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4DF77EEE-736C-CF4D-AAD5-F56F90945791}" xr6:coauthVersionLast="47" xr6:coauthVersionMax="47" xr10:uidLastSave="{00000000-0000-0000-0000-000000000000}"/>
  <bookViews>
    <workbookView xWindow="8680" yWindow="1100" windowWidth="24600" windowHeight="153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3235" i="3" l="1"/>
  <c r="W3234" i="3"/>
  <c r="W3233" i="3"/>
  <c r="W3232" i="3"/>
  <c r="W3231" i="3"/>
  <c r="W3230" i="3"/>
  <c r="W3228" i="3"/>
  <c r="W3226" i="3"/>
  <c r="W3225" i="3"/>
  <c r="W3224" i="3"/>
  <c r="W3223" i="3"/>
  <c r="W3222" i="3"/>
  <c r="W3221" i="3"/>
  <c r="W3219" i="3"/>
  <c r="W3217" i="3"/>
  <c r="W3216" i="3"/>
  <c r="W3215" i="3"/>
  <c r="W3214" i="3"/>
  <c r="W3213" i="3"/>
  <c r="W3212" i="3"/>
  <c r="W3210" i="3"/>
  <c r="W3208" i="3"/>
  <c r="W3207" i="3"/>
  <c r="W3206" i="3"/>
  <c r="W3205" i="3"/>
  <c r="W3204" i="3"/>
  <c r="W3203" i="3"/>
  <c r="W3201" i="3"/>
  <c r="W3199" i="3"/>
  <c r="W3198" i="3"/>
  <c r="W3197" i="3"/>
  <c r="W3196" i="3"/>
  <c r="W3195" i="3"/>
  <c r="W3194" i="3"/>
  <c r="W3192" i="3"/>
  <c r="W3190" i="3"/>
  <c r="W3189" i="3"/>
  <c r="W3188" i="3"/>
  <c r="W3187" i="3"/>
  <c r="W3186" i="3"/>
  <c r="W3185" i="3"/>
  <c r="W3183" i="3"/>
  <c r="W3181" i="3"/>
  <c r="W3180" i="3"/>
  <c r="W3179" i="3"/>
  <c r="W3178" i="3"/>
  <c r="W3177" i="3"/>
  <c r="W3176" i="3"/>
  <c r="W3174" i="3"/>
  <c r="AM3171" i="3"/>
  <c r="AM3169" i="3"/>
  <c r="AM3168" i="3"/>
  <c r="AM3167" i="3"/>
  <c r="AM3165" i="3"/>
  <c r="AM3164" i="3"/>
  <c r="AM3163" i="3"/>
  <c r="AM3162" i="3"/>
  <c r="AM3161" i="3"/>
  <c r="AM3160" i="3"/>
  <c r="AM3159" i="3"/>
  <c r="AM3158" i="3"/>
  <c r="R3172" i="3"/>
  <c r="R3171" i="3"/>
  <c r="R3170" i="3"/>
  <c r="R3169" i="3"/>
  <c r="R3168" i="3"/>
  <c r="R3167" i="3"/>
  <c r="R3166" i="3"/>
  <c r="R3165" i="3"/>
  <c r="R3164" i="3"/>
  <c r="R3163" i="3"/>
  <c r="R3162" i="3"/>
  <c r="R3161" i="3"/>
  <c r="R3160" i="3"/>
  <c r="R3159" i="3"/>
  <c r="R3158" i="3"/>
  <c r="R3157" i="3"/>
  <c r="AM3156" i="3"/>
  <c r="AM3154" i="3"/>
  <c r="AM3153" i="3"/>
  <c r="AM3152" i="3"/>
  <c r="AM3151" i="3"/>
  <c r="AM3149" i="3"/>
  <c r="AM3148" i="3"/>
  <c r="AM3147" i="3"/>
  <c r="AM3145" i="3"/>
  <c r="AM3144" i="3"/>
  <c r="AM3143" i="3"/>
  <c r="AM3142" i="3"/>
  <c r="R3156" i="3"/>
  <c r="R3155" i="3"/>
  <c r="R3154" i="3"/>
  <c r="R3153" i="3"/>
  <c r="R3152" i="3"/>
  <c r="R3151" i="3"/>
  <c r="R3150" i="3"/>
  <c r="R3149" i="3"/>
  <c r="R3148" i="3"/>
  <c r="R3147" i="3"/>
  <c r="R3146" i="3"/>
  <c r="R3145" i="3"/>
  <c r="R3144" i="3"/>
  <c r="R3143" i="3"/>
  <c r="R3142" i="3"/>
  <c r="R3141" i="3"/>
  <c r="AM3140" i="3"/>
  <c r="AM3139" i="3"/>
  <c r="AM3138" i="3"/>
  <c r="AM3137" i="3"/>
  <c r="AM3136" i="3"/>
  <c r="AM3135" i="3"/>
  <c r="AM3134" i="3"/>
  <c r="AM3133" i="3"/>
  <c r="R3140" i="3"/>
  <c r="R3139" i="3"/>
  <c r="R3138" i="3"/>
  <c r="R3137" i="3"/>
  <c r="R3136" i="3"/>
  <c r="R3135" i="3"/>
  <c r="R3134" i="3"/>
  <c r="R3133" i="3"/>
  <c r="AM3132" i="3"/>
  <c r="AM3131" i="3"/>
  <c r="AM3130" i="3"/>
  <c r="AM3129" i="3"/>
  <c r="R3132" i="3"/>
  <c r="R3131" i="3"/>
  <c r="R3130" i="3"/>
  <c r="R3129" i="3"/>
  <c r="AM3128" i="3"/>
  <c r="AM3127" i="3"/>
  <c r="AM3126" i="3"/>
  <c r="R3128" i="3"/>
  <c r="R3127" i="3"/>
  <c r="R3126" i="3"/>
  <c r="R3125" i="3"/>
  <c r="AP3124" i="3"/>
  <c r="AM3124" i="3"/>
  <c r="AP3123" i="3"/>
  <c r="AM3123" i="3"/>
  <c r="AP3122" i="3"/>
  <c r="AM3122" i="3"/>
  <c r="AM3121" i="3"/>
  <c r="AP3121" i="3"/>
  <c r="AP3120" i="3"/>
  <c r="AM3120" i="3"/>
  <c r="AP3119" i="3"/>
  <c r="AM3119" i="3"/>
  <c r="AM3118" i="3"/>
  <c r="AM3117" i="3"/>
  <c r="AM3116" i="3"/>
  <c r="AM3115" i="3"/>
  <c r="AM3114" i="3"/>
  <c r="AM3113" i="3"/>
  <c r="AM3112" i="3"/>
  <c r="AM3111" i="3"/>
  <c r="AM3110" i="3"/>
  <c r="AM3109"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H3098" i="3"/>
  <c r="AH3097" i="3"/>
  <c r="AH3096" i="3"/>
  <c r="AH3095" i="3"/>
  <c r="AH3094" i="3"/>
  <c r="AH3093" i="3"/>
  <c r="AH3092" i="3"/>
  <c r="W3092" i="3"/>
  <c r="AH3091" i="3"/>
  <c r="W3091" i="3"/>
  <c r="AH3090" i="3"/>
  <c r="W3090" i="3"/>
  <c r="AH3089" i="3"/>
  <c r="W3089" i="3"/>
  <c r="AH3088" i="3"/>
  <c r="W3088" i="3"/>
  <c r="AH3087" i="3"/>
  <c r="W3087" i="3"/>
  <c r="AH3086" i="3"/>
  <c r="W3086" i="3"/>
  <c r="AH3085" i="3"/>
  <c r="W3085" i="3"/>
  <c r="AH3084" i="3"/>
  <c r="W3084" i="3"/>
  <c r="AH3083" i="3"/>
  <c r="W3083" i="3"/>
  <c r="AH3082" i="3"/>
  <c r="W3082" i="3"/>
  <c r="AH3081" i="3"/>
  <c r="W3081" i="3"/>
  <c r="AH3080" i="3"/>
  <c r="W3080" i="3"/>
  <c r="AH3079" i="3"/>
  <c r="W3079" i="3"/>
  <c r="AH3078" i="3"/>
  <c r="W3078" i="3"/>
  <c r="AH3077" i="3"/>
  <c r="W3077" i="3"/>
  <c r="AH3076" i="3"/>
  <c r="W3076" i="3"/>
  <c r="AH3075" i="3"/>
  <c r="W3075" i="3"/>
  <c r="AH3074" i="3"/>
  <c r="W3074" i="3"/>
  <c r="AH3073" i="3"/>
  <c r="W3073" i="3"/>
  <c r="AH3072" i="3"/>
  <c r="W3072" i="3"/>
  <c r="AH3071" i="3"/>
  <c r="W3071" i="3"/>
  <c r="AH3070" i="3"/>
  <c r="W3070" i="3"/>
  <c r="AH3069" i="3"/>
  <c r="W3069" i="3"/>
  <c r="AH3068" i="3"/>
  <c r="W3068" i="3"/>
  <c r="AH3067" i="3"/>
  <c r="W3067" i="3"/>
  <c r="AH3066" i="3"/>
  <c r="W3066" i="3"/>
  <c r="AH3065" i="3"/>
  <c r="W3065" i="3"/>
  <c r="AH3064" i="3"/>
  <c r="W3064" i="3"/>
  <c r="AH3063" i="3"/>
  <c r="W3063" i="3"/>
  <c r="AH3062" i="3"/>
  <c r="W3062" i="3"/>
  <c r="AH3061" i="3"/>
  <c r="W3061" i="3"/>
  <c r="AH3060" i="3"/>
  <c r="W3060" i="3"/>
  <c r="AH3059" i="3"/>
  <c r="W3059" i="3"/>
  <c r="AH3058" i="3"/>
  <c r="W3058" i="3"/>
  <c r="AH3057" i="3"/>
  <c r="W3057" i="3"/>
  <c r="AH3056" i="3"/>
  <c r="W3056" i="3"/>
  <c r="AP3055" i="3"/>
  <c r="AH3055" i="3"/>
  <c r="W3055" i="3"/>
  <c r="AH3054" i="3"/>
  <c r="W3054" i="3"/>
  <c r="AH3053" i="3"/>
  <c r="W3053" i="3"/>
  <c r="AH3052" i="3"/>
  <c r="W3052" i="3"/>
  <c r="AH3051" i="3"/>
  <c r="W3051" i="3"/>
  <c r="AH3050" i="3"/>
  <c r="AH3049" i="3"/>
  <c r="AH3048" i="3"/>
  <c r="AH3047" i="3"/>
  <c r="AH3046" i="3"/>
  <c r="AH3045" i="3"/>
  <c r="AH3044" i="3"/>
  <c r="W3044" i="3"/>
  <c r="AH3043" i="3"/>
  <c r="W3043" i="3"/>
  <c r="AH3042" i="3"/>
  <c r="W3042" i="3"/>
  <c r="AH3041" i="3"/>
  <c r="W3041" i="3"/>
  <c r="AH3040" i="3"/>
  <c r="W3040" i="3"/>
  <c r="AH3039" i="3"/>
  <c r="W3039" i="3"/>
  <c r="AH3038" i="3"/>
  <c r="W3038" i="3"/>
  <c r="AH3037" i="3"/>
  <c r="W3037" i="3"/>
  <c r="AH3036" i="3"/>
  <c r="W3036" i="3"/>
  <c r="AH3035" i="3"/>
  <c r="W3035" i="3"/>
  <c r="AH3034" i="3"/>
  <c r="W3034" i="3"/>
  <c r="AH3033" i="3"/>
  <c r="W3033" i="3"/>
  <c r="AH3032" i="3"/>
  <c r="W3032" i="3"/>
  <c r="AH3031" i="3"/>
  <c r="W3031" i="3"/>
  <c r="AH3030" i="3"/>
  <c r="W3030" i="3"/>
  <c r="AH3029" i="3"/>
  <c r="W3029" i="3"/>
  <c r="AH3028" i="3"/>
  <c r="W3028" i="3"/>
  <c r="AH3027" i="3"/>
  <c r="W3027" i="3"/>
  <c r="AH3026" i="3"/>
  <c r="W3026" i="3"/>
  <c r="AH3025" i="3"/>
  <c r="W3025" i="3"/>
  <c r="AH3024" i="3"/>
  <c r="W3024" i="3"/>
  <c r="AH3023" i="3"/>
  <c r="W3023" i="3"/>
  <c r="AH3022" i="3"/>
  <c r="W3022" i="3"/>
  <c r="AH3021" i="3"/>
  <c r="W3021" i="3"/>
  <c r="AH3020" i="3"/>
  <c r="W3020" i="3"/>
  <c r="AH3019" i="3"/>
  <c r="W3019" i="3"/>
  <c r="AH3018" i="3"/>
  <c r="W3018" i="3"/>
  <c r="AH3017" i="3"/>
  <c r="W3017" i="3"/>
  <c r="AH3016" i="3"/>
  <c r="W3016" i="3"/>
  <c r="AH3015" i="3"/>
  <c r="W3015" i="3"/>
  <c r="AH3014" i="3"/>
  <c r="W3014" i="3"/>
  <c r="AH3013" i="3"/>
  <c r="W3013" i="3"/>
  <c r="AH3012" i="3"/>
  <c r="W3012" i="3"/>
  <c r="AH3011" i="3"/>
  <c r="W3011" i="3"/>
  <c r="AH3010" i="3"/>
  <c r="W3010" i="3"/>
  <c r="AH3009" i="3"/>
  <c r="W3009" i="3"/>
  <c r="AH3008" i="3"/>
  <c r="W3008" i="3"/>
  <c r="AP3007" i="3"/>
  <c r="AH3007" i="3"/>
  <c r="W3007" i="3"/>
  <c r="AH3006" i="3"/>
  <c r="W3006" i="3"/>
  <c r="AH3005" i="3"/>
  <c r="W3005" i="3"/>
  <c r="AH3004" i="3"/>
  <c r="W3004" i="3"/>
  <c r="AH3003" i="3"/>
  <c r="W3003" i="3"/>
  <c r="AH3002" i="3"/>
  <c r="AH3001" i="3"/>
  <c r="AH3000" i="3"/>
  <c r="AH2999" i="3"/>
  <c r="AH2998" i="3"/>
  <c r="AH2997" i="3"/>
  <c r="AH2996" i="3"/>
  <c r="W2996" i="3"/>
  <c r="AH2995" i="3"/>
  <c r="W2995" i="3"/>
  <c r="AH2994" i="3"/>
  <c r="W2994" i="3"/>
  <c r="AH2993" i="3"/>
  <c r="W2993" i="3"/>
  <c r="AH2992" i="3"/>
  <c r="W2992" i="3"/>
  <c r="AH2991" i="3"/>
  <c r="W2991" i="3"/>
  <c r="AH2990" i="3"/>
  <c r="W2990" i="3"/>
  <c r="AH2989" i="3"/>
  <c r="W2989" i="3"/>
  <c r="AH2988" i="3"/>
  <c r="W2988" i="3"/>
  <c r="AH2987" i="3"/>
  <c r="W2987" i="3"/>
  <c r="AH2986" i="3"/>
  <c r="W2986" i="3"/>
  <c r="AH2985" i="3"/>
  <c r="W2985" i="3"/>
  <c r="AH2984" i="3"/>
  <c r="W2984" i="3"/>
  <c r="AH2983" i="3"/>
  <c r="W2983" i="3"/>
  <c r="AH2982" i="3"/>
  <c r="W2982" i="3"/>
  <c r="AH2981" i="3"/>
  <c r="W2981" i="3"/>
  <c r="AH2980" i="3"/>
  <c r="W2980" i="3"/>
  <c r="AH2979" i="3"/>
  <c r="W2979" i="3"/>
  <c r="AH2978" i="3"/>
  <c r="W2978" i="3"/>
  <c r="AH2977" i="3"/>
  <c r="W2977" i="3"/>
  <c r="AH2976" i="3"/>
  <c r="W2976" i="3"/>
  <c r="AH2975" i="3"/>
  <c r="W2975" i="3"/>
  <c r="AH2974" i="3"/>
  <c r="W2974" i="3"/>
  <c r="AH2973" i="3"/>
  <c r="W2973" i="3"/>
  <c r="AH2972" i="3"/>
  <c r="W2972" i="3"/>
  <c r="AH2971" i="3"/>
  <c r="W2971" i="3"/>
  <c r="AH2970" i="3"/>
  <c r="W2970" i="3"/>
  <c r="AH2969" i="3"/>
  <c r="W2969" i="3"/>
  <c r="AH2968" i="3"/>
  <c r="W2968" i="3"/>
  <c r="AH2967" i="3"/>
  <c r="W2967" i="3"/>
  <c r="AH2966" i="3"/>
  <c r="W2966" i="3"/>
  <c r="AH2965" i="3"/>
  <c r="W2965" i="3"/>
  <c r="AH2964" i="3"/>
  <c r="W2964" i="3"/>
  <c r="AH2963" i="3"/>
  <c r="W2963" i="3"/>
  <c r="AH2962" i="3"/>
  <c r="W2962" i="3"/>
  <c r="AH2961" i="3"/>
  <c r="W2961" i="3"/>
  <c r="AH2960" i="3"/>
  <c r="W2960" i="3"/>
  <c r="AP2959" i="3"/>
  <c r="AH2959" i="3"/>
  <c r="W2959" i="3"/>
  <c r="AH2958" i="3"/>
  <c r="W2958" i="3"/>
  <c r="AH2957" i="3"/>
  <c r="W2957" i="3"/>
  <c r="AH2956" i="3"/>
  <c r="W2956" i="3"/>
  <c r="AH2955" i="3"/>
  <c r="W2955" i="3"/>
  <c r="AH2954" i="3"/>
  <c r="AH2953" i="3"/>
  <c r="AH2952" i="3"/>
  <c r="AH2951" i="3"/>
  <c r="AH2950" i="3"/>
  <c r="AH2949" i="3"/>
  <c r="AH2948" i="3"/>
  <c r="W2948" i="3"/>
  <c r="AH2947" i="3"/>
  <c r="W2947" i="3"/>
  <c r="AH2946" i="3"/>
  <c r="W2946" i="3"/>
  <c r="AH2945" i="3"/>
  <c r="W2945" i="3"/>
  <c r="AH2944" i="3"/>
  <c r="W2944" i="3"/>
  <c r="AH2943" i="3"/>
  <c r="W2943" i="3"/>
  <c r="AH2942" i="3"/>
  <c r="W2942" i="3"/>
  <c r="AH2941" i="3"/>
  <c r="W2941" i="3"/>
  <c r="AH2940" i="3"/>
  <c r="W2940" i="3"/>
  <c r="AH2939" i="3"/>
  <c r="W2939" i="3"/>
  <c r="AH2938" i="3"/>
  <c r="W2938" i="3"/>
  <c r="AH2937" i="3"/>
  <c r="W2937" i="3"/>
  <c r="AH2936" i="3"/>
  <c r="W2936" i="3"/>
  <c r="AH2935" i="3"/>
  <c r="W2935" i="3"/>
  <c r="AH2934" i="3"/>
  <c r="W2934" i="3"/>
  <c r="AH2933" i="3"/>
  <c r="W2933" i="3"/>
  <c r="AH2932" i="3"/>
  <c r="W2932" i="3"/>
  <c r="AH2931" i="3"/>
  <c r="W2931" i="3"/>
  <c r="AH2930" i="3"/>
  <c r="W2930" i="3"/>
  <c r="AH2929" i="3"/>
  <c r="W2929" i="3"/>
  <c r="AH2928" i="3"/>
  <c r="W2928" i="3"/>
  <c r="AH2927" i="3"/>
  <c r="W2927" i="3"/>
  <c r="AH2926" i="3"/>
  <c r="W2926" i="3"/>
  <c r="AH2925" i="3"/>
  <c r="W2925" i="3"/>
  <c r="AH2924" i="3"/>
  <c r="W2924" i="3"/>
  <c r="AH2923" i="3"/>
  <c r="W2923" i="3"/>
  <c r="AH2922" i="3"/>
  <c r="W2922" i="3"/>
  <c r="AH2921" i="3"/>
  <c r="W2921" i="3"/>
  <c r="AH2920" i="3"/>
  <c r="W2920" i="3"/>
  <c r="AH2919" i="3"/>
  <c r="W2919" i="3"/>
  <c r="AH2918" i="3"/>
  <c r="W2918" i="3"/>
  <c r="AH2917" i="3"/>
  <c r="W2917" i="3"/>
  <c r="AH2916" i="3"/>
  <c r="W2916" i="3"/>
  <c r="AH2915" i="3"/>
  <c r="W2915" i="3"/>
  <c r="AH2914" i="3"/>
  <c r="W2914" i="3"/>
  <c r="AH2913" i="3"/>
  <c r="W2913" i="3"/>
  <c r="AP2911" i="3"/>
  <c r="AH2912" i="3"/>
  <c r="W2912" i="3"/>
  <c r="AH2911" i="3"/>
  <c r="W2911" i="3"/>
  <c r="AH2910" i="3"/>
  <c r="W2910" i="3"/>
  <c r="AH2909" i="3"/>
  <c r="W2909" i="3"/>
  <c r="AH2908" i="3"/>
  <c r="W2908" i="3"/>
  <c r="AH2907" i="3"/>
  <c r="W2907"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<sst xmlns="http://schemas.openxmlformats.org/spreadsheetml/2006/main" count="72196" uniqueCount="3147">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</sst>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A50" sqref="A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B262" zoomScale="113" workbookViewId="0">
      <selection activeCell="C276" sqref="C276"/>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N269" t="s">
        <v>3056</v>
      </c>
      <c r="P269" t="s">
        <v>1355</v>
      </c>
      <c r="R269" t="s">
        <v>267</v>
      </c>
      <c r="S269" t="s">
        <v>1742</v>
      </c>
      <c r="T269" t="s">
        <v>1149</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c r="T270" t="s">
        <v>1149</v>
      </c>
    </row>
    <row r="271" spans="1:20" x14ac:dyDescent="0.2">
      <c r="A271" t="s">
        <v>138</v>
      </c>
      <c r="B271" t="s">
        <v>1749</v>
      </c>
      <c r="C271" t="s">
        <v>1750</v>
      </c>
      <c r="D271" t="s">
        <v>1751</v>
      </c>
      <c r="E271">
        <v>25</v>
      </c>
      <c r="F271">
        <v>2</v>
      </c>
      <c r="G271">
        <v>201</v>
      </c>
      <c r="H271">
        <v>2009</v>
      </c>
      <c r="I271" t="s">
        <v>278</v>
      </c>
      <c r="J271" t="s">
        <v>1752</v>
      </c>
      <c r="K271" t="s">
        <v>143</v>
      </c>
      <c r="N271" t="s">
        <v>144</v>
      </c>
      <c r="P271" t="s">
        <v>1355</v>
      </c>
      <c r="R271" t="s">
        <v>267</v>
      </c>
      <c r="S271" t="s">
        <v>1753</v>
      </c>
      <c r="T271" t="s">
        <v>1149</v>
      </c>
    </row>
    <row r="272" spans="1:20" x14ac:dyDescent="0.2">
      <c r="A272" t="s">
        <v>138</v>
      </c>
      <c r="B272" t="s">
        <v>1754</v>
      </c>
      <c r="C272" t="s">
        <v>1755</v>
      </c>
      <c r="D272" t="s">
        <v>185</v>
      </c>
      <c r="E272">
        <v>37</v>
      </c>
      <c r="F272">
        <v>3</v>
      </c>
      <c r="G272">
        <v>758</v>
      </c>
      <c r="H272">
        <v>2009</v>
      </c>
      <c r="I272" t="s">
        <v>1756</v>
      </c>
      <c r="J272" t="s">
        <v>1757</v>
      </c>
      <c r="K272" t="s">
        <v>143</v>
      </c>
      <c r="N272" t="s">
        <v>144</v>
      </c>
      <c r="P272" t="s">
        <v>1355</v>
      </c>
      <c r="R272" t="s">
        <v>267</v>
      </c>
      <c r="S272" t="s">
        <v>1758</v>
      </c>
      <c r="T272" t="s">
        <v>1149</v>
      </c>
    </row>
    <row r="273" spans="1:20" x14ac:dyDescent="0.2">
      <c r="A273" t="s">
        <v>138</v>
      </c>
      <c r="B273" t="s">
        <v>1759</v>
      </c>
      <c r="C273" t="s">
        <v>1760</v>
      </c>
      <c r="D273" t="s">
        <v>499</v>
      </c>
      <c r="E273">
        <v>150</v>
      </c>
      <c r="F273">
        <v>4</v>
      </c>
      <c r="G273">
        <v>846</v>
      </c>
      <c r="H273">
        <v>2016</v>
      </c>
      <c r="I273" t="s">
        <v>1761</v>
      </c>
      <c r="J273" t="s">
        <v>1762</v>
      </c>
      <c r="K273" t="s">
        <v>143</v>
      </c>
      <c r="P273" t="s">
        <v>1355</v>
      </c>
      <c r="R273" t="s">
        <v>267</v>
      </c>
      <c r="S273" t="s">
        <v>1763</v>
      </c>
      <c r="T273" t="s">
        <v>1149</v>
      </c>
    </row>
    <row r="274" spans="1:20" x14ac:dyDescent="0.2">
      <c r="A274" t="s">
        <v>138</v>
      </c>
      <c r="B274" t="s">
        <v>1764</v>
      </c>
      <c r="C274" t="s">
        <v>1765</v>
      </c>
      <c r="D274" t="s">
        <v>817</v>
      </c>
      <c r="E274">
        <v>28</v>
      </c>
      <c r="F274">
        <v>1</v>
      </c>
      <c r="G274">
        <v>87</v>
      </c>
      <c r="H274">
        <v>2006</v>
      </c>
      <c r="I274" t="s">
        <v>1766</v>
      </c>
      <c r="J274" t="s">
        <v>1767</v>
      </c>
      <c r="K274" t="s">
        <v>143</v>
      </c>
      <c r="P274" t="s">
        <v>1355</v>
      </c>
      <c r="R274" t="s">
        <v>267</v>
      </c>
      <c r="S274" t="s">
        <v>1768</v>
      </c>
      <c r="T274" t="s">
        <v>1149</v>
      </c>
    </row>
    <row r="275" spans="1:20" x14ac:dyDescent="0.2">
      <c r="A275" t="s">
        <v>138</v>
      </c>
      <c r="B275" t="s">
        <v>1769</v>
      </c>
      <c r="C275" t="s">
        <v>1770</v>
      </c>
      <c r="D275" t="s">
        <v>248</v>
      </c>
      <c r="E275">
        <v>6</v>
      </c>
      <c r="F275">
        <v>1</v>
      </c>
      <c r="G275" t="s">
        <v>1771</v>
      </c>
      <c r="H275">
        <v>2019</v>
      </c>
      <c r="I275" t="s">
        <v>755</v>
      </c>
      <c r="J275" t="s">
        <v>1772</v>
      </c>
      <c r="K275" t="s">
        <v>143</v>
      </c>
      <c r="M275" t="s">
        <v>3128</v>
      </c>
      <c r="P275" t="s">
        <v>1355</v>
      </c>
      <c r="R275" t="s">
        <v>267</v>
      </c>
      <c r="S275" t="s">
        <v>1773</v>
      </c>
      <c r="T275" t="s">
        <v>1149</v>
      </c>
    </row>
    <row r="276" spans="1:20" x14ac:dyDescent="0.2">
      <c r="A276" t="s">
        <v>138</v>
      </c>
      <c r="B276" t="s">
        <v>1774</v>
      </c>
      <c r="C276" t="s">
        <v>1775</v>
      </c>
      <c r="D276" t="s">
        <v>1776</v>
      </c>
      <c r="E276">
        <v>132</v>
      </c>
      <c r="F276">
        <v>2</v>
      </c>
      <c r="G276">
        <v>349</v>
      </c>
      <c r="H276">
        <v>1994</v>
      </c>
      <c r="I276" t="s">
        <v>1777</v>
      </c>
      <c r="J276" t="s">
        <v>730</v>
      </c>
      <c r="K276" t="s">
        <v>143</v>
      </c>
      <c r="P276" t="s">
        <v>1355</v>
      </c>
      <c r="R276" t="s">
        <v>267</v>
      </c>
      <c r="S276" t="s">
        <v>1778</v>
      </c>
      <c r="T276" t="s">
        <v>1149</v>
      </c>
    </row>
    <row r="277" spans="1:20" x14ac:dyDescent="0.2">
      <c r="A277" t="s">
        <v>138</v>
      </c>
      <c r="B277" t="s">
        <v>1779</v>
      </c>
      <c r="C277" t="s">
        <v>1780</v>
      </c>
      <c r="D277" t="s">
        <v>897</v>
      </c>
      <c r="E277">
        <v>82</v>
      </c>
      <c r="F277">
        <v>3</v>
      </c>
      <c r="G277">
        <v>377</v>
      </c>
      <c r="H277">
        <v>1995</v>
      </c>
      <c r="I277" t="s">
        <v>1777</v>
      </c>
      <c r="J277" t="s">
        <v>730</v>
      </c>
      <c r="K277" t="s">
        <v>143</v>
      </c>
      <c r="P277" t="s">
        <v>1355</v>
      </c>
      <c r="R277" t="s">
        <v>267</v>
      </c>
      <c r="S277" t="s">
        <v>1781</v>
      </c>
      <c r="T277" t="s">
        <v>1149</v>
      </c>
    </row>
    <row r="278" spans="1:20" x14ac:dyDescent="0.2">
      <c r="A278" t="s">
        <v>138</v>
      </c>
      <c r="B278" t="s">
        <v>1782</v>
      </c>
      <c r="C278" t="s">
        <v>1783</v>
      </c>
      <c r="D278" t="s">
        <v>1784</v>
      </c>
      <c r="E278">
        <v>54</v>
      </c>
      <c r="F278">
        <v>3</v>
      </c>
      <c r="G278">
        <v>331</v>
      </c>
      <c r="H278">
        <v>2004</v>
      </c>
      <c r="I278" t="s">
        <v>1785</v>
      </c>
      <c r="J278" t="s">
        <v>1786</v>
      </c>
      <c r="K278" t="s">
        <v>143</v>
      </c>
      <c r="P278" t="s">
        <v>1355</v>
      </c>
      <c r="R278" t="s">
        <v>267</v>
      </c>
      <c r="S278" t="s">
        <v>1787</v>
      </c>
      <c r="T278" t="s">
        <v>1149</v>
      </c>
    </row>
    <row r="279" spans="1:20" x14ac:dyDescent="0.2">
      <c r="A279" t="s">
        <v>138</v>
      </c>
      <c r="B279" t="s">
        <v>1788</v>
      </c>
      <c r="C279" t="s">
        <v>1789</v>
      </c>
      <c r="D279" t="s">
        <v>1790</v>
      </c>
      <c r="E279">
        <v>105</v>
      </c>
      <c r="F279">
        <v>6</v>
      </c>
      <c r="G279">
        <v>1798</v>
      </c>
      <c r="H279">
        <v>2021</v>
      </c>
      <c r="I279" t="s">
        <v>1791</v>
      </c>
      <c r="J279" t="s">
        <v>1792</v>
      </c>
      <c r="K279" t="s">
        <v>143</v>
      </c>
      <c r="P279" t="s">
        <v>1355</v>
      </c>
      <c r="R279" t="s">
        <v>267</v>
      </c>
      <c r="S279" t="s">
        <v>1793</v>
      </c>
      <c r="T279" t="s">
        <v>3112</v>
      </c>
    </row>
    <row r="280" spans="1:20" x14ac:dyDescent="0.2">
      <c r="A280" t="s">
        <v>138</v>
      </c>
      <c r="B280" t="s">
        <v>1794</v>
      </c>
      <c r="C280" t="s">
        <v>1795</v>
      </c>
      <c r="D280" t="s">
        <v>1796</v>
      </c>
      <c r="E280">
        <v>108</v>
      </c>
      <c r="F280">
        <v>1</v>
      </c>
      <c r="G280">
        <v>43</v>
      </c>
      <c r="H280">
        <v>1996</v>
      </c>
      <c r="I280" t="s">
        <v>1797</v>
      </c>
      <c r="J280" t="s">
        <v>1798</v>
      </c>
      <c r="K280" t="s">
        <v>143</v>
      </c>
      <c r="P280" t="s">
        <v>1355</v>
      </c>
      <c r="R280" t="s">
        <v>267</v>
      </c>
      <c r="S280" t="s">
        <v>1799</v>
      </c>
      <c r="T280" t="s">
        <v>3112</v>
      </c>
    </row>
    <row r="281" spans="1:20"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c r="T281" t="s">
        <v>3112</v>
      </c>
    </row>
    <row r="282" spans="1:20" x14ac:dyDescent="0.2">
      <c r="A282" t="s">
        <v>138</v>
      </c>
      <c r="B282" t="s">
        <v>1805</v>
      </c>
      <c r="C282" t="s">
        <v>1806</v>
      </c>
      <c r="D282" t="s">
        <v>1807</v>
      </c>
      <c r="E282">
        <v>61</v>
      </c>
      <c r="F282">
        <v>4</v>
      </c>
      <c r="G282">
        <v>347</v>
      </c>
      <c r="H282">
        <v>2021</v>
      </c>
      <c r="I282" t="s">
        <v>1808</v>
      </c>
      <c r="J282" t="s">
        <v>1809</v>
      </c>
      <c r="K282" t="s">
        <v>143</v>
      </c>
      <c r="P282" t="s">
        <v>1355</v>
      </c>
      <c r="R282" t="s">
        <v>267</v>
      </c>
      <c r="S282" t="s">
        <v>1810</v>
      </c>
      <c r="T282" t="s">
        <v>3112</v>
      </c>
    </row>
    <row r="283" spans="1:20" x14ac:dyDescent="0.2">
      <c r="A283" t="s">
        <v>138</v>
      </c>
      <c r="B283" t="s">
        <v>1811</v>
      </c>
      <c r="C283" t="s">
        <v>1812</v>
      </c>
      <c r="D283" t="s">
        <v>1813</v>
      </c>
      <c r="E283">
        <v>5</v>
      </c>
      <c r="F283">
        <v>2</v>
      </c>
      <c r="G283">
        <v>109</v>
      </c>
      <c r="H283">
        <v>2021</v>
      </c>
      <c r="I283" t="s">
        <v>1814</v>
      </c>
      <c r="J283" t="s">
        <v>1815</v>
      </c>
      <c r="K283" t="s">
        <v>143</v>
      </c>
      <c r="P283" t="s">
        <v>1355</v>
      </c>
      <c r="R283" t="s">
        <v>267</v>
      </c>
      <c r="S283" t="s">
        <v>1816</v>
      </c>
      <c r="T283" t="s">
        <v>3112</v>
      </c>
    </row>
    <row r="284" spans="1:20" x14ac:dyDescent="0.2">
      <c r="A284" t="s">
        <v>138</v>
      </c>
      <c r="B284" t="s">
        <v>1817</v>
      </c>
      <c r="C284" t="s">
        <v>1818</v>
      </c>
      <c r="D284" t="s">
        <v>1819</v>
      </c>
      <c r="E284">
        <v>21</v>
      </c>
      <c r="G284">
        <v>97</v>
      </c>
      <c r="H284">
        <v>1979</v>
      </c>
      <c r="I284" t="s">
        <v>1655</v>
      </c>
      <c r="J284" t="s">
        <v>1656</v>
      </c>
      <c r="K284" t="s">
        <v>143</v>
      </c>
      <c r="P284" t="s">
        <v>1355</v>
      </c>
      <c r="R284" t="s">
        <v>267</v>
      </c>
      <c r="S284" t="s">
        <v>1820</v>
      </c>
      <c r="T284" t="s">
        <v>3112</v>
      </c>
    </row>
    <row r="285" spans="1:20" x14ac:dyDescent="0.2">
      <c r="A285" t="s">
        <v>138</v>
      </c>
      <c r="B285" t="s">
        <v>1821</v>
      </c>
      <c r="C285" t="s">
        <v>1822</v>
      </c>
      <c r="D285" t="s">
        <v>328</v>
      </c>
      <c r="E285">
        <v>5</v>
      </c>
      <c r="F285">
        <v>1</v>
      </c>
      <c r="G285" t="s">
        <v>1823</v>
      </c>
      <c r="H285">
        <v>2018</v>
      </c>
      <c r="I285" t="s">
        <v>1824</v>
      </c>
      <c r="J285" t="s">
        <v>1825</v>
      </c>
      <c r="K285" t="s">
        <v>143</v>
      </c>
      <c r="P285" t="s">
        <v>1355</v>
      </c>
      <c r="R285" t="s">
        <v>267</v>
      </c>
      <c r="S285" t="s">
        <v>1826</v>
      </c>
      <c r="T285" t="s">
        <v>3112</v>
      </c>
    </row>
    <row r="286" spans="1:20"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c r="T286" t="s">
        <v>3112</v>
      </c>
    </row>
    <row r="287" spans="1:20" x14ac:dyDescent="0.2">
      <c r="A287" t="s">
        <v>138</v>
      </c>
      <c r="B287" t="s">
        <v>1834</v>
      </c>
      <c r="C287" t="s">
        <v>1835</v>
      </c>
      <c r="D287" t="s">
        <v>1055</v>
      </c>
      <c r="E287">
        <v>10</v>
      </c>
      <c r="F287">
        <v>3</v>
      </c>
      <c r="G287">
        <v>26</v>
      </c>
      <c r="H287">
        <v>2012</v>
      </c>
      <c r="I287" t="s">
        <v>1836</v>
      </c>
      <c r="J287" t="s">
        <v>1837</v>
      </c>
      <c r="K287" t="s">
        <v>143</v>
      </c>
      <c r="P287" t="s">
        <v>1355</v>
      </c>
      <c r="R287" t="s">
        <v>267</v>
      </c>
      <c r="S287" t="s">
        <v>1838</v>
      </c>
      <c r="T287" t="s">
        <v>3112</v>
      </c>
    </row>
    <row r="288" spans="1:20" x14ac:dyDescent="0.2">
      <c r="A288" t="s">
        <v>138</v>
      </c>
      <c r="B288" t="s">
        <v>1839</v>
      </c>
      <c r="C288" t="s">
        <v>1840</v>
      </c>
      <c r="D288" t="s">
        <v>1841</v>
      </c>
      <c r="E288">
        <v>7</v>
      </c>
      <c r="F288">
        <v>1</v>
      </c>
      <c r="G288">
        <v>20</v>
      </c>
      <c r="H288">
        <v>2013</v>
      </c>
      <c r="I288" t="s">
        <v>1785</v>
      </c>
      <c r="J288" t="s">
        <v>1842</v>
      </c>
      <c r="K288" t="s">
        <v>143</v>
      </c>
      <c r="P288" t="s">
        <v>1355</v>
      </c>
      <c r="R288" t="s">
        <v>267</v>
      </c>
      <c r="S288" t="s">
        <v>1843</v>
      </c>
      <c r="T288" t="s">
        <v>3112</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235"/>
  <sheetViews>
    <sheetView tabSelected="1" zoomScale="82" zoomScaleNormal="70" workbookViewId="0">
      <pane ySplit="1" topLeftCell="A3205" activePane="bottomLeft" state="frozen"/>
      <selection activeCell="W1" sqref="W1"/>
      <selection pane="bottomLeft" activeCell="D3227" sqref="D3227"/>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 t="shared" ref="AH2692:AH2713" si="23">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ht="15" customHeight="1" x14ac:dyDescent="0.2">
      <c r="A2693" s="21" t="s">
        <v>1685</v>
      </c>
      <c r="B2693" s="21" t="s">
        <v>1146</v>
      </c>
      <c r="C2693" s="21" t="s">
        <v>1149</v>
      </c>
      <c r="D2693" s="21" t="s">
        <v>3070</v>
      </c>
      <c r="E2693" s="21" t="s">
        <v>1684</v>
      </c>
      <c r="G2693" s="21" t="s">
        <v>1168</v>
      </c>
      <c r="H2693" s="21" t="s">
        <v>1168</v>
      </c>
      <c r="I2693" s="21" t="s">
        <v>3071</v>
      </c>
      <c r="J2693">
        <v>-34.642222222222202</v>
      </c>
      <c r="K2693">
        <v>116.123611111111</v>
      </c>
      <c r="M2693" s="21" t="s">
        <v>3072</v>
      </c>
      <c r="O2693" s="21">
        <v>2011</v>
      </c>
      <c r="Q2693" s="21" t="s">
        <v>3073</v>
      </c>
      <c r="R2693">
        <v>851.66800000000001</v>
      </c>
      <c r="S2693">
        <v>15</v>
      </c>
      <c r="T2693" s="21">
        <v>15</v>
      </c>
      <c r="U2693" s="21" t="s">
        <v>1147</v>
      </c>
      <c r="V2693" s="9" t="s">
        <v>1204</v>
      </c>
      <c r="W2693">
        <v>28</v>
      </c>
      <c r="X2693" s="9" t="s">
        <v>1294</v>
      </c>
      <c r="Z2693" s="22">
        <v>12</v>
      </c>
      <c r="AD2693" s="22" t="s">
        <v>1168</v>
      </c>
      <c r="AF2693" s="24" t="s">
        <v>153</v>
      </c>
      <c r="AG2693" t="s">
        <v>1160</v>
      </c>
      <c r="AH2693">
        <f t="shared" si="23"/>
        <v>40320</v>
      </c>
      <c r="AI2693" s="21" t="s">
        <v>153</v>
      </c>
      <c r="AJ2693" s="21" t="s">
        <v>1148</v>
      </c>
      <c r="AK2693" s="21">
        <v>50</v>
      </c>
      <c r="AL2693" s="21"/>
      <c r="AN2693" s="21">
        <v>4</v>
      </c>
      <c r="AO2693" s="21">
        <v>25</v>
      </c>
      <c r="AP2693" s="21">
        <v>16.399999999999999</v>
      </c>
      <c r="AQ2693" s="22" t="s">
        <v>3083</v>
      </c>
      <c r="AR2693" s="21" t="s">
        <v>3008</v>
      </c>
      <c r="AS2693" t="s">
        <v>3084</v>
      </c>
    </row>
    <row r="2694" spans="1:45" ht="15" customHeight="1" x14ac:dyDescent="0.2">
      <c r="A2694" s="21" t="s">
        <v>1685</v>
      </c>
      <c r="B2694" s="21" t="s">
        <v>1146</v>
      </c>
      <c r="C2694" s="21" t="s">
        <v>1149</v>
      </c>
      <c r="D2694" s="21" t="s">
        <v>3070</v>
      </c>
      <c r="E2694" s="21" t="s">
        <v>1684</v>
      </c>
      <c r="G2694" s="21" t="s">
        <v>1168</v>
      </c>
      <c r="H2694" s="21" t="s">
        <v>1168</v>
      </c>
      <c r="I2694" s="21" t="s">
        <v>3071</v>
      </c>
      <c r="J2694">
        <v>-34.642222222222202</v>
      </c>
      <c r="K2694">
        <v>116.123611111111</v>
      </c>
      <c r="M2694" s="21" t="s">
        <v>3072</v>
      </c>
      <c r="O2694" s="21">
        <v>2011</v>
      </c>
      <c r="Q2694" s="21" t="s">
        <v>3073</v>
      </c>
      <c r="R2694">
        <v>851.66800000000001</v>
      </c>
      <c r="S2694">
        <v>15</v>
      </c>
      <c r="T2694" s="21">
        <v>15</v>
      </c>
      <c r="U2694" s="21" t="s">
        <v>1147</v>
      </c>
      <c r="V2694" s="9" t="s">
        <v>1204</v>
      </c>
      <c r="W2694">
        <v>28</v>
      </c>
      <c r="X2694" s="9" t="s">
        <v>1295</v>
      </c>
      <c r="Z2694" s="22">
        <v>12</v>
      </c>
      <c r="AD2694" s="22" t="s">
        <v>1168</v>
      </c>
      <c r="AF2694" s="24" t="s">
        <v>153</v>
      </c>
      <c r="AG2694" t="s">
        <v>1160</v>
      </c>
      <c r="AH2694">
        <f t="shared" si="23"/>
        <v>40320</v>
      </c>
      <c r="AI2694" s="21" t="s">
        <v>153</v>
      </c>
      <c r="AJ2694" s="21" t="s">
        <v>1148</v>
      </c>
      <c r="AK2694" s="21">
        <v>50</v>
      </c>
      <c r="AL2694" s="21"/>
      <c r="AN2694" s="21">
        <v>4</v>
      </c>
      <c r="AO2694" s="21">
        <v>25</v>
      </c>
      <c r="AP2694" s="21">
        <v>13.6</v>
      </c>
      <c r="AQ2694" s="22" t="s">
        <v>3083</v>
      </c>
      <c r="AR2694" s="21" t="s">
        <v>3008</v>
      </c>
      <c r="AS2694" t="s">
        <v>3084</v>
      </c>
    </row>
    <row r="2695" spans="1:45" ht="15" customHeight="1" x14ac:dyDescent="0.2">
      <c r="A2695" s="21" t="s">
        <v>1685</v>
      </c>
      <c r="B2695" s="21" t="s">
        <v>1146</v>
      </c>
      <c r="C2695" s="21" t="s">
        <v>1149</v>
      </c>
      <c r="D2695" s="21" t="s">
        <v>3070</v>
      </c>
      <c r="E2695" s="21" t="s">
        <v>1684</v>
      </c>
      <c r="G2695" s="21" t="s">
        <v>1168</v>
      </c>
      <c r="H2695" s="21" t="s">
        <v>1168</v>
      </c>
      <c r="I2695" s="21" t="s">
        <v>3071</v>
      </c>
      <c r="J2695">
        <v>-34.642222222222202</v>
      </c>
      <c r="K2695">
        <v>116.123611111111</v>
      </c>
      <c r="M2695" s="21" t="s">
        <v>3072</v>
      </c>
      <c r="O2695" s="21">
        <v>2011</v>
      </c>
      <c r="Q2695" s="21" t="s">
        <v>3073</v>
      </c>
      <c r="R2695">
        <v>851.66800000000001</v>
      </c>
      <c r="S2695">
        <v>15</v>
      </c>
      <c r="T2695" s="21">
        <v>15</v>
      </c>
      <c r="U2695" s="21" t="s">
        <v>1147</v>
      </c>
      <c r="V2695" s="9" t="s">
        <v>1204</v>
      </c>
      <c r="W2695">
        <v>28</v>
      </c>
      <c r="X2695" s="9" t="s">
        <v>1297</v>
      </c>
      <c r="Z2695" s="22">
        <v>12</v>
      </c>
      <c r="AD2695" s="22" t="s">
        <v>1168</v>
      </c>
      <c r="AF2695" s="24" t="s">
        <v>153</v>
      </c>
      <c r="AG2695" t="s">
        <v>1160</v>
      </c>
      <c r="AH2695">
        <f t="shared" si="23"/>
        <v>40320</v>
      </c>
      <c r="AI2695" s="21" t="s">
        <v>153</v>
      </c>
      <c r="AJ2695" s="21" t="s">
        <v>1148</v>
      </c>
      <c r="AK2695" s="21">
        <v>50</v>
      </c>
      <c r="AL2695" s="21"/>
      <c r="AN2695" s="21">
        <v>4</v>
      </c>
      <c r="AO2695" s="21">
        <v>25</v>
      </c>
      <c r="AP2695" s="21">
        <v>16.8</v>
      </c>
      <c r="AQ2695" s="22" t="s">
        <v>3083</v>
      </c>
      <c r="AR2695" s="21" t="s">
        <v>3008</v>
      </c>
      <c r="AS2695" t="s">
        <v>3084</v>
      </c>
    </row>
    <row r="2696" spans="1:45" ht="15" customHeight="1" x14ac:dyDescent="0.2">
      <c r="A2696" s="21" t="s">
        <v>1685</v>
      </c>
      <c r="B2696" s="21" t="s">
        <v>1146</v>
      </c>
      <c r="C2696" s="21" t="s">
        <v>1149</v>
      </c>
      <c r="D2696" s="21" t="s">
        <v>3070</v>
      </c>
      <c r="E2696" s="21" t="s">
        <v>1684</v>
      </c>
      <c r="G2696" s="21" t="s">
        <v>1168</v>
      </c>
      <c r="H2696" s="21" t="s">
        <v>1168</v>
      </c>
      <c r="I2696" s="21" t="s">
        <v>3071</v>
      </c>
      <c r="J2696">
        <v>-34.642222222222202</v>
      </c>
      <c r="K2696">
        <v>116.123611111111</v>
      </c>
      <c r="M2696" s="21" t="s">
        <v>3072</v>
      </c>
      <c r="O2696" s="21">
        <v>2011</v>
      </c>
      <c r="Q2696" s="21" t="s">
        <v>3073</v>
      </c>
      <c r="R2696">
        <v>851.66800000000001</v>
      </c>
      <c r="S2696">
        <v>15</v>
      </c>
      <c r="T2696" s="21">
        <v>15</v>
      </c>
      <c r="U2696" s="21" t="s">
        <v>1147</v>
      </c>
      <c r="V2696" s="9" t="s">
        <v>1204</v>
      </c>
      <c r="W2696">
        <v>28</v>
      </c>
      <c r="X2696" s="9" t="s">
        <v>1298</v>
      </c>
      <c r="Z2696" s="22">
        <v>12</v>
      </c>
      <c r="AD2696" s="22" t="s">
        <v>1168</v>
      </c>
      <c r="AF2696" s="24" t="s">
        <v>153</v>
      </c>
      <c r="AG2696" t="s">
        <v>1160</v>
      </c>
      <c r="AH2696">
        <f t="shared" si="23"/>
        <v>40320</v>
      </c>
      <c r="AI2696" s="21" t="s">
        <v>153</v>
      </c>
      <c r="AJ2696" s="21" t="s">
        <v>1148</v>
      </c>
      <c r="AK2696" s="21">
        <v>50</v>
      </c>
      <c r="AL2696" s="21"/>
      <c r="AN2696" s="21">
        <v>4</v>
      </c>
      <c r="AO2696" s="21">
        <v>25</v>
      </c>
      <c r="AP2696" s="21">
        <v>17.7</v>
      </c>
      <c r="AQ2696" s="22" t="s">
        <v>3083</v>
      </c>
      <c r="AR2696" s="21" t="s">
        <v>3008</v>
      </c>
      <c r="AS2696" t="s">
        <v>3084</v>
      </c>
    </row>
    <row r="2697" spans="1:45" ht="15" customHeight="1" x14ac:dyDescent="0.2">
      <c r="A2697" s="21" t="s">
        <v>1685</v>
      </c>
      <c r="B2697" s="21" t="s">
        <v>1146</v>
      </c>
      <c r="C2697" s="21" t="s">
        <v>1149</v>
      </c>
      <c r="D2697" s="21" t="s">
        <v>3070</v>
      </c>
      <c r="E2697" s="21" t="s">
        <v>1684</v>
      </c>
      <c r="G2697" s="21" t="s">
        <v>1168</v>
      </c>
      <c r="H2697" s="21" t="s">
        <v>1168</v>
      </c>
      <c r="I2697" s="21" t="s">
        <v>3071</v>
      </c>
      <c r="J2697">
        <v>-34.642222222222202</v>
      </c>
      <c r="K2697">
        <v>116.123611111111</v>
      </c>
      <c r="M2697" s="21" t="s">
        <v>3072</v>
      </c>
      <c r="O2697" s="21">
        <v>2011</v>
      </c>
      <c r="Q2697" s="21" t="s">
        <v>3073</v>
      </c>
      <c r="R2697">
        <v>851.66800000000001</v>
      </c>
      <c r="S2697">
        <v>15</v>
      </c>
      <c r="T2697" s="21">
        <v>15</v>
      </c>
      <c r="U2697" s="21" t="s">
        <v>1147</v>
      </c>
      <c r="V2697" s="9" t="s">
        <v>1204</v>
      </c>
      <c r="W2697" t="s">
        <v>3107</v>
      </c>
      <c r="X2697" s="9" t="s">
        <v>3106</v>
      </c>
      <c r="Z2697" s="22">
        <v>12</v>
      </c>
      <c r="AD2697" s="22" t="s">
        <v>1168</v>
      </c>
      <c r="AF2697" s="24" t="s">
        <v>153</v>
      </c>
      <c r="AG2697" t="s">
        <v>1160</v>
      </c>
      <c r="AH2697">
        <f t="shared" si="23"/>
        <v>40320</v>
      </c>
      <c r="AI2697" s="21" t="s">
        <v>153</v>
      </c>
      <c r="AJ2697" s="21" t="s">
        <v>1148</v>
      </c>
      <c r="AK2697" s="21">
        <v>50</v>
      </c>
      <c r="AL2697" s="21"/>
      <c r="AN2697" s="21">
        <v>4</v>
      </c>
      <c r="AO2697" s="21">
        <v>25</v>
      </c>
      <c r="AP2697" s="21">
        <v>10.199999999999999</v>
      </c>
      <c r="AQ2697" s="22" t="s">
        <v>3083</v>
      </c>
      <c r="AR2697" s="21" t="s">
        <v>3008</v>
      </c>
      <c r="AS2697" t="s">
        <v>3108</v>
      </c>
    </row>
    <row r="2698" spans="1:45" ht="15" customHeight="1" x14ac:dyDescent="0.2">
      <c r="A2698" s="21" t="s">
        <v>1685</v>
      </c>
      <c r="B2698" s="21" t="s">
        <v>1146</v>
      </c>
      <c r="C2698" s="21" t="s">
        <v>1149</v>
      </c>
      <c r="D2698" s="21" t="s">
        <v>3070</v>
      </c>
      <c r="E2698" s="21" t="s">
        <v>1684</v>
      </c>
      <c r="G2698" s="21" t="s">
        <v>1168</v>
      </c>
      <c r="H2698" s="21" t="s">
        <v>1168</v>
      </c>
      <c r="I2698" s="21" t="s">
        <v>3071</v>
      </c>
      <c r="J2698">
        <v>-34.642222222222202</v>
      </c>
      <c r="K2698">
        <v>116.123611111111</v>
      </c>
      <c r="M2698" s="21" t="s">
        <v>3072</v>
      </c>
      <c r="O2698" s="21">
        <v>2011</v>
      </c>
      <c r="Q2698" s="21" t="s">
        <v>3073</v>
      </c>
      <c r="R2698">
        <v>851.66800000000001</v>
      </c>
      <c r="S2698">
        <v>15</v>
      </c>
      <c r="T2698" s="21">
        <v>15</v>
      </c>
      <c r="U2698" s="21" t="s">
        <v>1147</v>
      </c>
      <c r="V2698" s="9" t="s">
        <v>1204</v>
      </c>
      <c r="W2698" t="s">
        <v>3107</v>
      </c>
      <c r="X2698" s="9" t="s">
        <v>3109</v>
      </c>
      <c r="Z2698" s="22">
        <v>12</v>
      </c>
      <c r="AD2698" s="22" t="s">
        <v>1168</v>
      </c>
      <c r="AF2698" s="24" t="s">
        <v>153</v>
      </c>
      <c r="AG2698" t="s">
        <v>1160</v>
      </c>
      <c r="AH2698">
        <f t="shared" si="23"/>
        <v>40320</v>
      </c>
      <c r="AI2698" s="21" t="s">
        <v>153</v>
      </c>
      <c r="AJ2698" s="21" t="s">
        <v>1148</v>
      </c>
      <c r="AK2698" s="21">
        <v>50</v>
      </c>
      <c r="AL2698" s="21"/>
      <c r="AN2698" s="21">
        <v>4</v>
      </c>
      <c r="AO2698" s="21">
        <v>25</v>
      </c>
      <c r="AP2698" s="21">
        <v>2.6</v>
      </c>
      <c r="AQ2698" s="22" t="s">
        <v>3083</v>
      </c>
      <c r="AR2698" s="21" t="s">
        <v>3008</v>
      </c>
      <c r="AS2698" t="s">
        <v>3108</v>
      </c>
    </row>
    <row r="2699" spans="1:45" ht="15" customHeight="1" x14ac:dyDescent="0.2">
      <c r="A2699" s="21" t="s">
        <v>1685</v>
      </c>
      <c r="B2699" s="21" t="s">
        <v>1146</v>
      </c>
      <c r="C2699" s="21" t="s">
        <v>1149</v>
      </c>
      <c r="D2699" s="21" t="s">
        <v>3070</v>
      </c>
      <c r="E2699" s="21" t="s">
        <v>1684</v>
      </c>
      <c r="G2699" s="21" t="s">
        <v>1168</v>
      </c>
      <c r="H2699" s="21" t="s">
        <v>1168</v>
      </c>
      <c r="I2699" s="21" t="s">
        <v>3071</v>
      </c>
      <c r="J2699">
        <v>-34.642222222222202</v>
      </c>
      <c r="K2699">
        <v>116.123611111111</v>
      </c>
      <c r="M2699" s="21" t="s">
        <v>3072</v>
      </c>
      <c r="O2699" s="21">
        <v>2011</v>
      </c>
      <c r="Q2699" s="21" t="s">
        <v>3073</v>
      </c>
      <c r="R2699">
        <v>851.66800000000001</v>
      </c>
      <c r="S2699">
        <v>15</v>
      </c>
      <c r="T2699" s="21">
        <v>15</v>
      </c>
      <c r="U2699" s="21" t="s">
        <v>1147</v>
      </c>
      <c r="V2699" s="9" t="s">
        <v>1204</v>
      </c>
      <c r="W2699" t="s">
        <v>3107</v>
      </c>
      <c r="X2699" s="9" t="s">
        <v>3110</v>
      </c>
      <c r="Z2699" s="22">
        <v>12</v>
      </c>
      <c r="AD2699" s="22" t="s">
        <v>1168</v>
      </c>
      <c r="AF2699" s="24" t="s">
        <v>153</v>
      </c>
      <c r="AG2699" t="s">
        <v>1160</v>
      </c>
      <c r="AH2699">
        <f t="shared" si="23"/>
        <v>40320</v>
      </c>
      <c r="AI2699" s="21" t="s">
        <v>153</v>
      </c>
      <c r="AJ2699" s="21" t="s">
        <v>1148</v>
      </c>
      <c r="AK2699" s="21">
        <v>50</v>
      </c>
      <c r="AL2699" s="21"/>
      <c r="AN2699" s="21">
        <v>4</v>
      </c>
      <c r="AO2699" s="21">
        <v>25</v>
      </c>
      <c r="AP2699" s="21">
        <v>18.399999999999999</v>
      </c>
      <c r="AQ2699" s="22" t="s">
        <v>3083</v>
      </c>
      <c r="AR2699" s="21" t="s">
        <v>3008</v>
      </c>
      <c r="AS2699" t="s">
        <v>3108</v>
      </c>
    </row>
    <row r="2700" spans="1:45" ht="15" customHeight="1" x14ac:dyDescent="0.2">
      <c r="A2700" s="21" t="s">
        <v>1685</v>
      </c>
      <c r="B2700" s="21" t="s">
        <v>1146</v>
      </c>
      <c r="C2700" s="21" t="s">
        <v>1149</v>
      </c>
      <c r="D2700" s="21" t="s">
        <v>3070</v>
      </c>
      <c r="E2700" s="21" t="s">
        <v>1684</v>
      </c>
      <c r="G2700" s="21" t="s">
        <v>1168</v>
      </c>
      <c r="H2700" s="21" t="s">
        <v>1168</v>
      </c>
      <c r="I2700" s="21" t="s">
        <v>3071</v>
      </c>
      <c r="J2700">
        <v>-34.642222222222202</v>
      </c>
      <c r="K2700">
        <v>116.123611111111</v>
      </c>
      <c r="M2700" s="21" t="s">
        <v>3072</v>
      </c>
      <c r="O2700" s="21">
        <v>2011</v>
      </c>
      <c r="Q2700" s="21" t="s">
        <v>3073</v>
      </c>
      <c r="R2700">
        <v>851.66800000000001</v>
      </c>
      <c r="S2700">
        <v>15</v>
      </c>
      <c r="T2700" s="21">
        <v>15</v>
      </c>
      <c r="U2700" s="21" t="s">
        <v>1147</v>
      </c>
      <c r="V2700" s="9" t="s">
        <v>1204</v>
      </c>
      <c r="W2700">
        <v>28</v>
      </c>
      <c r="X2700" s="9" t="s">
        <v>1294</v>
      </c>
      <c r="Z2700" s="22">
        <v>12</v>
      </c>
      <c r="AD2700" s="22" t="s">
        <v>1168</v>
      </c>
      <c r="AF2700" s="24" t="s">
        <v>153</v>
      </c>
      <c r="AG2700" t="s">
        <v>3075</v>
      </c>
      <c r="AH2700">
        <f t="shared" si="23"/>
        <v>40320</v>
      </c>
      <c r="AI2700" s="21" t="s">
        <v>153</v>
      </c>
      <c r="AJ2700" s="21" t="s">
        <v>1148</v>
      </c>
      <c r="AK2700" s="21">
        <v>50</v>
      </c>
      <c r="AL2700" s="21"/>
      <c r="AN2700" s="21">
        <v>4</v>
      </c>
      <c r="AO2700" s="21">
        <v>25</v>
      </c>
      <c r="AP2700" s="21">
        <v>16.399999999999999</v>
      </c>
      <c r="AQ2700" s="22" t="s">
        <v>3083</v>
      </c>
      <c r="AR2700" s="21" t="s">
        <v>3008</v>
      </c>
      <c r="AS2700" t="s">
        <v>3084</v>
      </c>
    </row>
    <row r="2701" spans="1:45" ht="15" customHeight="1" x14ac:dyDescent="0.2">
      <c r="A2701" s="21" t="s">
        <v>1685</v>
      </c>
      <c r="B2701" s="21" t="s">
        <v>1146</v>
      </c>
      <c r="C2701" s="21" t="s">
        <v>1149</v>
      </c>
      <c r="D2701" s="21" t="s">
        <v>3070</v>
      </c>
      <c r="E2701" s="21" t="s">
        <v>1684</v>
      </c>
      <c r="G2701" s="21" t="s">
        <v>1168</v>
      </c>
      <c r="H2701" s="21" t="s">
        <v>1168</v>
      </c>
      <c r="I2701" s="21" t="s">
        <v>3071</v>
      </c>
      <c r="J2701">
        <v>-34.642222222222202</v>
      </c>
      <c r="K2701">
        <v>116.123611111111</v>
      </c>
      <c r="M2701" s="21" t="s">
        <v>3072</v>
      </c>
      <c r="O2701" s="21">
        <v>2011</v>
      </c>
      <c r="Q2701" s="21" t="s">
        <v>3073</v>
      </c>
      <c r="R2701">
        <v>851.66800000000001</v>
      </c>
      <c r="S2701">
        <v>15</v>
      </c>
      <c r="T2701" s="21">
        <v>15</v>
      </c>
      <c r="U2701" s="21" t="s">
        <v>1147</v>
      </c>
      <c r="V2701" s="9" t="s">
        <v>1204</v>
      </c>
      <c r="W2701">
        <v>28</v>
      </c>
      <c r="X2701" s="9" t="s">
        <v>1295</v>
      </c>
      <c r="Z2701" s="22">
        <v>12</v>
      </c>
      <c r="AD2701" s="22" t="s">
        <v>1168</v>
      </c>
      <c r="AF2701" s="24" t="s">
        <v>153</v>
      </c>
      <c r="AG2701" t="s">
        <v>3075</v>
      </c>
      <c r="AH2701">
        <f t="shared" si="23"/>
        <v>40320</v>
      </c>
      <c r="AI2701" s="21" t="s">
        <v>153</v>
      </c>
      <c r="AJ2701" s="21" t="s">
        <v>1148</v>
      </c>
      <c r="AK2701" s="21">
        <v>50</v>
      </c>
      <c r="AL2701" s="21"/>
      <c r="AN2701" s="21">
        <v>4</v>
      </c>
      <c r="AO2701" s="21">
        <v>25</v>
      </c>
      <c r="AP2701" s="21">
        <v>13.7</v>
      </c>
      <c r="AQ2701" s="22" t="s">
        <v>3083</v>
      </c>
      <c r="AR2701" s="21" t="s">
        <v>3008</v>
      </c>
      <c r="AS2701" t="s">
        <v>3084</v>
      </c>
    </row>
    <row r="2702" spans="1:45" ht="15" customHeight="1" x14ac:dyDescent="0.2">
      <c r="A2702" s="21" t="s">
        <v>1685</v>
      </c>
      <c r="B2702" s="21" t="s">
        <v>1146</v>
      </c>
      <c r="C2702" s="21" t="s">
        <v>1149</v>
      </c>
      <c r="D2702" s="21" t="s">
        <v>3070</v>
      </c>
      <c r="E2702" s="21" t="s">
        <v>1684</v>
      </c>
      <c r="G2702" s="21" t="s">
        <v>1168</v>
      </c>
      <c r="H2702" s="21" t="s">
        <v>1168</v>
      </c>
      <c r="I2702" s="21" t="s">
        <v>3071</v>
      </c>
      <c r="J2702">
        <v>-34.642222222222202</v>
      </c>
      <c r="K2702">
        <v>116.123611111111</v>
      </c>
      <c r="M2702" s="21" t="s">
        <v>3072</v>
      </c>
      <c r="O2702" s="21">
        <v>2011</v>
      </c>
      <c r="Q2702" s="21" t="s">
        <v>3073</v>
      </c>
      <c r="R2702">
        <v>851.66800000000001</v>
      </c>
      <c r="S2702">
        <v>15</v>
      </c>
      <c r="T2702" s="21">
        <v>15</v>
      </c>
      <c r="U2702" s="21" t="s">
        <v>1147</v>
      </c>
      <c r="V2702" s="9" t="s">
        <v>1204</v>
      </c>
      <c r="W2702">
        <v>28</v>
      </c>
      <c r="X2702" s="9" t="s">
        <v>1297</v>
      </c>
      <c r="Z2702" s="22">
        <v>12</v>
      </c>
      <c r="AD2702" s="22" t="s">
        <v>1168</v>
      </c>
      <c r="AF2702" s="24" t="s">
        <v>153</v>
      </c>
      <c r="AG2702" t="s">
        <v>3075</v>
      </c>
      <c r="AH2702">
        <f t="shared" si="23"/>
        <v>40320</v>
      </c>
      <c r="AI2702" s="21" t="s">
        <v>153</v>
      </c>
      <c r="AJ2702" s="21" t="s">
        <v>1148</v>
      </c>
      <c r="AK2702" s="21">
        <v>50</v>
      </c>
      <c r="AL2702" s="21"/>
      <c r="AN2702" s="21">
        <v>4</v>
      </c>
      <c r="AO2702" s="21">
        <v>25</v>
      </c>
      <c r="AP2702" s="21">
        <v>17.5</v>
      </c>
      <c r="AQ2702" s="22" t="s">
        <v>3083</v>
      </c>
      <c r="AR2702" s="21" t="s">
        <v>3008</v>
      </c>
      <c r="AS2702" t="s">
        <v>3084</v>
      </c>
    </row>
    <row r="2703" spans="1:45" ht="15" customHeight="1" x14ac:dyDescent="0.2">
      <c r="A2703" s="21" t="s">
        <v>1685</v>
      </c>
      <c r="B2703" s="21" t="s">
        <v>1146</v>
      </c>
      <c r="C2703" s="21" t="s">
        <v>1149</v>
      </c>
      <c r="D2703" s="21" t="s">
        <v>3070</v>
      </c>
      <c r="E2703" s="21" t="s">
        <v>1684</v>
      </c>
      <c r="G2703" s="21" t="s">
        <v>1168</v>
      </c>
      <c r="H2703" s="21" t="s">
        <v>1168</v>
      </c>
      <c r="I2703" s="21" t="s">
        <v>3071</v>
      </c>
      <c r="J2703">
        <v>-34.642222222222202</v>
      </c>
      <c r="K2703">
        <v>116.123611111111</v>
      </c>
      <c r="M2703" s="21" t="s">
        <v>3072</v>
      </c>
      <c r="O2703" s="21">
        <v>2011</v>
      </c>
      <c r="Q2703" s="21" t="s">
        <v>3073</v>
      </c>
      <c r="R2703">
        <v>851.66800000000001</v>
      </c>
      <c r="S2703">
        <v>15</v>
      </c>
      <c r="T2703" s="21">
        <v>15</v>
      </c>
      <c r="U2703" s="21" t="s">
        <v>1147</v>
      </c>
      <c r="V2703" s="9" t="s">
        <v>1204</v>
      </c>
      <c r="W2703">
        <v>28</v>
      </c>
      <c r="X2703" s="9" t="s">
        <v>1298</v>
      </c>
      <c r="Z2703" s="22">
        <v>12</v>
      </c>
      <c r="AD2703" s="22" t="s">
        <v>1168</v>
      </c>
      <c r="AF2703" s="24" t="s">
        <v>153</v>
      </c>
      <c r="AG2703" t="s">
        <v>3075</v>
      </c>
      <c r="AH2703">
        <f t="shared" si="23"/>
        <v>40320</v>
      </c>
      <c r="AI2703" s="21" t="s">
        <v>153</v>
      </c>
      <c r="AJ2703" s="21" t="s">
        <v>1148</v>
      </c>
      <c r="AK2703" s="21">
        <v>50</v>
      </c>
      <c r="AL2703" s="21"/>
      <c r="AN2703" s="21">
        <v>4</v>
      </c>
      <c r="AO2703" s="21">
        <v>25</v>
      </c>
      <c r="AP2703" s="21">
        <v>17.899999999999999</v>
      </c>
      <c r="AQ2703" s="22" t="s">
        <v>3083</v>
      </c>
      <c r="AR2703" s="21" t="s">
        <v>3008</v>
      </c>
      <c r="AS2703" t="s">
        <v>3084</v>
      </c>
    </row>
    <row r="2704" spans="1:45" ht="15" customHeight="1" x14ac:dyDescent="0.2">
      <c r="A2704" s="21" t="s">
        <v>1685</v>
      </c>
      <c r="B2704" s="21" t="s">
        <v>1146</v>
      </c>
      <c r="C2704" s="21" t="s">
        <v>1149</v>
      </c>
      <c r="D2704" s="21" t="s">
        <v>3070</v>
      </c>
      <c r="E2704" s="21" t="s">
        <v>1684</v>
      </c>
      <c r="G2704" s="21" t="s">
        <v>1168</v>
      </c>
      <c r="H2704" s="21" t="s">
        <v>1168</v>
      </c>
      <c r="I2704" s="21" t="s">
        <v>3071</v>
      </c>
      <c r="J2704">
        <v>-34.642222222222202</v>
      </c>
      <c r="K2704">
        <v>116.123611111111</v>
      </c>
      <c r="M2704" s="21" t="s">
        <v>3072</v>
      </c>
      <c r="O2704" s="21">
        <v>2011</v>
      </c>
      <c r="Q2704" s="21" t="s">
        <v>3073</v>
      </c>
      <c r="R2704">
        <v>851.66800000000001</v>
      </c>
      <c r="S2704">
        <v>15</v>
      </c>
      <c r="T2704" s="21">
        <v>15</v>
      </c>
      <c r="U2704" s="21" t="s">
        <v>1147</v>
      </c>
      <c r="V2704" s="9" t="s">
        <v>1204</v>
      </c>
      <c r="W2704" t="s">
        <v>3107</v>
      </c>
      <c r="X2704" s="9" t="s">
        <v>3106</v>
      </c>
      <c r="Z2704" s="22">
        <v>12</v>
      </c>
      <c r="AD2704" s="22" t="s">
        <v>1168</v>
      </c>
      <c r="AF2704" s="24" t="s">
        <v>153</v>
      </c>
      <c r="AG2704" t="s">
        <v>3075</v>
      </c>
      <c r="AH2704">
        <f t="shared" si="23"/>
        <v>40320</v>
      </c>
      <c r="AI2704" s="21" t="s">
        <v>153</v>
      </c>
      <c r="AJ2704" s="21" t="s">
        <v>1148</v>
      </c>
      <c r="AK2704" s="21">
        <v>50</v>
      </c>
      <c r="AL2704" s="21"/>
      <c r="AN2704" s="21">
        <v>4</v>
      </c>
      <c r="AO2704" s="21">
        <v>25</v>
      </c>
      <c r="AP2704" s="21">
        <v>10.4</v>
      </c>
      <c r="AQ2704" s="22" t="s">
        <v>3083</v>
      </c>
      <c r="AR2704" s="21" t="s">
        <v>3008</v>
      </c>
      <c r="AS2704" t="s">
        <v>3108</v>
      </c>
    </row>
    <row r="2705" spans="1:45" ht="15" customHeight="1" x14ac:dyDescent="0.2">
      <c r="A2705" s="21" t="s">
        <v>1685</v>
      </c>
      <c r="B2705" s="21" t="s">
        <v>1146</v>
      </c>
      <c r="C2705" s="21" t="s">
        <v>1149</v>
      </c>
      <c r="D2705" s="21" t="s">
        <v>3070</v>
      </c>
      <c r="E2705" s="21" t="s">
        <v>1684</v>
      </c>
      <c r="G2705" s="21" t="s">
        <v>1168</v>
      </c>
      <c r="H2705" s="21" t="s">
        <v>1168</v>
      </c>
      <c r="I2705" s="21" t="s">
        <v>3071</v>
      </c>
      <c r="J2705">
        <v>-34.642222222222202</v>
      </c>
      <c r="K2705">
        <v>116.123611111111</v>
      </c>
      <c r="M2705" s="21" t="s">
        <v>3072</v>
      </c>
      <c r="O2705" s="21">
        <v>2011</v>
      </c>
      <c r="Q2705" s="21" t="s">
        <v>3073</v>
      </c>
      <c r="R2705">
        <v>851.66800000000001</v>
      </c>
      <c r="S2705">
        <v>15</v>
      </c>
      <c r="T2705" s="21">
        <v>15</v>
      </c>
      <c r="U2705" s="21" t="s">
        <v>1147</v>
      </c>
      <c r="V2705" s="9" t="s">
        <v>1204</v>
      </c>
      <c r="W2705" t="s">
        <v>3107</v>
      </c>
      <c r="X2705" s="9" t="s">
        <v>3109</v>
      </c>
      <c r="Z2705" s="22">
        <v>12</v>
      </c>
      <c r="AD2705" s="22" t="s">
        <v>1168</v>
      </c>
      <c r="AF2705" s="24" t="s">
        <v>153</v>
      </c>
      <c r="AG2705" t="s">
        <v>3075</v>
      </c>
      <c r="AH2705">
        <f t="shared" si="23"/>
        <v>40320</v>
      </c>
      <c r="AI2705" s="21" t="s">
        <v>153</v>
      </c>
      <c r="AJ2705" s="21" t="s">
        <v>1148</v>
      </c>
      <c r="AK2705" s="21">
        <v>50</v>
      </c>
      <c r="AL2705" s="21"/>
      <c r="AN2705" s="21">
        <v>4</v>
      </c>
      <c r="AO2705" s="21">
        <v>25</v>
      </c>
      <c r="AP2705" s="21">
        <v>2.8</v>
      </c>
      <c r="AQ2705" s="22" t="s">
        <v>3083</v>
      </c>
      <c r="AR2705" s="21" t="s">
        <v>3008</v>
      </c>
      <c r="AS2705" t="s">
        <v>3108</v>
      </c>
    </row>
    <row r="2706" spans="1:45" ht="15" customHeight="1" x14ac:dyDescent="0.2">
      <c r="A2706" s="21" t="s">
        <v>1685</v>
      </c>
      <c r="B2706" s="21" t="s">
        <v>1146</v>
      </c>
      <c r="C2706" s="21" t="s">
        <v>1149</v>
      </c>
      <c r="D2706" s="21" t="s">
        <v>3070</v>
      </c>
      <c r="E2706" s="21" t="s">
        <v>1684</v>
      </c>
      <c r="G2706" s="21" t="s">
        <v>1168</v>
      </c>
      <c r="H2706" s="21" t="s">
        <v>1168</v>
      </c>
      <c r="I2706" s="21" t="s">
        <v>3071</v>
      </c>
      <c r="J2706">
        <v>-34.642222222222202</v>
      </c>
      <c r="K2706">
        <v>116.123611111111</v>
      </c>
      <c r="M2706" s="21" t="s">
        <v>3072</v>
      </c>
      <c r="O2706" s="21">
        <v>2011</v>
      </c>
      <c r="Q2706" s="21" t="s">
        <v>3073</v>
      </c>
      <c r="R2706">
        <v>851.66800000000001</v>
      </c>
      <c r="S2706">
        <v>15</v>
      </c>
      <c r="T2706" s="21">
        <v>15</v>
      </c>
      <c r="U2706" s="21" t="s">
        <v>1147</v>
      </c>
      <c r="V2706" s="9" t="s">
        <v>1204</v>
      </c>
      <c r="W2706" t="s">
        <v>3107</v>
      </c>
      <c r="X2706" s="9" t="s">
        <v>3110</v>
      </c>
      <c r="Z2706" s="22">
        <v>12</v>
      </c>
      <c r="AD2706" s="22" t="s">
        <v>1168</v>
      </c>
      <c r="AF2706" s="24" t="s">
        <v>153</v>
      </c>
      <c r="AG2706" t="s">
        <v>3075</v>
      </c>
      <c r="AH2706">
        <f t="shared" si="23"/>
        <v>40320</v>
      </c>
      <c r="AI2706" s="21" t="s">
        <v>153</v>
      </c>
      <c r="AJ2706" s="21" t="s">
        <v>1148</v>
      </c>
      <c r="AK2706" s="21">
        <v>50</v>
      </c>
      <c r="AL2706" s="21"/>
      <c r="AN2706" s="21">
        <v>4</v>
      </c>
      <c r="AO2706" s="21">
        <v>25</v>
      </c>
      <c r="AP2706" s="21">
        <v>18</v>
      </c>
      <c r="AQ2706" s="22" t="s">
        <v>3083</v>
      </c>
      <c r="AR2706" s="21" t="s">
        <v>3008</v>
      </c>
      <c r="AS2706" t="s">
        <v>3108</v>
      </c>
    </row>
    <row r="2707" spans="1:45" ht="15" customHeight="1" x14ac:dyDescent="0.2">
      <c r="A2707" s="21" t="s">
        <v>1685</v>
      </c>
      <c r="B2707" s="21" t="s">
        <v>1146</v>
      </c>
      <c r="C2707" s="21" t="s">
        <v>1149</v>
      </c>
      <c r="D2707" s="21" t="s">
        <v>3070</v>
      </c>
      <c r="E2707" s="21" t="s">
        <v>1684</v>
      </c>
      <c r="G2707" s="21" t="s">
        <v>1168</v>
      </c>
      <c r="H2707" s="21" t="s">
        <v>1168</v>
      </c>
      <c r="I2707" s="21" t="s">
        <v>3071</v>
      </c>
      <c r="J2707">
        <v>-34.642222222222202</v>
      </c>
      <c r="K2707">
        <v>116.123611111111</v>
      </c>
      <c r="M2707" s="21" t="s">
        <v>3072</v>
      </c>
      <c r="O2707" s="21">
        <v>2011</v>
      </c>
      <c r="Q2707" s="21" t="s">
        <v>3073</v>
      </c>
      <c r="R2707">
        <v>851.66800000000001</v>
      </c>
      <c r="S2707">
        <v>15</v>
      </c>
      <c r="T2707" s="21">
        <v>15</v>
      </c>
      <c r="U2707" s="21" t="s">
        <v>1147</v>
      </c>
      <c r="V2707" s="9" t="s">
        <v>1204</v>
      </c>
      <c r="W2707">
        <v>28</v>
      </c>
      <c r="X2707" s="9" t="s">
        <v>1294</v>
      </c>
      <c r="Z2707" s="22">
        <v>12</v>
      </c>
      <c r="AD2707" s="22" t="s">
        <v>1168</v>
      </c>
      <c r="AF2707" s="24" t="s">
        <v>153</v>
      </c>
      <c r="AG2707" t="s">
        <v>3111</v>
      </c>
      <c r="AH2707">
        <f t="shared" si="23"/>
        <v>40320</v>
      </c>
      <c r="AI2707" s="21" t="s">
        <v>153</v>
      </c>
      <c r="AJ2707" s="21" t="s">
        <v>1148</v>
      </c>
      <c r="AK2707" s="21">
        <v>50</v>
      </c>
      <c r="AL2707" s="21"/>
      <c r="AN2707" s="21">
        <v>4</v>
      </c>
      <c r="AO2707" s="21">
        <v>25</v>
      </c>
      <c r="AP2707" s="21">
        <v>16.2</v>
      </c>
      <c r="AQ2707" s="22" t="s">
        <v>3083</v>
      </c>
      <c r="AR2707" s="21" t="s">
        <v>3008</v>
      </c>
      <c r="AS2707" t="s">
        <v>3084</v>
      </c>
    </row>
    <row r="2708" spans="1:45" ht="15" customHeight="1" x14ac:dyDescent="0.2">
      <c r="A2708" s="21" t="s">
        <v>1685</v>
      </c>
      <c r="B2708" s="21" t="s">
        <v>1146</v>
      </c>
      <c r="C2708" s="21" t="s">
        <v>1149</v>
      </c>
      <c r="D2708" s="21" t="s">
        <v>3070</v>
      </c>
      <c r="E2708" s="21" t="s">
        <v>1684</v>
      </c>
      <c r="G2708" s="21" t="s">
        <v>1168</v>
      </c>
      <c r="H2708" s="21" t="s">
        <v>1168</v>
      </c>
      <c r="I2708" s="21" t="s">
        <v>3071</v>
      </c>
      <c r="J2708">
        <v>-34.642222222222202</v>
      </c>
      <c r="K2708">
        <v>116.123611111111</v>
      </c>
      <c r="M2708" s="21" t="s">
        <v>3072</v>
      </c>
      <c r="O2708" s="21">
        <v>2011</v>
      </c>
      <c r="Q2708" s="21" t="s">
        <v>3073</v>
      </c>
      <c r="R2708">
        <v>851.66800000000001</v>
      </c>
      <c r="S2708">
        <v>15</v>
      </c>
      <c r="T2708" s="21">
        <v>15</v>
      </c>
      <c r="U2708" s="21" t="s">
        <v>1147</v>
      </c>
      <c r="V2708" s="9" t="s">
        <v>1204</v>
      </c>
      <c r="W2708">
        <v>28</v>
      </c>
      <c r="X2708" s="9" t="s">
        <v>1295</v>
      </c>
      <c r="Z2708" s="22">
        <v>12</v>
      </c>
      <c r="AD2708" s="22" t="s">
        <v>1168</v>
      </c>
      <c r="AF2708" s="24" t="s">
        <v>153</v>
      </c>
      <c r="AG2708" t="s">
        <v>3111</v>
      </c>
      <c r="AH2708">
        <f t="shared" si="23"/>
        <v>40320</v>
      </c>
      <c r="AI2708" s="21" t="s">
        <v>153</v>
      </c>
      <c r="AJ2708" s="21" t="s">
        <v>1148</v>
      </c>
      <c r="AK2708" s="21">
        <v>50</v>
      </c>
      <c r="AL2708" s="21"/>
      <c r="AN2708" s="21">
        <v>4</v>
      </c>
      <c r="AO2708" s="21">
        <v>25</v>
      </c>
      <c r="AP2708" s="21">
        <v>13.9</v>
      </c>
      <c r="AQ2708" s="22" t="s">
        <v>3083</v>
      </c>
      <c r="AR2708" s="21" t="s">
        <v>3008</v>
      </c>
      <c r="AS2708" t="s">
        <v>3084</v>
      </c>
    </row>
    <row r="2709" spans="1:45" ht="15" customHeight="1" x14ac:dyDescent="0.2">
      <c r="A2709" s="21" t="s">
        <v>1685</v>
      </c>
      <c r="B2709" s="21" t="s">
        <v>1146</v>
      </c>
      <c r="C2709" s="21" t="s">
        <v>1149</v>
      </c>
      <c r="D2709" s="21" t="s">
        <v>3070</v>
      </c>
      <c r="E2709" s="21" t="s">
        <v>1684</v>
      </c>
      <c r="G2709" s="21" t="s">
        <v>1168</v>
      </c>
      <c r="H2709" s="21" t="s">
        <v>1168</v>
      </c>
      <c r="I2709" s="21" t="s">
        <v>3071</v>
      </c>
      <c r="J2709">
        <v>-34.642222222222202</v>
      </c>
      <c r="K2709">
        <v>116.123611111111</v>
      </c>
      <c r="M2709" s="21" t="s">
        <v>3072</v>
      </c>
      <c r="O2709" s="21">
        <v>2011</v>
      </c>
      <c r="Q2709" s="21" t="s">
        <v>3073</v>
      </c>
      <c r="R2709">
        <v>851.66800000000001</v>
      </c>
      <c r="S2709">
        <v>15</v>
      </c>
      <c r="T2709" s="21">
        <v>15</v>
      </c>
      <c r="U2709" s="21" t="s">
        <v>1147</v>
      </c>
      <c r="V2709" s="9" t="s">
        <v>1204</v>
      </c>
      <c r="W2709">
        <v>28</v>
      </c>
      <c r="X2709" s="9" t="s">
        <v>1297</v>
      </c>
      <c r="Z2709" s="22">
        <v>12</v>
      </c>
      <c r="AD2709" s="22" t="s">
        <v>1168</v>
      </c>
      <c r="AF2709" s="24" t="s">
        <v>153</v>
      </c>
      <c r="AG2709" t="s">
        <v>3111</v>
      </c>
      <c r="AH2709">
        <f t="shared" si="23"/>
        <v>40320</v>
      </c>
      <c r="AI2709" s="21" t="s">
        <v>153</v>
      </c>
      <c r="AJ2709" s="21" t="s">
        <v>1148</v>
      </c>
      <c r="AK2709" s="21">
        <v>50</v>
      </c>
      <c r="AL2709" s="21"/>
      <c r="AN2709" s="21">
        <v>4</v>
      </c>
      <c r="AO2709" s="21">
        <v>25</v>
      </c>
      <c r="AP2709" s="21">
        <v>17.3</v>
      </c>
      <c r="AQ2709" s="22" t="s">
        <v>3083</v>
      </c>
      <c r="AR2709" s="21" t="s">
        <v>3008</v>
      </c>
      <c r="AS2709" t="s">
        <v>3084</v>
      </c>
    </row>
    <row r="2710" spans="1:45" ht="15" customHeight="1" x14ac:dyDescent="0.2">
      <c r="A2710" s="21" t="s">
        <v>1685</v>
      </c>
      <c r="B2710" s="21" t="s">
        <v>1146</v>
      </c>
      <c r="C2710" s="21" t="s">
        <v>1149</v>
      </c>
      <c r="D2710" s="21" t="s">
        <v>3070</v>
      </c>
      <c r="E2710" s="21" t="s">
        <v>1684</v>
      </c>
      <c r="G2710" s="21" t="s">
        <v>1168</v>
      </c>
      <c r="H2710" s="21" t="s">
        <v>1168</v>
      </c>
      <c r="I2710" s="21" t="s">
        <v>3071</v>
      </c>
      <c r="J2710">
        <v>-34.642222222222202</v>
      </c>
      <c r="K2710">
        <v>116.123611111111</v>
      </c>
      <c r="M2710" s="21" t="s">
        <v>3072</v>
      </c>
      <c r="O2710" s="21">
        <v>2011</v>
      </c>
      <c r="Q2710" s="21" t="s">
        <v>3073</v>
      </c>
      <c r="R2710">
        <v>851.66800000000001</v>
      </c>
      <c r="S2710">
        <v>15</v>
      </c>
      <c r="T2710" s="21">
        <v>15</v>
      </c>
      <c r="U2710" s="21" t="s">
        <v>1147</v>
      </c>
      <c r="V2710" s="9" t="s">
        <v>1204</v>
      </c>
      <c r="W2710">
        <v>28</v>
      </c>
      <c r="X2710" s="9" t="s">
        <v>1298</v>
      </c>
      <c r="Z2710" s="22">
        <v>12</v>
      </c>
      <c r="AD2710" s="22" t="s">
        <v>1168</v>
      </c>
      <c r="AF2710" s="24" t="s">
        <v>153</v>
      </c>
      <c r="AG2710" t="s">
        <v>3111</v>
      </c>
      <c r="AH2710">
        <f t="shared" si="23"/>
        <v>40320</v>
      </c>
      <c r="AI2710" s="21" t="s">
        <v>153</v>
      </c>
      <c r="AJ2710" s="21" t="s">
        <v>1148</v>
      </c>
      <c r="AK2710" s="21">
        <v>50</v>
      </c>
      <c r="AL2710" s="21"/>
      <c r="AN2710" s="21">
        <v>4</v>
      </c>
      <c r="AO2710" s="21">
        <v>25</v>
      </c>
      <c r="AP2710" s="21">
        <v>18.8</v>
      </c>
      <c r="AQ2710" s="22" t="s">
        <v>3083</v>
      </c>
      <c r="AR2710" s="21" t="s">
        <v>3008</v>
      </c>
      <c r="AS2710" t="s">
        <v>3084</v>
      </c>
    </row>
    <row r="2711" spans="1:45" ht="15" customHeight="1" x14ac:dyDescent="0.2">
      <c r="A2711" s="21" t="s">
        <v>1685</v>
      </c>
      <c r="B2711" s="21" t="s">
        <v>1146</v>
      </c>
      <c r="C2711" s="21" t="s">
        <v>1149</v>
      </c>
      <c r="D2711" s="21" t="s">
        <v>3070</v>
      </c>
      <c r="E2711" s="21" t="s">
        <v>1684</v>
      </c>
      <c r="G2711" s="21" t="s">
        <v>1168</v>
      </c>
      <c r="H2711" s="21" t="s">
        <v>1168</v>
      </c>
      <c r="I2711" s="21" t="s">
        <v>3071</v>
      </c>
      <c r="J2711">
        <v>-34.642222222222202</v>
      </c>
      <c r="K2711">
        <v>116.123611111111</v>
      </c>
      <c r="M2711" s="21" t="s">
        <v>3072</v>
      </c>
      <c r="O2711" s="21">
        <v>2011</v>
      </c>
      <c r="Q2711" s="21" t="s">
        <v>3073</v>
      </c>
      <c r="R2711">
        <v>851.66800000000001</v>
      </c>
      <c r="S2711">
        <v>15</v>
      </c>
      <c r="T2711" s="21">
        <v>15</v>
      </c>
      <c r="U2711" s="21" t="s">
        <v>1147</v>
      </c>
      <c r="V2711" s="9" t="s">
        <v>1204</v>
      </c>
      <c r="W2711" t="s">
        <v>3107</v>
      </c>
      <c r="X2711" s="9" t="s">
        <v>3106</v>
      </c>
      <c r="Z2711" s="22">
        <v>12</v>
      </c>
      <c r="AD2711" s="22" t="s">
        <v>1168</v>
      </c>
      <c r="AF2711" s="24" t="s">
        <v>153</v>
      </c>
      <c r="AG2711" t="s">
        <v>3111</v>
      </c>
      <c r="AH2711">
        <f t="shared" si="23"/>
        <v>40320</v>
      </c>
      <c r="AI2711" s="21" t="s">
        <v>153</v>
      </c>
      <c r="AJ2711" s="21" t="s">
        <v>1148</v>
      </c>
      <c r="AK2711" s="21">
        <v>50</v>
      </c>
      <c r="AL2711" s="21"/>
      <c r="AN2711" s="21">
        <v>4</v>
      </c>
      <c r="AO2711" s="21">
        <v>25</v>
      </c>
      <c r="AP2711" s="21">
        <v>10.3</v>
      </c>
      <c r="AQ2711" s="22" t="s">
        <v>3083</v>
      </c>
      <c r="AR2711" s="21" t="s">
        <v>3008</v>
      </c>
      <c r="AS2711" t="s">
        <v>3108</v>
      </c>
    </row>
    <row r="2712" spans="1:45" ht="15" customHeight="1" x14ac:dyDescent="0.2">
      <c r="A2712" s="21" t="s">
        <v>1685</v>
      </c>
      <c r="B2712" s="21" t="s">
        <v>1146</v>
      </c>
      <c r="C2712" s="21" t="s">
        <v>1149</v>
      </c>
      <c r="D2712" s="21" t="s">
        <v>3070</v>
      </c>
      <c r="E2712" s="21" t="s">
        <v>1684</v>
      </c>
      <c r="G2712" s="21" t="s">
        <v>1168</v>
      </c>
      <c r="H2712" s="21" t="s">
        <v>1168</v>
      </c>
      <c r="I2712" s="21" t="s">
        <v>3071</v>
      </c>
      <c r="J2712">
        <v>-34.642222222222202</v>
      </c>
      <c r="K2712">
        <v>116.123611111111</v>
      </c>
      <c r="M2712" s="21" t="s">
        <v>3072</v>
      </c>
      <c r="O2712" s="21">
        <v>2011</v>
      </c>
      <c r="Q2712" s="21" t="s">
        <v>3073</v>
      </c>
      <c r="R2712">
        <v>851.66800000000001</v>
      </c>
      <c r="S2712">
        <v>15</v>
      </c>
      <c r="T2712" s="21">
        <v>15</v>
      </c>
      <c r="U2712" s="21" t="s">
        <v>1147</v>
      </c>
      <c r="V2712" s="9" t="s">
        <v>1204</v>
      </c>
      <c r="W2712" t="s">
        <v>3107</v>
      </c>
      <c r="X2712" s="9" t="s">
        <v>3109</v>
      </c>
      <c r="Z2712" s="22">
        <v>12</v>
      </c>
      <c r="AD2712" s="22" t="s">
        <v>1168</v>
      </c>
      <c r="AF2712" s="24" t="s">
        <v>153</v>
      </c>
      <c r="AG2712" t="s">
        <v>3111</v>
      </c>
      <c r="AH2712">
        <f t="shared" si="23"/>
        <v>40320</v>
      </c>
      <c r="AI2712" s="21" t="s">
        <v>153</v>
      </c>
      <c r="AJ2712" s="21" t="s">
        <v>1148</v>
      </c>
      <c r="AK2712" s="21">
        <v>50</v>
      </c>
      <c r="AL2712" s="21"/>
      <c r="AN2712" s="21">
        <v>4</v>
      </c>
      <c r="AO2712" s="21">
        <v>25</v>
      </c>
      <c r="AP2712" s="21">
        <v>3.2</v>
      </c>
      <c r="AQ2712" s="22" t="s">
        <v>3083</v>
      </c>
      <c r="AR2712" s="21" t="s">
        <v>3008</v>
      </c>
      <c r="AS2712" t="s">
        <v>3108</v>
      </c>
    </row>
    <row r="2713" spans="1:45" ht="15" customHeight="1" x14ac:dyDescent="0.2">
      <c r="A2713" s="21" t="s">
        <v>1685</v>
      </c>
      <c r="B2713" s="21" t="s">
        <v>1146</v>
      </c>
      <c r="C2713" s="21" t="s">
        <v>1149</v>
      </c>
      <c r="D2713" s="21" t="s">
        <v>3070</v>
      </c>
      <c r="E2713" s="21" t="s">
        <v>1684</v>
      </c>
      <c r="G2713" s="21" t="s">
        <v>1168</v>
      </c>
      <c r="H2713" s="21" t="s">
        <v>1168</v>
      </c>
      <c r="I2713" s="21" t="s">
        <v>3071</v>
      </c>
      <c r="J2713">
        <v>-34.642222222222202</v>
      </c>
      <c r="K2713">
        <v>116.123611111111</v>
      </c>
      <c r="M2713" s="21" t="s">
        <v>3072</v>
      </c>
      <c r="O2713" s="21">
        <v>2011</v>
      </c>
      <c r="Q2713" s="21" t="s">
        <v>3073</v>
      </c>
      <c r="R2713">
        <v>851.66800000000001</v>
      </c>
      <c r="S2713">
        <v>15</v>
      </c>
      <c r="T2713" s="21">
        <v>15</v>
      </c>
      <c r="U2713" s="21" t="s">
        <v>1147</v>
      </c>
      <c r="V2713" s="9" t="s">
        <v>1204</v>
      </c>
      <c r="W2713" t="s">
        <v>3107</v>
      </c>
      <c r="X2713" s="9" t="s">
        <v>3110</v>
      </c>
      <c r="Z2713" s="22">
        <v>12</v>
      </c>
      <c r="AD2713" s="22" t="s">
        <v>1168</v>
      </c>
      <c r="AF2713" s="24" t="s">
        <v>153</v>
      </c>
      <c r="AG2713" t="s">
        <v>3111</v>
      </c>
      <c r="AH2713">
        <f t="shared" si="23"/>
        <v>40320</v>
      </c>
      <c r="AI2713" s="21" t="s">
        <v>153</v>
      </c>
      <c r="AJ2713" s="21" t="s">
        <v>1148</v>
      </c>
      <c r="AK2713" s="21">
        <v>50</v>
      </c>
      <c r="AL2713" s="21"/>
      <c r="AN2713" s="21">
        <v>4</v>
      </c>
      <c r="AO2713" s="21">
        <v>25</v>
      </c>
      <c r="AP2713" s="21">
        <v>17.7</v>
      </c>
      <c r="AQ2713" s="22" t="s">
        <v>3083</v>
      </c>
      <c r="AR2713" s="21" t="s">
        <v>3008</v>
      </c>
      <c r="AS2713" t="s">
        <v>3108</v>
      </c>
    </row>
    <row r="2714" spans="1:45" x14ac:dyDescent="0.2">
      <c r="A2714" s="21" t="s">
        <v>1688</v>
      </c>
      <c r="B2714" s="21" t="s">
        <v>1146</v>
      </c>
      <c r="C2714" s="21" t="s">
        <v>1149</v>
      </c>
      <c r="D2714" s="21" t="s">
        <v>420</v>
      </c>
      <c r="E2714" s="21" t="s">
        <v>3086</v>
      </c>
      <c r="G2714" s="21" t="s">
        <v>153</v>
      </c>
      <c r="H2714" s="21" t="s">
        <v>1168</v>
      </c>
      <c r="I2714" s="21" t="s">
        <v>3087</v>
      </c>
      <c r="J2714" s="21">
        <v>49.133333333333297</v>
      </c>
      <c r="K2714">
        <v>-122.75</v>
      </c>
      <c r="L2714">
        <v>1415</v>
      </c>
      <c r="M2714" s="21" t="s">
        <v>3037</v>
      </c>
      <c r="O2714" s="21">
        <v>1985</v>
      </c>
      <c r="Q2714" s="21" t="s">
        <v>3089</v>
      </c>
      <c r="T2714" s="21">
        <v>-20</v>
      </c>
      <c r="U2714" s="21" t="s">
        <v>1221</v>
      </c>
      <c r="V2714" s="9" t="s">
        <v>1250</v>
      </c>
      <c r="W2714">
        <f>56</f>
        <v>56</v>
      </c>
      <c r="X2714" s="9" t="s">
        <v>3091</v>
      </c>
      <c r="Z2714" s="22">
        <v>8</v>
      </c>
      <c r="AD2714" s="22" t="s">
        <v>1168</v>
      </c>
      <c r="AF2714" s="24" t="s">
        <v>153</v>
      </c>
      <c r="AG2714" t="s">
        <v>1160</v>
      </c>
      <c r="AH2714">
        <f t="shared" ref="AH2714:AH2745" si="24">24*60*3</f>
        <v>4320</v>
      </c>
      <c r="AI2714" s="21" t="s">
        <v>153</v>
      </c>
      <c r="AJ2714" s="21" t="s">
        <v>1148</v>
      </c>
      <c r="AK2714" s="21">
        <v>0</v>
      </c>
      <c r="AL2714" s="21" t="s">
        <v>1324</v>
      </c>
      <c r="AM2714">
        <v>0</v>
      </c>
      <c r="AN2714" s="21">
        <v>3</v>
      </c>
      <c r="AO2714" s="21">
        <v>50</v>
      </c>
      <c r="AP2714" s="21">
        <v>3</v>
      </c>
      <c r="AQ2714" s="22" t="s">
        <v>3019</v>
      </c>
      <c r="AR2714" s="21" t="s">
        <v>1155</v>
      </c>
      <c r="AS2714" t="s">
        <v>3088</v>
      </c>
    </row>
    <row r="2715" spans="1:45" x14ac:dyDescent="0.2">
      <c r="A2715" s="21" t="s">
        <v>1688</v>
      </c>
      <c r="B2715" s="21" t="s">
        <v>1146</v>
      </c>
      <c r="C2715" s="21" t="s">
        <v>1149</v>
      </c>
      <c r="D2715" s="21" t="s">
        <v>420</v>
      </c>
      <c r="E2715" s="21" t="s">
        <v>3086</v>
      </c>
      <c r="G2715" s="21" t="s">
        <v>153</v>
      </c>
      <c r="H2715" s="21" t="s">
        <v>1168</v>
      </c>
      <c r="I2715" s="21" t="s">
        <v>3087</v>
      </c>
      <c r="J2715" s="21">
        <v>49.133333333333297</v>
      </c>
      <c r="K2715">
        <v>-122.75</v>
      </c>
      <c r="L2715">
        <v>1415</v>
      </c>
      <c r="M2715" s="21" t="s">
        <v>3037</v>
      </c>
      <c r="O2715" s="21">
        <v>1985</v>
      </c>
      <c r="Q2715" s="21" t="s">
        <v>3089</v>
      </c>
      <c r="T2715" s="21">
        <v>-20</v>
      </c>
      <c r="U2715" s="21" t="s">
        <v>1221</v>
      </c>
      <c r="V2715" s="9" t="s">
        <v>1250</v>
      </c>
      <c r="W2715">
        <f>56</f>
        <v>56</v>
      </c>
      <c r="X2715" s="9" t="s">
        <v>3091</v>
      </c>
      <c r="Z2715" s="22">
        <v>8</v>
      </c>
      <c r="AD2715" s="22" t="s">
        <v>1168</v>
      </c>
      <c r="AF2715" s="24" t="s">
        <v>153</v>
      </c>
      <c r="AG2715" t="s">
        <v>1160</v>
      </c>
      <c r="AH2715">
        <f t="shared" si="24"/>
        <v>4320</v>
      </c>
      <c r="AI2715" s="21" t="s">
        <v>153</v>
      </c>
      <c r="AJ2715" s="21" t="s">
        <v>1148</v>
      </c>
      <c r="AK2715" s="21">
        <v>8.5370000000000008</v>
      </c>
      <c r="AL2715" s="21" t="s">
        <v>1324</v>
      </c>
      <c r="AM2715">
        <v>0</v>
      </c>
      <c r="AN2715" s="21">
        <v>3</v>
      </c>
      <c r="AO2715" s="21">
        <v>50</v>
      </c>
      <c r="AP2715" s="21">
        <v>6</v>
      </c>
      <c r="AQ2715" s="22" t="s">
        <v>3019</v>
      </c>
      <c r="AR2715" s="21" t="s">
        <v>1155</v>
      </c>
      <c r="AS2715" t="s">
        <v>3088</v>
      </c>
    </row>
    <row r="2716" spans="1:45" x14ac:dyDescent="0.2">
      <c r="A2716" s="21" t="s">
        <v>1688</v>
      </c>
      <c r="B2716" s="21" t="s">
        <v>1146</v>
      </c>
      <c r="C2716" s="21" t="s">
        <v>1149</v>
      </c>
      <c r="D2716" s="21" t="s">
        <v>420</v>
      </c>
      <c r="E2716" s="21" t="s">
        <v>3086</v>
      </c>
      <c r="G2716" s="21" t="s">
        <v>153</v>
      </c>
      <c r="H2716" s="21" t="s">
        <v>1168</v>
      </c>
      <c r="I2716" s="21" t="s">
        <v>3087</v>
      </c>
      <c r="J2716" s="21">
        <v>49.133333333333297</v>
      </c>
      <c r="K2716">
        <v>-122.75</v>
      </c>
      <c r="L2716">
        <v>1415</v>
      </c>
      <c r="M2716" s="21" t="s">
        <v>3037</v>
      </c>
      <c r="O2716" s="21">
        <v>1985</v>
      </c>
      <c r="Q2716" s="21" t="s">
        <v>3089</v>
      </c>
      <c r="T2716" s="21">
        <v>-20</v>
      </c>
      <c r="U2716" s="21" t="s">
        <v>1221</v>
      </c>
      <c r="V2716" s="9" t="s">
        <v>1250</v>
      </c>
      <c r="W2716">
        <f>56</f>
        <v>56</v>
      </c>
      <c r="X2716" s="9" t="s">
        <v>3091</v>
      </c>
      <c r="Z2716" s="22">
        <v>8</v>
      </c>
      <c r="AD2716" s="22" t="s">
        <v>1168</v>
      </c>
      <c r="AF2716" s="24" t="s">
        <v>153</v>
      </c>
      <c r="AG2716" t="s">
        <v>1160</v>
      </c>
      <c r="AH2716">
        <f t="shared" si="24"/>
        <v>4320</v>
      </c>
      <c r="AI2716" s="21" t="s">
        <v>153</v>
      </c>
      <c r="AJ2716" s="21" t="s">
        <v>1148</v>
      </c>
      <c r="AK2716" s="21">
        <v>15.122</v>
      </c>
      <c r="AL2716" s="21" t="s">
        <v>1324</v>
      </c>
      <c r="AM2716">
        <f>17.846-15.122</f>
        <v>2.7240000000000002</v>
      </c>
      <c r="AN2716" s="21">
        <v>3</v>
      </c>
      <c r="AO2716" s="21">
        <v>50</v>
      </c>
      <c r="AP2716" s="21">
        <v>9</v>
      </c>
      <c r="AQ2716" s="22" t="s">
        <v>3019</v>
      </c>
      <c r="AR2716" s="21" t="s">
        <v>1155</v>
      </c>
      <c r="AS2716" t="s">
        <v>3088</v>
      </c>
    </row>
    <row r="2717" spans="1:45" x14ac:dyDescent="0.2">
      <c r="A2717" s="21" t="s">
        <v>1688</v>
      </c>
      <c r="B2717" s="21" t="s">
        <v>1146</v>
      </c>
      <c r="C2717" s="21" t="s">
        <v>1149</v>
      </c>
      <c r="D2717" s="21" t="s">
        <v>420</v>
      </c>
      <c r="E2717" s="21" t="s">
        <v>3086</v>
      </c>
      <c r="G2717" s="21" t="s">
        <v>153</v>
      </c>
      <c r="H2717" s="21" t="s">
        <v>1168</v>
      </c>
      <c r="I2717" s="21" t="s">
        <v>3087</v>
      </c>
      <c r="J2717" s="21">
        <v>49.133333333333297</v>
      </c>
      <c r="K2717">
        <v>-122.75</v>
      </c>
      <c r="L2717">
        <v>1415</v>
      </c>
      <c r="M2717" s="21" t="s">
        <v>3037</v>
      </c>
      <c r="O2717" s="21">
        <v>1985</v>
      </c>
      <c r="Q2717" s="21" t="s">
        <v>3089</v>
      </c>
      <c r="T2717" s="21">
        <v>-20</v>
      </c>
      <c r="U2717" s="21" t="s">
        <v>1221</v>
      </c>
      <c r="V2717" s="9" t="s">
        <v>1250</v>
      </c>
      <c r="W2717">
        <f>56</f>
        <v>56</v>
      </c>
      <c r="X2717" s="9" t="s">
        <v>3091</v>
      </c>
      <c r="Z2717" s="22">
        <v>8</v>
      </c>
      <c r="AD2717" s="22" t="s">
        <v>1168</v>
      </c>
      <c r="AF2717" s="24" t="s">
        <v>153</v>
      </c>
      <c r="AG2717" t="s">
        <v>1160</v>
      </c>
      <c r="AH2717">
        <f t="shared" si="24"/>
        <v>4320</v>
      </c>
      <c r="AI2717" s="21" t="s">
        <v>153</v>
      </c>
      <c r="AJ2717" s="21" t="s">
        <v>1148</v>
      </c>
      <c r="AK2717" s="21">
        <v>26.829000000000001</v>
      </c>
      <c r="AL2717" s="21" t="s">
        <v>1324</v>
      </c>
      <c r="AM2717">
        <f>29.065-26.829</f>
        <v>2.2360000000000007</v>
      </c>
      <c r="AN2717" s="21">
        <v>3</v>
      </c>
      <c r="AO2717" s="21">
        <v>50</v>
      </c>
      <c r="AP2717" s="21">
        <v>12</v>
      </c>
      <c r="AQ2717" s="22" t="s">
        <v>3019</v>
      </c>
      <c r="AR2717" s="21" t="s">
        <v>1155</v>
      </c>
      <c r="AS2717" t="s">
        <v>3088</v>
      </c>
    </row>
    <row r="2718" spans="1:45" x14ac:dyDescent="0.2">
      <c r="A2718" s="21" t="s">
        <v>1688</v>
      </c>
      <c r="B2718" s="21" t="s">
        <v>1146</v>
      </c>
      <c r="C2718" s="21" t="s">
        <v>1149</v>
      </c>
      <c r="D2718" s="21" t="s">
        <v>420</v>
      </c>
      <c r="E2718" s="21" t="s">
        <v>3086</v>
      </c>
      <c r="G2718" s="21" t="s">
        <v>153</v>
      </c>
      <c r="H2718" s="21" t="s">
        <v>1168</v>
      </c>
      <c r="I2718" s="21" t="s">
        <v>3087</v>
      </c>
      <c r="J2718" s="21">
        <v>49.133333333333297</v>
      </c>
      <c r="K2718">
        <v>-122.75</v>
      </c>
      <c r="L2718">
        <v>1415</v>
      </c>
      <c r="M2718" s="21" t="s">
        <v>3037</v>
      </c>
      <c r="O2718" s="21">
        <v>1985</v>
      </c>
      <c r="Q2718" s="21" t="s">
        <v>3089</v>
      </c>
      <c r="T2718" s="21">
        <v>-20</v>
      </c>
      <c r="U2718" s="21" t="s">
        <v>1221</v>
      </c>
      <c r="V2718" s="9" t="s">
        <v>1250</v>
      </c>
      <c r="W2718">
        <f>56</f>
        <v>56</v>
      </c>
      <c r="X2718" s="9" t="s">
        <v>3091</v>
      </c>
      <c r="Z2718" s="22">
        <v>8</v>
      </c>
      <c r="AD2718" s="22" t="s">
        <v>1168</v>
      </c>
      <c r="AF2718" s="24" t="s">
        <v>153</v>
      </c>
      <c r="AG2718" t="s">
        <v>1160</v>
      </c>
      <c r="AH2718">
        <f t="shared" si="24"/>
        <v>4320</v>
      </c>
      <c r="AI2718" s="21" t="s">
        <v>153</v>
      </c>
      <c r="AJ2718" s="21" t="s">
        <v>1148</v>
      </c>
      <c r="AK2718" s="21">
        <v>36.057000000000002</v>
      </c>
      <c r="AL2718" s="21" t="s">
        <v>1324</v>
      </c>
      <c r="AM2718">
        <f>38.171-36.057</f>
        <v>2.1139999999999972</v>
      </c>
      <c r="AN2718" s="21">
        <v>3</v>
      </c>
      <c r="AO2718" s="21">
        <v>50</v>
      </c>
      <c r="AP2718" s="21">
        <v>15</v>
      </c>
      <c r="AQ2718" s="22" t="s">
        <v>3019</v>
      </c>
      <c r="AR2718" s="21" t="s">
        <v>1155</v>
      </c>
      <c r="AS2718" t="s">
        <v>3088</v>
      </c>
    </row>
    <row r="2719" spans="1:45" x14ac:dyDescent="0.2">
      <c r="A2719" s="21" t="s">
        <v>1688</v>
      </c>
      <c r="B2719" s="21" t="s">
        <v>1146</v>
      </c>
      <c r="C2719" s="21" t="s">
        <v>1149</v>
      </c>
      <c r="D2719" s="21" t="s">
        <v>420</v>
      </c>
      <c r="E2719" s="21" t="s">
        <v>3086</v>
      </c>
      <c r="G2719" s="21" t="s">
        <v>153</v>
      </c>
      <c r="H2719" s="21" t="s">
        <v>1168</v>
      </c>
      <c r="I2719" s="21" t="s">
        <v>3087</v>
      </c>
      <c r="J2719" s="21">
        <v>49.133333333333297</v>
      </c>
      <c r="K2719">
        <v>-122.75</v>
      </c>
      <c r="L2719">
        <v>1415</v>
      </c>
      <c r="M2719" s="21" t="s">
        <v>3037</v>
      </c>
      <c r="O2719" s="21">
        <v>1985</v>
      </c>
      <c r="Q2719" s="21" t="s">
        <v>3089</v>
      </c>
      <c r="T2719" s="21">
        <v>-20</v>
      </c>
      <c r="U2719" s="21" t="s">
        <v>1221</v>
      </c>
      <c r="V2719" s="9" t="s">
        <v>1250</v>
      </c>
      <c r="W2719">
        <f>56</f>
        <v>56</v>
      </c>
      <c r="X2719" s="9" t="s">
        <v>3091</v>
      </c>
      <c r="Z2719" s="22">
        <v>8</v>
      </c>
      <c r="AD2719" s="22" t="s">
        <v>1168</v>
      </c>
      <c r="AF2719" s="24" t="s">
        <v>153</v>
      </c>
      <c r="AG2719" t="s">
        <v>1160</v>
      </c>
      <c r="AH2719">
        <f t="shared" si="24"/>
        <v>4320</v>
      </c>
      <c r="AI2719" s="21" t="s">
        <v>153</v>
      </c>
      <c r="AJ2719" s="21" t="s">
        <v>1148</v>
      </c>
      <c r="AK2719" s="21">
        <v>38.292999999999999</v>
      </c>
      <c r="AL2719" s="21" t="s">
        <v>1324</v>
      </c>
      <c r="AM2719">
        <f>40.122-38.293</f>
        <v>1.8290000000000006</v>
      </c>
      <c r="AN2719" s="21">
        <v>3</v>
      </c>
      <c r="AO2719" s="21">
        <v>50</v>
      </c>
      <c r="AP2719" s="21">
        <v>18</v>
      </c>
      <c r="AQ2719" s="22" t="s">
        <v>3019</v>
      </c>
      <c r="AR2719" s="21" t="s">
        <v>1155</v>
      </c>
      <c r="AS2719" t="s">
        <v>3088</v>
      </c>
    </row>
    <row r="2720" spans="1:45" x14ac:dyDescent="0.2">
      <c r="A2720" s="21" t="s">
        <v>1688</v>
      </c>
      <c r="B2720" s="21" t="s">
        <v>1146</v>
      </c>
      <c r="C2720" s="21" t="s">
        <v>1149</v>
      </c>
      <c r="D2720" s="21" t="s">
        <v>420</v>
      </c>
      <c r="E2720" s="21" t="s">
        <v>3086</v>
      </c>
      <c r="G2720" s="21" t="s">
        <v>153</v>
      </c>
      <c r="H2720" s="21" t="s">
        <v>1168</v>
      </c>
      <c r="I2720" s="21" t="s">
        <v>3087</v>
      </c>
      <c r="J2720" s="21">
        <v>49.133333333333297</v>
      </c>
      <c r="K2720">
        <v>-122.75</v>
      </c>
      <c r="L2720">
        <v>1415</v>
      </c>
      <c r="M2720" s="21" t="s">
        <v>3037</v>
      </c>
      <c r="O2720" s="21">
        <v>1985</v>
      </c>
      <c r="Q2720" s="21" t="s">
        <v>3089</v>
      </c>
      <c r="T2720" s="21">
        <v>-20</v>
      </c>
      <c r="U2720" s="21" t="s">
        <v>1221</v>
      </c>
      <c r="V2720" s="9" t="s">
        <v>1250</v>
      </c>
      <c r="W2720">
        <f>56</f>
        <v>56</v>
      </c>
      <c r="X2720" s="9" t="s">
        <v>3091</v>
      </c>
      <c r="Z2720" s="22">
        <v>8</v>
      </c>
      <c r="AD2720" s="22" t="s">
        <v>1168</v>
      </c>
      <c r="AF2720" s="24" t="s">
        <v>153</v>
      </c>
      <c r="AG2720" t="s">
        <v>1160</v>
      </c>
      <c r="AH2720">
        <f t="shared" si="24"/>
        <v>4320</v>
      </c>
      <c r="AI2720" s="21" t="s">
        <v>153</v>
      </c>
      <c r="AJ2720" s="21" t="s">
        <v>1148</v>
      </c>
      <c r="AK2720" s="21">
        <v>42.073</v>
      </c>
      <c r="AL2720" s="21" t="s">
        <v>1324</v>
      </c>
      <c r="AM2720">
        <f>43.699-42.073</f>
        <v>1.6259999999999977</v>
      </c>
      <c r="AN2720" s="21">
        <v>3</v>
      </c>
      <c r="AO2720" s="21">
        <v>50</v>
      </c>
      <c r="AP2720" s="21">
        <v>21</v>
      </c>
      <c r="AQ2720" s="22" t="s">
        <v>3019</v>
      </c>
      <c r="AR2720" s="21" t="s">
        <v>1155</v>
      </c>
      <c r="AS2720" t="s">
        <v>3088</v>
      </c>
    </row>
    <row r="2721" spans="1:45" x14ac:dyDescent="0.2">
      <c r="A2721" s="21" t="s">
        <v>1688</v>
      </c>
      <c r="B2721" s="21" t="s">
        <v>1146</v>
      </c>
      <c r="C2721" s="21" t="s">
        <v>1149</v>
      </c>
      <c r="D2721" s="21" t="s">
        <v>420</v>
      </c>
      <c r="E2721" s="21" t="s">
        <v>3086</v>
      </c>
      <c r="G2721" s="21" t="s">
        <v>153</v>
      </c>
      <c r="H2721" s="21" t="s">
        <v>1168</v>
      </c>
      <c r="I2721" s="21" t="s">
        <v>3087</v>
      </c>
      <c r="J2721" s="21">
        <v>49.133333333333297</v>
      </c>
      <c r="K2721">
        <v>-122.75</v>
      </c>
      <c r="L2721">
        <v>1415</v>
      </c>
      <c r="M2721" s="21" t="s">
        <v>3037</v>
      </c>
      <c r="O2721" s="21">
        <v>1985</v>
      </c>
      <c r="Q2721" s="21" t="s">
        <v>3089</v>
      </c>
      <c r="T2721" s="21">
        <v>-20</v>
      </c>
      <c r="U2721" s="21" t="s">
        <v>1221</v>
      </c>
      <c r="V2721" s="9" t="s">
        <v>1250</v>
      </c>
      <c r="W2721">
        <f>56</f>
        <v>56</v>
      </c>
      <c r="X2721" s="9" t="s">
        <v>3091</v>
      </c>
      <c r="Z2721" s="22">
        <v>8</v>
      </c>
      <c r="AD2721" s="22" t="s">
        <v>1168</v>
      </c>
      <c r="AF2721" s="24" t="s">
        <v>153</v>
      </c>
      <c r="AG2721" t="s">
        <v>1160</v>
      </c>
      <c r="AH2721">
        <f t="shared" si="24"/>
        <v>4320</v>
      </c>
      <c r="AI2721" s="21" t="s">
        <v>153</v>
      </c>
      <c r="AJ2721" s="21" t="s">
        <v>1148</v>
      </c>
      <c r="AK2721" s="21">
        <v>43.454999999999998</v>
      </c>
      <c r="AL2721" s="21" t="s">
        <v>1324</v>
      </c>
      <c r="AM2721">
        <f>45.569-43.455</f>
        <v>2.1140000000000043</v>
      </c>
      <c r="AN2721" s="21">
        <v>3</v>
      </c>
      <c r="AO2721" s="21">
        <v>50</v>
      </c>
      <c r="AP2721" s="21">
        <v>24</v>
      </c>
      <c r="AQ2721" s="22" t="s">
        <v>3019</v>
      </c>
      <c r="AR2721" s="21" t="s">
        <v>1155</v>
      </c>
      <c r="AS2721" t="s">
        <v>3088</v>
      </c>
    </row>
    <row r="2722" spans="1:45" x14ac:dyDescent="0.2">
      <c r="A2722" s="21" t="s">
        <v>1688</v>
      </c>
      <c r="B2722" s="21" t="s">
        <v>1146</v>
      </c>
      <c r="C2722" s="21" t="s">
        <v>1149</v>
      </c>
      <c r="D2722" s="21" t="s">
        <v>420</v>
      </c>
      <c r="E2722" s="21" t="s">
        <v>3086</v>
      </c>
      <c r="G2722" s="21" t="s">
        <v>153</v>
      </c>
      <c r="H2722" s="21" t="s">
        <v>1168</v>
      </c>
      <c r="I2722" s="21" t="s">
        <v>3087</v>
      </c>
      <c r="J2722" s="21">
        <v>49.133333333333297</v>
      </c>
      <c r="K2722">
        <v>-122.75</v>
      </c>
      <c r="L2722">
        <v>1415</v>
      </c>
      <c r="M2722" s="21" t="s">
        <v>3037</v>
      </c>
      <c r="O2722" s="21">
        <v>1985</v>
      </c>
      <c r="Q2722" s="21" t="s">
        <v>3089</v>
      </c>
      <c r="T2722" s="21">
        <v>-20</v>
      </c>
      <c r="U2722" s="21" t="s">
        <v>1221</v>
      </c>
      <c r="V2722" s="9" t="s">
        <v>1250</v>
      </c>
      <c r="W2722">
        <f>56</f>
        <v>56</v>
      </c>
      <c r="X2722" s="9" t="s">
        <v>3091</v>
      </c>
      <c r="Z2722" s="22">
        <v>8</v>
      </c>
      <c r="AD2722" s="22" t="s">
        <v>1168</v>
      </c>
      <c r="AF2722" s="24" t="s">
        <v>153</v>
      </c>
      <c r="AG2722" t="s">
        <v>1160</v>
      </c>
      <c r="AH2722">
        <f t="shared" si="24"/>
        <v>4320</v>
      </c>
      <c r="AI2722" s="21" t="s">
        <v>153</v>
      </c>
      <c r="AJ2722" s="21" t="s">
        <v>1148</v>
      </c>
      <c r="AK2722" s="21">
        <v>43.292999999999999</v>
      </c>
      <c r="AL2722" s="21" t="s">
        <v>1324</v>
      </c>
      <c r="AM2722">
        <f>45.732-43.293</f>
        <v>2.4390000000000001</v>
      </c>
      <c r="AN2722" s="21">
        <v>3</v>
      </c>
      <c r="AO2722" s="21">
        <v>50</v>
      </c>
      <c r="AP2722" s="21">
        <v>27</v>
      </c>
      <c r="AQ2722" s="22" t="s">
        <v>3019</v>
      </c>
      <c r="AR2722" s="21" t="s">
        <v>1155</v>
      </c>
      <c r="AS2722" t="s">
        <v>3088</v>
      </c>
    </row>
    <row r="2723" spans="1:45" x14ac:dyDescent="0.2">
      <c r="A2723" s="21" t="s">
        <v>1688</v>
      </c>
      <c r="B2723" s="21" t="s">
        <v>1146</v>
      </c>
      <c r="C2723" s="21" t="s">
        <v>1149</v>
      </c>
      <c r="D2723" s="21" t="s">
        <v>420</v>
      </c>
      <c r="E2723" s="21" t="s">
        <v>3086</v>
      </c>
      <c r="G2723" s="21" t="s">
        <v>153</v>
      </c>
      <c r="H2723" s="21" t="s">
        <v>1168</v>
      </c>
      <c r="I2723" s="21" t="s">
        <v>3087</v>
      </c>
      <c r="J2723" s="21">
        <v>49.133333333333297</v>
      </c>
      <c r="K2723">
        <v>-122.75</v>
      </c>
      <c r="L2723">
        <v>1415</v>
      </c>
      <c r="M2723" s="21" t="s">
        <v>3037</v>
      </c>
      <c r="O2723" s="21">
        <v>1985</v>
      </c>
      <c r="Q2723" s="21" t="s">
        <v>3089</v>
      </c>
      <c r="T2723" s="21">
        <v>-20</v>
      </c>
      <c r="U2723" s="21" t="s">
        <v>1221</v>
      </c>
      <c r="V2723" s="9" t="s">
        <v>1250</v>
      </c>
      <c r="W2723">
        <f>56</f>
        <v>56</v>
      </c>
      <c r="X2723" s="9" t="s">
        <v>3091</v>
      </c>
      <c r="Z2723" s="22">
        <v>8</v>
      </c>
      <c r="AD2723" s="22" t="s">
        <v>1168</v>
      </c>
      <c r="AF2723" s="24" t="s">
        <v>153</v>
      </c>
      <c r="AG2723" t="s">
        <v>1160</v>
      </c>
      <c r="AH2723">
        <f t="shared" si="24"/>
        <v>4320</v>
      </c>
      <c r="AI2723" s="21" t="s">
        <v>153</v>
      </c>
      <c r="AJ2723" s="21" t="s">
        <v>1148</v>
      </c>
      <c r="AK2723" s="21">
        <v>43.292999999999999</v>
      </c>
      <c r="AL2723" s="21" t="s">
        <v>1324</v>
      </c>
      <c r="AM2723">
        <f>45.732-43.293</f>
        <v>2.4390000000000001</v>
      </c>
      <c r="AN2723" s="21">
        <v>3</v>
      </c>
      <c r="AO2723" s="21">
        <v>50</v>
      </c>
      <c r="AP2723" s="21">
        <v>30</v>
      </c>
      <c r="AQ2723" s="22" t="s">
        <v>3019</v>
      </c>
      <c r="AR2723" s="21" t="s">
        <v>1155</v>
      </c>
      <c r="AS2723" t="s">
        <v>3088</v>
      </c>
    </row>
    <row r="2724" spans="1:45" x14ac:dyDescent="0.2">
      <c r="A2724" s="21" t="s">
        <v>1688</v>
      </c>
      <c r="B2724" s="21" t="s">
        <v>1146</v>
      </c>
      <c r="C2724" s="21" t="s">
        <v>1149</v>
      </c>
      <c r="D2724" s="21" t="s">
        <v>420</v>
      </c>
      <c r="E2724" s="21" t="s">
        <v>3086</v>
      </c>
      <c r="G2724" s="21" t="s">
        <v>153</v>
      </c>
      <c r="H2724" s="21" t="s">
        <v>1168</v>
      </c>
      <c r="I2724" s="21" t="s">
        <v>3087</v>
      </c>
      <c r="J2724" s="21">
        <v>49.133333333333297</v>
      </c>
      <c r="K2724">
        <v>-122.75</v>
      </c>
      <c r="L2724">
        <v>1415</v>
      </c>
      <c r="M2724" s="21" t="s">
        <v>3037</v>
      </c>
      <c r="O2724" s="21">
        <v>1985</v>
      </c>
      <c r="Q2724" s="21" t="s">
        <v>3089</v>
      </c>
      <c r="T2724" s="21">
        <v>-20</v>
      </c>
      <c r="U2724" s="21" t="s">
        <v>1221</v>
      </c>
      <c r="V2724" s="9" t="s">
        <v>1250</v>
      </c>
      <c r="W2724">
        <f>56</f>
        <v>56</v>
      </c>
      <c r="X2724" s="9" t="s">
        <v>3091</v>
      </c>
      <c r="Y2724" t="s">
        <v>3092</v>
      </c>
      <c r="Z2724" s="22">
        <v>8</v>
      </c>
      <c r="AD2724" s="22" t="s">
        <v>1168</v>
      </c>
      <c r="AF2724" s="24" t="s">
        <v>153</v>
      </c>
      <c r="AG2724" t="s">
        <v>1160</v>
      </c>
      <c r="AH2724">
        <f t="shared" si="24"/>
        <v>4320</v>
      </c>
      <c r="AI2724" s="21" t="s">
        <v>153</v>
      </c>
      <c r="AJ2724" s="21" t="s">
        <v>1148</v>
      </c>
      <c r="AK2724" s="21">
        <v>0</v>
      </c>
      <c r="AL2724" s="21" t="s">
        <v>1324</v>
      </c>
      <c r="AM2724">
        <v>0</v>
      </c>
      <c r="AN2724" s="21">
        <v>3</v>
      </c>
      <c r="AO2724" s="21">
        <v>50</v>
      </c>
      <c r="AP2724" s="21">
        <v>3</v>
      </c>
      <c r="AQ2724" s="22" t="s">
        <v>3019</v>
      </c>
      <c r="AR2724" s="21" t="s">
        <v>1155</v>
      </c>
      <c r="AS2724" t="s">
        <v>3088</v>
      </c>
    </row>
    <row r="2725" spans="1:45" x14ac:dyDescent="0.2">
      <c r="A2725" s="21" t="s">
        <v>1688</v>
      </c>
      <c r="B2725" s="21" t="s">
        <v>1146</v>
      </c>
      <c r="C2725" s="21" t="s">
        <v>1149</v>
      </c>
      <c r="D2725" s="21" t="s">
        <v>420</v>
      </c>
      <c r="E2725" s="21" t="s">
        <v>3086</v>
      </c>
      <c r="G2725" s="21" t="s">
        <v>153</v>
      </c>
      <c r="H2725" s="21" t="s">
        <v>1168</v>
      </c>
      <c r="I2725" s="21" t="s">
        <v>3087</v>
      </c>
      <c r="J2725" s="21">
        <v>49.133333333333297</v>
      </c>
      <c r="K2725">
        <v>-122.75</v>
      </c>
      <c r="L2725">
        <v>1415</v>
      </c>
      <c r="M2725" s="21" t="s">
        <v>3037</v>
      </c>
      <c r="O2725" s="21">
        <v>1985</v>
      </c>
      <c r="Q2725" s="21" t="s">
        <v>3089</v>
      </c>
      <c r="T2725" s="21">
        <v>-20</v>
      </c>
      <c r="U2725" s="21" t="s">
        <v>1221</v>
      </c>
      <c r="V2725" s="9" t="s">
        <v>1250</v>
      </c>
      <c r="W2725">
        <f>56</f>
        <v>56</v>
      </c>
      <c r="X2725" s="9" t="s">
        <v>3091</v>
      </c>
      <c r="Y2725" t="s">
        <v>3092</v>
      </c>
      <c r="Z2725" s="22">
        <v>8</v>
      </c>
      <c r="AD2725" s="22" t="s">
        <v>1168</v>
      </c>
      <c r="AF2725" s="24" t="s">
        <v>153</v>
      </c>
      <c r="AG2725" t="s">
        <v>1160</v>
      </c>
      <c r="AH2725">
        <f t="shared" si="24"/>
        <v>4320</v>
      </c>
      <c r="AI2725" s="21" t="s">
        <v>153</v>
      </c>
      <c r="AJ2725" s="21" t="s">
        <v>1148</v>
      </c>
      <c r="AK2725" s="21">
        <v>14.919</v>
      </c>
      <c r="AL2725" s="21" t="s">
        <v>1324</v>
      </c>
      <c r="AM2725" t="s">
        <v>3006</v>
      </c>
      <c r="AN2725" s="21">
        <v>3</v>
      </c>
      <c r="AO2725" s="21">
        <v>50</v>
      </c>
      <c r="AP2725" s="21">
        <v>6</v>
      </c>
      <c r="AQ2725" s="22" t="s">
        <v>3019</v>
      </c>
      <c r="AR2725" s="21" t="s">
        <v>1155</v>
      </c>
      <c r="AS2725" t="s">
        <v>3088</v>
      </c>
    </row>
    <row r="2726" spans="1:45" x14ac:dyDescent="0.2">
      <c r="A2726" s="21" t="s">
        <v>1688</v>
      </c>
      <c r="B2726" s="21" t="s">
        <v>1146</v>
      </c>
      <c r="C2726" s="21" t="s">
        <v>1149</v>
      </c>
      <c r="D2726" s="21" t="s">
        <v>420</v>
      </c>
      <c r="E2726" s="21" t="s">
        <v>3086</v>
      </c>
      <c r="G2726" s="21" t="s">
        <v>153</v>
      </c>
      <c r="H2726" s="21" t="s">
        <v>1168</v>
      </c>
      <c r="I2726" s="21" t="s">
        <v>3087</v>
      </c>
      <c r="J2726" s="21">
        <v>49.133333333333297</v>
      </c>
      <c r="K2726">
        <v>-122.75</v>
      </c>
      <c r="L2726">
        <v>1415</v>
      </c>
      <c r="M2726" s="21" t="s">
        <v>3037</v>
      </c>
      <c r="O2726" s="21">
        <v>1985</v>
      </c>
      <c r="Q2726" s="21" t="s">
        <v>3089</v>
      </c>
      <c r="T2726" s="21">
        <v>-20</v>
      </c>
      <c r="U2726" s="21" t="s">
        <v>1221</v>
      </c>
      <c r="V2726" s="9" t="s">
        <v>1250</v>
      </c>
      <c r="W2726">
        <f>56</f>
        <v>56</v>
      </c>
      <c r="X2726" s="9" t="s">
        <v>3091</v>
      </c>
      <c r="Y2726" t="s">
        <v>3092</v>
      </c>
      <c r="Z2726" s="22">
        <v>8</v>
      </c>
      <c r="AD2726" s="22" t="s">
        <v>1168</v>
      </c>
      <c r="AF2726" s="24" t="s">
        <v>153</v>
      </c>
      <c r="AG2726" t="s">
        <v>1160</v>
      </c>
      <c r="AH2726">
        <f t="shared" si="24"/>
        <v>4320</v>
      </c>
      <c r="AI2726" s="21" t="s">
        <v>153</v>
      </c>
      <c r="AJ2726" s="21" t="s">
        <v>1148</v>
      </c>
      <c r="AK2726" s="21">
        <v>35.569000000000003</v>
      </c>
      <c r="AL2726" s="21" t="s">
        <v>1324</v>
      </c>
      <c r="AM2726" t="s">
        <v>3006</v>
      </c>
      <c r="AN2726" s="21">
        <v>3</v>
      </c>
      <c r="AO2726" s="21">
        <v>50</v>
      </c>
      <c r="AP2726" s="21">
        <v>9</v>
      </c>
      <c r="AQ2726" s="22" t="s">
        <v>3019</v>
      </c>
      <c r="AR2726" s="21" t="s">
        <v>1155</v>
      </c>
      <c r="AS2726" t="s">
        <v>3088</v>
      </c>
    </row>
    <row r="2727" spans="1:45" x14ac:dyDescent="0.2">
      <c r="A2727" s="21" t="s">
        <v>1688</v>
      </c>
      <c r="B2727" s="21" t="s">
        <v>1146</v>
      </c>
      <c r="C2727" s="21" t="s">
        <v>1149</v>
      </c>
      <c r="D2727" s="21" t="s">
        <v>420</v>
      </c>
      <c r="E2727" s="21" t="s">
        <v>3086</v>
      </c>
      <c r="G2727" s="21" t="s">
        <v>153</v>
      </c>
      <c r="H2727" s="21" t="s">
        <v>1168</v>
      </c>
      <c r="I2727" s="21" t="s">
        <v>3087</v>
      </c>
      <c r="J2727" s="21">
        <v>49.133333333333297</v>
      </c>
      <c r="K2727">
        <v>-122.75</v>
      </c>
      <c r="L2727">
        <v>1415</v>
      </c>
      <c r="M2727" s="21" t="s">
        <v>3037</v>
      </c>
      <c r="O2727" s="21">
        <v>1985</v>
      </c>
      <c r="Q2727" s="21" t="s">
        <v>3089</v>
      </c>
      <c r="T2727" s="21">
        <v>-20</v>
      </c>
      <c r="U2727" s="21" t="s">
        <v>1221</v>
      </c>
      <c r="V2727" s="9" t="s">
        <v>1250</v>
      </c>
      <c r="W2727">
        <f>56</f>
        <v>56</v>
      </c>
      <c r="X2727" s="9" t="s">
        <v>3091</v>
      </c>
      <c r="Y2727" t="s">
        <v>3092</v>
      </c>
      <c r="Z2727" s="22">
        <v>8</v>
      </c>
      <c r="AD2727" s="22" t="s">
        <v>1168</v>
      </c>
      <c r="AF2727" s="24" t="s">
        <v>153</v>
      </c>
      <c r="AG2727" t="s">
        <v>1160</v>
      </c>
      <c r="AH2727">
        <f t="shared" si="24"/>
        <v>4320</v>
      </c>
      <c r="AI2727" s="21" t="s">
        <v>153</v>
      </c>
      <c r="AJ2727" s="21" t="s">
        <v>1148</v>
      </c>
      <c r="AK2727" s="21">
        <v>54.878</v>
      </c>
      <c r="AL2727" s="21" t="s">
        <v>1324</v>
      </c>
      <c r="AM2727" s="21" t="s">
        <v>3006</v>
      </c>
      <c r="AN2727" s="21">
        <v>3</v>
      </c>
      <c r="AO2727" s="21">
        <v>50</v>
      </c>
      <c r="AP2727" s="21">
        <v>12</v>
      </c>
      <c r="AQ2727" s="22" t="s">
        <v>3019</v>
      </c>
      <c r="AR2727" s="21" t="s">
        <v>1155</v>
      </c>
      <c r="AS2727" t="s">
        <v>3088</v>
      </c>
    </row>
    <row r="2728" spans="1:45" x14ac:dyDescent="0.2">
      <c r="A2728" s="21" t="s">
        <v>1688</v>
      </c>
      <c r="B2728" s="21" t="s">
        <v>1146</v>
      </c>
      <c r="C2728" s="21" t="s">
        <v>1149</v>
      </c>
      <c r="D2728" s="21" t="s">
        <v>420</v>
      </c>
      <c r="E2728" s="21" t="s">
        <v>3086</v>
      </c>
      <c r="G2728" s="21" t="s">
        <v>153</v>
      </c>
      <c r="H2728" s="21" t="s">
        <v>1168</v>
      </c>
      <c r="I2728" s="21" t="s">
        <v>3087</v>
      </c>
      <c r="J2728" s="21">
        <v>49.133333333333297</v>
      </c>
      <c r="K2728">
        <v>-122.75</v>
      </c>
      <c r="L2728">
        <v>1415</v>
      </c>
      <c r="M2728" s="21" t="s">
        <v>3037</v>
      </c>
      <c r="O2728" s="21">
        <v>1985</v>
      </c>
      <c r="Q2728" s="21" t="s">
        <v>3089</v>
      </c>
      <c r="T2728" s="21">
        <v>-20</v>
      </c>
      <c r="U2728" s="21" t="s">
        <v>1221</v>
      </c>
      <c r="V2728" s="9" t="s">
        <v>1250</v>
      </c>
      <c r="W2728">
        <f>56</f>
        <v>56</v>
      </c>
      <c r="X2728" s="9" t="s">
        <v>3091</v>
      </c>
      <c r="Y2728" t="s">
        <v>3092</v>
      </c>
      <c r="Z2728" s="22">
        <v>8</v>
      </c>
      <c r="AD2728" s="22" t="s">
        <v>1168</v>
      </c>
      <c r="AF2728" s="24" t="s">
        <v>153</v>
      </c>
      <c r="AG2728" t="s">
        <v>1160</v>
      </c>
      <c r="AH2728">
        <f t="shared" si="24"/>
        <v>4320</v>
      </c>
      <c r="AI2728" s="21" t="s">
        <v>153</v>
      </c>
      <c r="AJ2728" s="21" t="s">
        <v>1148</v>
      </c>
      <c r="AK2728" s="21">
        <v>58.984000000000002</v>
      </c>
      <c r="AL2728" s="21" t="s">
        <v>1324</v>
      </c>
      <c r="AM2728" s="21" t="s">
        <v>3006</v>
      </c>
      <c r="AN2728" s="21">
        <v>3</v>
      </c>
      <c r="AO2728" s="21">
        <v>50</v>
      </c>
      <c r="AP2728" s="21">
        <v>15</v>
      </c>
      <c r="AQ2728" s="22" t="s">
        <v>3019</v>
      </c>
      <c r="AR2728" s="21" t="s">
        <v>1155</v>
      </c>
      <c r="AS2728" t="s">
        <v>3088</v>
      </c>
    </row>
    <row r="2729" spans="1:45" x14ac:dyDescent="0.2">
      <c r="A2729" s="21" t="s">
        <v>1688</v>
      </c>
      <c r="B2729" s="21" t="s">
        <v>1146</v>
      </c>
      <c r="C2729" s="21" t="s">
        <v>1149</v>
      </c>
      <c r="D2729" s="21" t="s">
        <v>420</v>
      </c>
      <c r="E2729" s="21" t="s">
        <v>3086</v>
      </c>
      <c r="G2729" s="21" t="s">
        <v>153</v>
      </c>
      <c r="H2729" s="21" t="s">
        <v>1168</v>
      </c>
      <c r="I2729" s="21" t="s">
        <v>3087</v>
      </c>
      <c r="J2729" s="21">
        <v>49.133333333333297</v>
      </c>
      <c r="K2729">
        <v>-122.75</v>
      </c>
      <c r="L2729">
        <v>1415</v>
      </c>
      <c r="M2729" s="21" t="s">
        <v>3037</v>
      </c>
      <c r="O2729" s="21">
        <v>1985</v>
      </c>
      <c r="Q2729" s="21" t="s">
        <v>3089</v>
      </c>
      <c r="T2729" s="21">
        <v>-20</v>
      </c>
      <c r="U2729" s="21" t="s">
        <v>1221</v>
      </c>
      <c r="V2729" s="9" t="s">
        <v>1250</v>
      </c>
      <c r="W2729">
        <f>56</f>
        <v>56</v>
      </c>
      <c r="X2729" s="9" t="s">
        <v>3091</v>
      </c>
      <c r="Y2729" t="s">
        <v>3092</v>
      </c>
      <c r="Z2729" s="22">
        <v>8</v>
      </c>
      <c r="AD2729" s="22" t="s">
        <v>1168</v>
      </c>
      <c r="AF2729" s="24" t="s">
        <v>153</v>
      </c>
      <c r="AG2729" t="s">
        <v>1160</v>
      </c>
      <c r="AH2729">
        <f t="shared" si="24"/>
        <v>4320</v>
      </c>
      <c r="AI2729" s="21" t="s">
        <v>153</v>
      </c>
      <c r="AJ2729" s="21" t="s">
        <v>1148</v>
      </c>
      <c r="AK2729" s="21">
        <v>58.902000000000001</v>
      </c>
      <c r="AL2729" s="21" t="s">
        <v>1324</v>
      </c>
      <c r="AM2729" s="21" t="s">
        <v>3006</v>
      </c>
      <c r="AN2729" s="21">
        <v>3</v>
      </c>
      <c r="AO2729" s="21">
        <v>50</v>
      </c>
      <c r="AP2729" s="21">
        <v>18</v>
      </c>
      <c r="AQ2729" s="22" t="s">
        <v>3019</v>
      </c>
      <c r="AR2729" s="21" t="s">
        <v>1155</v>
      </c>
      <c r="AS2729" t="s">
        <v>3088</v>
      </c>
    </row>
    <row r="2730" spans="1:45" x14ac:dyDescent="0.2">
      <c r="A2730" s="21" t="s">
        <v>1688</v>
      </c>
      <c r="B2730" s="21" t="s">
        <v>1146</v>
      </c>
      <c r="C2730" s="21" t="s">
        <v>1149</v>
      </c>
      <c r="D2730" s="21" t="s">
        <v>420</v>
      </c>
      <c r="E2730" s="21" t="s">
        <v>3086</v>
      </c>
      <c r="G2730" s="21" t="s">
        <v>153</v>
      </c>
      <c r="H2730" s="21" t="s">
        <v>1168</v>
      </c>
      <c r="I2730" s="21" t="s">
        <v>3087</v>
      </c>
      <c r="J2730" s="21">
        <v>49.133333333333297</v>
      </c>
      <c r="K2730">
        <v>-122.75</v>
      </c>
      <c r="L2730">
        <v>1415</v>
      </c>
      <c r="M2730" s="21" t="s">
        <v>3037</v>
      </c>
      <c r="O2730" s="21">
        <v>1985</v>
      </c>
      <c r="Q2730" s="21" t="s">
        <v>3089</v>
      </c>
      <c r="T2730" s="21">
        <v>-20</v>
      </c>
      <c r="U2730" s="21" t="s">
        <v>1221</v>
      </c>
      <c r="V2730" s="9" t="s">
        <v>1250</v>
      </c>
      <c r="W2730">
        <f>56</f>
        <v>56</v>
      </c>
      <c r="X2730" s="9" t="s">
        <v>3091</v>
      </c>
      <c r="Y2730" t="s">
        <v>3092</v>
      </c>
      <c r="Z2730" s="22">
        <v>8</v>
      </c>
      <c r="AD2730" s="22" t="s">
        <v>1168</v>
      </c>
      <c r="AF2730" s="24" t="s">
        <v>153</v>
      </c>
      <c r="AG2730" t="s">
        <v>1160</v>
      </c>
      <c r="AH2730">
        <f t="shared" si="24"/>
        <v>4320</v>
      </c>
      <c r="AI2730" s="21" t="s">
        <v>153</v>
      </c>
      <c r="AJ2730" s="21" t="s">
        <v>1148</v>
      </c>
      <c r="AK2730" s="21">
        <v>62.154000000000003</v>
      </c>
      <c r="AL2730" s="21" t="s">
        <v>1324</v>
      </c>
      <c r="AM2730" s="21" t="s">
        <v>3006</v>
      </c>
      <c r="AN2730" s="21">
        <v>3</v>
      </c>
      <c r="AO2730" s="21">
        <v>50</v>
      </c>
      <c r="AP2730" s="21">
        <v>21</v>
      </c>
      <c r="AQ2730" s="22" t="s">
        <v>3019</v>
      </c>
      <c r="AR2730" s="21" t="s">
        <v>1155</v>
      </c>
      <c r="AS2730" t="s">
        <v>3088</v>
      </c>
    </row>
    <row r="2731" spans="1:45" x14ac:dyDescent="0.2">
      <c r="A2731" s="21" t="s">
        <v>1688</v>
      </c>
      <c r="B2731" s="21" t="s">
        <v>1146</v>
      </c>
      <c r="C2731" s="21" t="s">
        <v>1149</v>
      </c>
      <c r="D2731" s="21" t="s">
        <v>420</v>
      </c>
      <c r="E2731" s="21" t="s">
        <v>3086</v>
      </c>
      <c r="G2731" s="21" t="s">
        <v>153</v>
      </c>
      <c r="H2731" s="21" t="s">
        <v>1168</v>
      </c>
      <c r="I2731" s="21" t="s">
        <v>3087</v>
      </c>
      <c r="J2731" s="21">
        <v>49.133333333333297</v>
      </c>
      <c r="K2731">
        <v>-122.75</v>
      </c>
      <c r="L2731">
        <v>1415</v>
      </c>
      <c r="M2731" s="21" t="s">
        <v>3037</v>
      </c>
      <c r="O2731" s="21">
        <v>1985</v>
      </c>
      <c r="Q2731" s="21" t="s">
        <v>3089</v>
      </c>
      <c r="T2731" s="21">
        <v>-20</v>
      </c>
      <c r="U2731" s="21" t="s">
        <v>1221</v>
      </c>
      <c r="V2731" s="9" t="s">
        <v>1250</v>
      </c>
      <c r="W2731">
        <f>56</f>
        <v>56</v>
      </c>
      <c r="X2731" s="9" t="s">
        <v>3091</v>
      </c>
      <c r="Y2731" t="s">
        <v>3092</v>
      </c>
      <c r="Z2731" s="22">
        <v>8</v>
      </c>
      <c r="AD2731" s="22" t="s">
        <v>1168</v>
      </c>
      <c r="AF2731" s="24" t="s">
        <v>153</v>
      </c>
      <c r="AG2731" t="s">
        <v>1160</v>
      </c>
      <c r="AH2731">
        <f t="shared" si="24"/>
        <v>4320</v>
      </c>
      <c r="AI2731" s="21" t="s">
        <v>153</v>
      </c>
      <c r="AJ2731" s="21" t="s">
        <v>1148</v>
      </c>
      <c r="AK2731" s="21">
        <v>63.414999999999999</v>
      </c>
      <c r="AL2731" s="21" t="s">
        <v>1324</v>
      </c>
      <c r="AM2731" s="21">
        <f>66.87-60.528</f>
        <v>6.3420000000000059</v>
      </c>
      <c r="AN2731" s="21">
        <v>3</v>
      </c>
      <c r="AO2731" s="21">
        <v>50</v>
      </c>
      <c r="AP2731" s="21">
        <v>24</v>
      </c>
      <c r="AQ2731" s="22" t="s">
        <v>3019</v>
      </c>
      <c r="AR2731" s="21" t="s">
        <v>1155</v>
      </c>
      <c r="AS2731" t="s">
        <v>3088</v>
      </c>
    </row>
    <row r="2732" spans="1:45" x14ac:dyDescent="0.2">
      <c r="A2732" s="21" t="s">
        <v>1688</v>
      </c>
      <c r="B2732" s="21" t="s">
        <v>1146</v>
      </c>
      <c r="C2732" s="21" t="s">
        <v>1149</v>
      </c>
      <c r="D2732" s="21" t="s">
        <v>420</v>
      </c>
      <c r="E2732" s="21" t="s">
        <v>3086</v>
      </c>
      <c r="G2732" s="21" t="s">
        <v>153</v>
      </c>
      <c r="H2732" s="21" t="s">
        <v>1168</v>
      </c>
      <c r="I2732" s="21" t="s">
        <v>3087</v>
      </c>
      <c r="J2732" s="21">
        <v>49.133333333333297</v>
      </c>
      <c r="K2732">
        <v>-122.75</v>
      </c>
      <c r="L2732">
        <v>1415</v>
      </c>
      <c r="M2732" s="21" t="s">
        <v>3037</v>
      </c>
      <c r="O2732" s="21">
        <v>1985</v>
      </c>
      <c r="Q2732" s="21" t="s">
        <v>3089</v>
      </c>
      <c r="T2732" s="21">
        <v>-20</v>
      </c>
      <c r="U2732" s="21" t="s">
        <v>1221</v>
      </c>
      <c r="V2732" s="9" t="s">
        <v>1250</v>
      </c>
      <c r="W2732">
        <f>56</f>
        <v>56</v>
      </c>
      <c r="X2732" s="9" t="s">
        <v>3091</v>
      </c>
      <c r="Y2732" t="s">
        <v>3092</v>
      </c>
      <c r="Z2732" s="22">
        <v>8</v>
      </c>
      <c r="AD2732" s="22" t="s">
        <v>1168</v>
      </c>
      <c r="AF2732" s="24" t="s">
        <v>153</v>
      </c>
      <c r="AG2732" t="s">
        <v>1160</v>
      </c>
      <c r="AH2732">
        <f t="shared" si="24"/>
        <v>4320</v>
      </c>
      <c r="AI2732" s="21" t="s">
        <v>153</v>
      </c>
      <c r="AJ2732" s="21" t="s">
        <v>1148</v>
      </c>
      <c r="AK2732" s="21">
        <v>63.942999999999998</v>
      </c>
      <c r="AL2732" s="21" t="s">
        <v>1324</v>
      </c>
      <c r="AM2732" s="21" t="s">
        <v>3006</v>
      </c>
      <c r="AN2732" s="21">
        <v>3</v>
      </c>
      <c r="AO2732" s="21">
        <v>50</v>
      </c>
      <c r="AP2732" s="21">
        <v>27</v>
      </c>
      <c r="AQ2732" s="22" t="s">
        <v>3019</v>
      </c>
      <c r="AR2732" s="21" t="s">
        <v>1155</v>
      </c>
      <c r="AS2732" t="s">
        <v>3088</v>
      </c>
    </row>
    <row r="2733" spans="1:45" x14ac:dyDescent="0.2">
      <c r="A2733" s="21" t="s">
        <v>1688</v>
      </c>
      <c r="B2733" s="21" t="s">
        <v>1146</v>
      </c>
      <c r="C2733" s="21" t="s">
        <v>1149</v>
      </c>
      <c r="D2733" s="21" t="s">
        <v>420</v>
      </c>
      <c r="E2733" s="21" t="s">
        <v>3086</v>
      </c>
      <c r="G2733" s="21" t="s">
        <v>153</v>
      </c>
      <c r="H2733" s="21" t="s">
        <v>1168</v>
      </c>
      <c r="I2733" s="21" t="s">
        <v>3087</v>
      </c>
      <c r="J2733" s="21">
        <v>49.133333333333297</v>
      </c>
      <c r="K2733">
        <v>-122.75</v>
      </c>
      <c r="L2733">
        <v>1415</v>
      </c>
      <c r="M2733" s="21" t="s">
        <v>3037</v>
      </c>
      <c r="O2733" s="21">
        <v>1985</v>
      </c>
      <c r="Q2733" s="21" t="s">
        <v>3089</v>
      </c>
      <c r="T2733" s="21">
        <v>-20</v>
      </c>
      <c r="U2733" s="21" t="s">
        <v>1221</v>
      </c>
      <c r="V2733" s="9" t="s">
        <v>1250</v>
      </c>
      <c r="W2733">
        <f>56</f>
        <v>56</v>
      </c>
      <c r="X2733" s="9" t="s">
        <v>3091</v>
      </c>
      <c r="Y2733" t="s">
        <v>3092</v>
      </c>
      <c r="Z2733" s="22">
        <v>8</v>
      </c>
      <c r="AD2733" s="22" t="s">
        <v>1168</v>
      </c>
      <c r="AF2733" s="24" t="s">
        <v>153</v>
      </c>
      <c r="AG2733" t="s">
        <v>1160</v>
      </c>
      <c r="AH2733">
        <f t="shared" si="24"/>
        <v>4320</v>
      </c>
      <c r="AI2733" s="21" t="s">
        <v>153</v>
      </c>
      <c r="AJ2733" s="21" t="s">
        <v>1148</v>
      </c>
      <c r="AK2733" s="21">
        <v>64.105999999999995</v>
      </c>
      <c r="AL2733" s="21" t="s">
        <v>1324</v>
      </c>
      <c r="AM2733" s="21" t="s">
        <v>3006</v>
      </c>
      <c r="AN2733" s="21">
        <v>3</v>
      </c>
      <c r="AO2733" s="21">
        <v>50</v>
      </c>
      <c r="AP2733" s="21">
        <v>30</v>
      </c>
      <c r="AQ2733" s="22" t="s">
        <v>3019</v>
      </c>
      <c r="AR2733" s="21" t="s">
        <v>1155</v>
      </c>
      <c r="AS2733" t="s">
        <v>3088</v>
      </c>
    </row>
    <row r="2734" spans="1:45" x14ac:dyDescent="0.2">
      <c r="A2734" s="21" t="s">
        <v>1688</v>
      </c>
      <c r="B2734" s="21" t="s">
        <v>1146</v>
      </c>
      <c r="C2734" s="21" t="s">
        <v>1149</v>
      </c>
      <c r="D2734" s="21" t="s">
        <v>420</v>
      </c>
      <c r="E2734" s="21" t="s">
        <v>3086</v>
      </c>
      <c r="G2734" s="21" t="s">
        <v>153</v>
      </c>
      <c r="H2734" s="21" t="s">
        <v>1168</v>
      </c>
      <c r="I2734" s="21" t="s">
        <v>3087</v>
      </c>
      <c r="J2734" s="21">
        <v>49.133333333333297</v>
      </c>
      <c r="K2734">
        <v>-122.75</v>
      </c>
      <c r="L2734">
        <v>1415</v>
      </c>
      <c r="M2734" s="21" t="s">
        <v>3037</v>
      </c>
      <c r="O2734" s="21">
        <v>1985</v>
      </c>
      <c r="Q2734" s="21" t="s">
        <v>3089</v>
      </c>
      <c r="T2734" s="21">
        <v>-20</v>
      </c>
      <c r="U2734" s="21" t="s">
        <v>1221</v>
      </c>
      <c r="V2734" s="9" t="s">
        <v>1250</v>
      </c>
      <c r="W2734">
        <f>56</f>
        <v>56</v>
      </c>
      <c r="X2734" s="9" t="s">
        <v>3091</v>
      </c>
      <c r="Y2734" t="s">
        <v>3093</v>
      </c>
      <c r="Z2734" s="22">
        <v>8</v>
      </c>
      <c r="AD2734" s="22" t="s">
        <v>1168</v>
      </c>
      <c r="AF2734" s="24" t="s">
        <v>153</v>
      </c>
      <c r="AG2734" t="s">
        <v>1160</v>
      </c>
      <c r="AH2734">
        <f t="shared" si="24"/>
        <v>4320</v>
      </c>
      <c r="AI2734" s="21" t="s">
        <v>153</v>
      </c>
      <c r="AJ2734" s="21" t="s">
        <v>1148</v>
      </c>
      <c r="AK2734" s="21">
        <v>0</v>
      </c>
      <c r="AL2734" s="21" t="s">
        <v>1324</v>
      </c>
      <c r="AM2734" s="21">
        <v>0</v>
      </c>
      <c r="AN2734" s="21">
        <v>3</v>
      </c>
      <c r="AO2734" s="21">
        <v>50</v>
      </c>
      <c r="AP2734" s="21">
        <v>3</v>
      </c>
      <c r="AQ2734" s="22" t="s">
        <v>3019</v>
      </c>
      <c r="AR2734" s="21" t="s">
        <v>1155</v>
      </c>
      <c r="AS2734" t="s">
        <v>3088</v>
      </c>
    </row>
    <row r="2735" spans="1:45" x14ac:dyDescent="0.2">
      <c r="A2735" s="21" t="s">
        <v>1688</v>
      </c>
      <c r="B2735" s="21" t="s">
        <v>1146</v>
      </c>
      <c r="C2735" s="21" t="s">
        <v>1149</v>
      </c>
      <c r="D2735" s="21" t="s">
        <v>420</v>
      </c>
      <c r="E2735" s="21" t="s">
        <v>3086</v>
      </c>
      <c r="G2735" s="21" t="s">
        <v>153</v>
      </c>
      <c r="H2735" s="21" t="s">
        <v>1168</v>
      </c>
      <c r="I2735" s="21" t="s">
        <v>3087</v>
      </c>
      <c r="J2735" s="21">
        <v>49.133333333333297</v>
      </c>
      <c r="K2735">
        <v>-122.75</v>
      </c>
      <c r="L2735">
        <v>1415</v>
      </c>
      <c r="M2735" s="21" t="s">
        <v>3037</v>
      </c>
      <c r="O2735" s="21">
        <v>1985</v>
      </c>
      <c r="Q2735" s="21" t="s">
        <v>3089</v>
      </c>
      <c r="T2735" s="21">
        <v>-20</v>
      </c>
      <c r="U2735" s="21" t="s">
        <v>1221</v>
      </c>
      <c r="V2735" s="9" t="s">
        <v>1250</v>
      </c>
      <c r="W2735">
        <f>56</f>
        <v>56</v>
      </c>
      <c r="X2735" s="9" t="s">
        <v>3091</v>
      </c>
      <c r="Y2735" t="s">
        <v>3093</v>
      </c>
      <c r="Z2735" s="22">
        <v>8</v>
      </c>
      <c r="AD2735" s="22" t="s">
        <v>1168</v>
      </c>
      <c r="AF2735" s="24" t="s">
        <v>153</v>
      </c>
      <c r="AG2735" t="s">
        <v>1160</v>
      </c>
      <c r="AH2735">
        <f t="shared" si="24"/>
        <v>4320</v>
      </c>
      <c r="AI2735" s="21" t="s">
        <v>153</v>
      </c>
      <c r="AJ2735" s="21" t="s">
        <v>1148</v>
      </c>
      <c r="AK2735" s="21">
        <v>10.244</v>
      </c>
      <c r="AL2735" s="21" t="s">
        <v>1324</v>
      </c>
      <c r="AM2735" s="21" t="s">
        <v>3006</v>
      </c>
      <c r="AN2735" s="21">
        <v>3</v>
      </c>
      <c r="AO2735" s="21">
        <v>50</v>
      </c>
      <c r="AP2735" s="21">
        <v>6</v>
      </c>
      <c r="AQ2735" s="22" t="s">
        <v>3019</v>
      </c>
      <c r="AR2735" s="21" t="s">
        <v>1155</v>
      </c>
      <c r="AS2735" t="s">
        <v>3088</v>
      </c>
    </row>
    <row r="2736" spans="1:45" x14ac:dyDescent="0.2">
      <c r="A2736" s="21" t="s">
        <v>1688</v>
      </c>
      <c r="B2736" s="21" t="s">
        <v>1146</v>
      </c>
      <c r="C2736" s="21" t="s">
        <v>1149</v>
      </c>
      <c r="D2736" s="21" t="s">
        <v>420</v>
      </c>
      <c r="E2736" s="21" t="s">
        <v>3086</v>
      </c>
      <c r="G2736" s="21" t="s">
        <v>153</v>
      </c>
      <c r="H2736" s="21" t="s">
        <v>1168</v>
      </c>
      <c r="I2736" s="21" t="s">
        <v>3087</v>
      </c>
      <c r="J2736" s="21">
        <v>49.133333333333297</v>
      </c>
      <c r="K2736">
        <v>-122.75</v>
      </c>
      <c r="L2736">
        <v>1415</v>
      </c>
      <c r="M2736" s="21" t="s">
        <v>3037</v>
      </c>
      <c r="O2736" s="21">
        <v>1985</v>
      </c>
      <c r="Q2736" s="21" t="s">
        <v>3089</v>
      </c>
      <c r="T2736" s="21">
        <v>-20</v>
      </c>
      <c r="U2736" s="21" t="s">
        <v>1221</v>
      </c>
      <c r="V2736" s="9" t="s">
        <v>1250</v>
      </c>
      <c r="W2736">
        <f>56</f>
        <v>56</v>
      </c>
      <c r="X2736" s="9" t="s">
        <v>3091</v>
      </c>
      <c r="Y2736" t="s">
        <v>3093</v>
      </c>
      <c r="Z2736" s="22">
        <v>8</v>
      </c>
      <c r="AD2736" s="22" t="s">
        <v>1168</v>
      </c>
      <c r="AF2736" s="24" t="s">
        <v>153</v>
      </c>
      <c r="AG2736" t="s">
        <v>1160</v>
      </c>
      <c r="AH2736">
        <f t="shared" si="24"/>
        <v>4320</v>
      </c>
      <c r="AI2736" s="21" t="s">
        <v>153</v>
      </c>
      <c r="AJ2736" s="21" t="s">
        <v>1148</v>
      </c>
      <c r="AK2736" s="21">
        <v>32.195</v>
      </c>
      <c r="AL2736" s="21" t="s">
        <v>1324</v>
      </c>
      <c r="AM2736" s="21" t="s">
        <v>3006</v>
      </c>
      <c r="AN2736" s="21">
        <v>3</v>
      </c>
      <c r="AO2736" s="21">
        <v>50</v>
      </c>
      <c r="AP2736" s="21">
        <v>9</v>
      </c>
      <c r="AQ2736" s="22" t="s">
        <v>3019</v>
      </c>
      <c r="AR2736" s="21" t="s">
        <v>1155</v>
      </c>
      <c r="AS2736" t="s">
        <v>3088</v>
      </c>
    </row>
    <row r="2737" spans="1:45" x14ac:dyDescent="0.2">
      <c r="A2737" s="21" t="s">
        <v>1688</v>
      </c>
      <c r="B2737" s="21" t="s">
        <v>1146</v>
      </c>
      <c r="C2737" s="21" t="s">
        <v>1149</v>
      </c>
      <c r="D2737" s="21" t="s">
        <v>420</v>
      </c>
      <c r="E2737" s="21" t="s">
        <v>3086</v>
      </c>
      <c r="G2737" s="21" t="s">
        <v>153</v>
      </c>
      <c r="H2737" s="21" t="s">
        <v>1168</v>
      </c>
      <c r="I2737" s="21" t="s">
        <v>3087</v>
      </c>
      <c r="J2737" s="21">
        <v>49.133333333333297</v>
      </c>
      <c r="K2737">
        <v>-122.75</v>
      </c>
      <c r="L2737">
        <v>1415</v>
      </c>
      <c r="M2737" s="21" t="s">
        <v>3037</v>
      </c>
      <c r="O2737" s="21">
        <v>1985</v>
      </c>
      <c r="Q2737" s="21" t="s">
        <v>3089</v>
      </c>
      <c r="T2737" s="21">
        <v>-20</v>
      </c>
      <c r="U2737" s="21" t="s">
        <v>1221</v>
      </c>
      <c r="V2737" s="9" t="s">
        <v>1250</v>
      </c>
      <c r="W2737">
        <f>56</f>
        <v>56</v>
      </c>
      <c r="X2737" s="9" t="s">
        <v>3091</v>
      </c>
      <c r="Y2737" t="s">
        <v>3093</v>
      </c>
      <c r="Z2737" s="22">
        <v>8</v>
      </c>
      <c r="AD2737" s="22" t="s">
        <v>1168</v>
      </c>
      <c r="AF2737" s="24" t="s">
        <v>153</v>
      </c>
      <c r="AG2737" t="s">
        <v>1160</v>
      </c>
      <c r="AH2737">
        <f t="shared" si="24"/>
        <v>4320</v>
      </c>
      <c r="AI2737" s="21" t="s">
        <v>153</v>
      </c>
      <c r="AJ2737" s="21" t="s">
        <v>1148</v>
      </c>
      <c r="AK2737" s="21">
        <v>45.731999999999999</v>
      </c>
      <c r="AL2737" s="21" t="s">
        <v>1324</v>
      </c>
      <c r="AM2737" s="21" t="s">
        <v>3006</v>
      </c>
      <c r="AN2737" s="21">
        <v>3</v>
      </c>
      <c r="AO2737" s="21">
        <v>50</v>
      </c>
      <c r="AP2737" s="21">
        <v>12</v>
      </c>
      <c r="AQ2737" s="22" t="s">
        <v>3019</v>
      </c>
      <c r="AR2737" s="21" t="s">
        <v>1155</v>
      </c>
      <c r="AS2737" t="s">
        <v>3088</v>
      </c>
    </row>
    <row r="2738" spans="1:45" x14ac:dyDescent="0.2">
      <c r="A2738" s="21" t="s">
        <v>1688</v>
      </c>
      <c r="B2738" s="21" t="s">
        <v>1146</v>
      </c>
      <c r="C2738" s="21" t="s">
        <v>1149</v>
      </c>
      <c r="D2738" s="21" t="s">
        <v>420</v>
      </c>
      <c r="E2738" s="21" t="s">
        <v>3086</v>
      </c>
      <c r="G2738" s="21" t="s">
        <v>153</v>
      </c>
      <c r="H2738" s="21" t="s">
        <v>1168</v>
      </c>
      <c r="I2738" s="21" t="s">
        <v>3087</v>
      </c>
      <c r="J2738" s="21">
        <v>49.133333333333297</v>
      </c>
      <c r="K2738">
        <v>-122.75</v>
      </c>
      <c r="L2738">
        <v>1415</v>
      </c>
      <c r="M2738" s="21" t="s">
        <v>3037</v>
      </c>
      <c r="O2738" s="21">
        <v>1985</v>
      </c>
      <c r="Q2738" s="21" t="s">
        <v>3089</v>
      </c>
      <c r="T2738" s="21">
        <v>-20</v>
      </c>
      <c r="U2738" s="21" t="s">
        <v>1221</v>
      </c>
      <c r="V2738" s="9" t="s">
        <v>1250</v>
      </c>
      <c r="W2738">
        <f>56</f>
        <v>56</v>
      </c>
      <c r="X2738" s="9" t="s">
        <v>3091</v>
      </c>
      <c r="Y2738" t="s">
        <v>3093</v>
      </c>
      <c r="Z2738" s="22">
        <v>8</v>
      </c>
      <c r="AD2738" s="22" t="s">
        <v>1168</v>
      </c>
      <c r="AF2738" s="24" t="s">
        <v>153</v>
      </c>
      <c r="AG2738" t="s">
        <v>1160</v>
      </c>
      <c r="AH2738">
        <f t="shared" si="24"/>
        <v>4320</v>
      </c>
      <c r="AI2738" s="21" t="s">
        <v>153</v>
      </c>
      <c r="AJ2738" s="21" t="s">
        <v>1148</v>
      </c>
      <c r="AK2738" s="21">
        <v>53.658999999999999</v>
      </c>
      <c r="AL2738" s="21" t="s">
        <v>1324</v>
      </c>
      <c r="AM2738" s="21" t="s">
        <v>3006</v>
      </c>
      <c r="AN2738" s="21">
        <v>3</v>
      </c>
      <c r="AO2738" s="21">
        <v>50</v>
      </c>
      <c r="AP2738" s="21">
        <v>15</v>
      </c>
      <c r="AQ2738" s="22" t="s">
        <v>3019</v>
      </c>
      <c r="AR2738" s="21" t="s">
        <v>1155</v>
      </c>
      <c r="AS2738" t="s">
        <v>3088</v>
      </c>
    </row>
    <row r="2739" spans="1:45" ht="37" customHeight="1" x14ac:dyDescent="0.2">
      <c r="A2739" s="21" t="s">
        <v>1688</v>
      </c>
      <c r="B2739" s="21" t="s">
        <v>1146</v>
      </c>
      <c r="C2739" s="21" t="s">
        <v>1149</v>
      </c>
      <c r="D2739" s="21" t="s">
        <v>420</v>
      </c>
      <c r="E2739" s="21" t="s">
        <v>3086</v>
      </c>
      <c r="G2739" s="21" t="s">
        <v>153</v>
      </c>
      <c r="H2739" s="21" t="s">
        <v>1168</v>
      </c>
      <c r="I2739" s="21" t="s">
        <v>3087</v>
      </c>
      <c r="J2739" s="21">
        <v>49.133333333333297</v>
      </c>
      <c r="K2739">
        <v>-122.75</v>
      </c>
      <c r="L2739">
        <v>1415</v>
      </c>
      <c r="M2739" s="21" t="s">
        <v>3037</v>
      </c>
      <c r="O2739" s="21">
        <v>1985</v>
      </c>
      <c r="Q2739" s="21" t="s">
        <v>3089</v>
      </c>
      <c r="T2739" s="21">
        <v>-20</v>
      </c>
      <c r="U2739" s="21" t="s">
        <v>1221</v>
      </c>
      <c r="V2739" s="9" t="s">
        <v>1250</v>
      </c>
      <c r="W2739">
        <f>56</f>
        <v>56</v>
      </c>
      <c r="X2739" s="9" t="s">
        <v>3091</v>
      </c>
      <c r="Y2739" t="s">
        <v>3093</v>
      </c>
      <c r="Z2739" s="22">
        <v>8</v>
      </c>
      <c r="AD2739" s="22" t="s">
        <v>1168</v>
      </c>
      <c r="AF2739" s="24" t="s">
        <v>153</v>
      </c>
      <c r="AG2739" t="s">
        <v>1160</v>
      </c>
      <c r="AH2739">
        <f t="shared" si="24"/>
        <v>4320</v>
      </c>
      <c r="AI2739" s="21" t="s">
        <v>153</v>
      </c>
      <c r="AJ2739" s="21" t="s">
        <v>1148</v>
      </c>
      <c r="AK2739" s="21">
        <v>53.658999999999999</v>
      </c>
      <c r="AL2739" s="21" t="s">
        <v>1324</v>
      </c>
      <c r="AM2739" s="21" t="s">
        <v>3006</v>
      </c>
      <c r="AN2739" s="21">
        <v>3</v>
      </c>
      <c r="AO2739" s="21">
        <v>50</v>
      </c>
      <c r="AP2739" s="21">
        <v>18</v>
      </c>
      <c r="AQ2739" s="22" t="s">
        <v>3019</v>
      </c>
      <c r="AR2739" s="21" t="s">
        <v>1155</v>
      </c>
      <c r="AS2739" t="s">
        <v>3088</v>
      </c>
    </row>
    <row r="2740" spans="1:45" ht="17" customHeight="1" x14ac:dyDescent="0.2">
      <c r="A2740" s="21" t="s">
        <v>1688</v>
      </c>
      <c r="B2740" s="21" t="s">
        <v>1146</v>
      </c>
      <c r="C2740" s="21" t="s">
        <v>1149</v>
      </c>
      <c r="D2740" s="21" t="s">
        <v>420</v>
      </c>
      <c r="E2740" s="21" t="s">
        <v>3086</v>
      </c>
      <c r="G2740" s="21" t="s">
        <v>153</v>
      </c>
      <c r="H2740" s="21" t="s">
        <v>1168</v>
      </c>
      <c r="I2740" s="21" t="s">
        <v>3087</v>
      </c>
      <c r="J2740" s="21">
        <v>49.133333333333297</v>
      </c>
      <c r="K2740">
        <v>-122.75</v>
      </c>
      <c r="L2740">
        <v>1415</v>
      </c>
      <c r="M2740" s="21" t="s">
        <v>3037</v>
      </c>
      <c r="O2740" s="21">
        <v>1985</v>
      </c>
      <c r="Q2740" s="21" t="s">
        <v>3089</v>
      </c>
      <c r="T2740" s="21">
        <v>-20</v>
      </c>
      <c r="U2740" s="21" t="s">
        <v>1221</v>
      </c>
      <c r="V2740" s="9" t="s">
        <v>1250</v>
      </c>
      <c r="W2740">
        <f>56</f>
        <v>56</v>
      </c>
      <c r="X2740" s="9" t="s">
        <v>3091</v>
      </c>
      <c r="Y2740" t="s">
        <v>3093</v>
      </c>
      <c r="Z2740" s="22">
        <v>8</v>
      </c>
      <c r="AD2740" s="22" t="s">
        <v>1168</v>
      </c>
      <c r="AF2740" s="24" t="s">
        <v>153</v>
      </c>
      <c r="AG2740" t="s">
        <v>1160</v>
      </c>
      <c r="AH2740">
        <f t="shared" si="24"/>
        <v>4320</v>
      </c>
      <c r="AI2740" s="21" t="s">
        <v>153</v>
      </c>
      <c r="AJ2740" s="21" t="s">
        <v>1148</v>
      </c>
      <c r="AK2740" s="21">
        <v>62.073</v>
      </c>
      <c r="AL2740" s="21" t="s">
        <v>1324</v>
      </c>
      <c r="AM2740" s="21" t="s">
        <v>3006</v>
      </c>
      <c r="AN2740" s="21">
        <v>3</v>
      </c>
      <c r="AO2740" s="21">
        <v>50</v>
      </c>
      <c r="AP2740" s="21">
        <v>21</v>
      </c>
      <c r="AQ2740" s="22" t="s">
        <v>3019</v>
      </c>
      <c r="AR2740" s="21" t="s">
        <v>1155</v>
      </c>
      <c r="AS2740" t="s">
        <v>3088</v>
      </c>
    </row>
    <row r="2741" spans="1:45" ht="35" customHeight="1" x14ac:dyDescent="0.2">
      <c r="A2741" s="21" t="s">
        <v>1688</v>
      </c>
      <c r="B2741" s="21" t="s">
        <v>1146</v>
      </c>
      <c r="C2741" s="21" t="s">
        <v>1149</v>
      </c>
      <c r="D2741" s="21" t="s">
        <v>420</v>
      </c>
      <c r="E2741" s="21" t="s">
        <v>3086</v>
      </c>
      <c r="G2741" s="21" t="s">
        <v>153</v>
      </c>
      <c r="H2741" s="21" t="s">
        <v>1168</v>
      </c>
      <c r="I2741" s="21" t="s">
        <v>3087</v>
      </c>
      <c r="J2741" s="21">
        <v>49.133333333333297</v>
      </c>
      <c r="K2741">
        <v>-122.75</v>
      </c>
      <c r="L2741">
        <v>1415</v>
      </c>
      <c r="M2741" s="21" t="s">
        <v>3037</v>
      </c>
      <c r="O2741" s="21">
        <v>1985</v>
      </c>
      <c r="Q2741" s="21" t="s">
        <v>3089</v>
      </c>
      <c r="T2741" s="21">
        <v>-20</v>
      </c>
      <c r="U2741" s="21" t="s">
        <v>1221</v>
      </c>
      <c r="V2741" s="9" t="s">
        <v>1250</v>
      </c>
      <c r="W2741">
        <f>56</f>
        <v>56</v>
      </c>
      <c r="X2741" s="9" t="s">
        <v>3091</v>
      </c>
      <c r="Y2741" t="s">
        <v>3093</v>
      </c>
      <c r="Z2741" s="22">
        <v>8</v>
      </c>
      <c r="AD2741" s="22" t="s">
        <v>1168</v>
      </c>
      <c r="AF2741" s="24" t="s">
        <v>153</v>
      </c>
      <c r="AG2741" t="s">
        <v>1160</v>
      </c>
      <c r="AH2741">
        <f t="shared" si="24"/>
        <v>4320</v>
      </c>
      <c r="AI2741" s="21" t="s">
        <v>153</v>
      </c>
      <c r="AJ2741" s="21" t="s">
        <v>1148</v>
      </c>
      <c r="AK2741" s="21">
        <v>63.170999999999999</v>
      </c>
      <c r="AL2741" s="21" t="s">
        <v>1324</v>
      </c>
      <c r="AM2741" s="21" t="s">
        <v>3006</v>
      </c>
      <c r="AN2741" s="21">
        <v>3</v>
      </c>
      <c r="AO2741" s="21">
        <v>50</v>
      </c>
      <c r="AP2741" s="21">
        <v>24</v>
      </c>
      <c r="AQ2741" s="22" t="s">
        <v>3019</v>
      </c>
      <c r="AR2741" s="21" t="s">
        <v>1155</v>
      </c>
      <c r="AS2741" t="s">
        <v>3088</v>
      </c>
    </row>
    <row r="2742" spans="1:45" ht="35" customHeight="1" x14ac:dyDescent="0.2">
      <c r="A2742" s="21" t="s">
        <v>1688</v>
      </c>
      <c r="B2742" s="21" t="s">
        <v>1146</v>
      </c>
      <c r="C2742" s="21" t="s">
        <v>1149</v>
      </c>
      <c r="D2742" s="21" t="s">
        <v>420</v>
      </c>
      <c r="E2742" s="21" t="s">
        <v>3086</v>
      </c>
      <c r="G2742" s="21" t="s">
        <v>153</v>
      </c>
      <c r="H2742" s="21" t="s">
        <v>1168</v>
      </c>
      <c r="I2742" s="21" t="s">
        <v>3087</v>
      </c>
      <c r="J2742" s="21">
        <v>49.133333333333297</v>
      </c>
      <c r="K2742">
        <v>-122.75</v>
      </c>
      <c r="L2742">
        <v>1415</v>
      </c>
      <c r="M2742" s="21" t="s">
        <v>3037</v>
      </c>
      <c r="O2742" s="21">
        <v>1985</v>
      </c>
      <c r="Q2742" s="21" t="s">
        <v>3089</v>
      </c>
      <c r="T2742" s="21">
        <v>-20</v>
      </c>
      <c r="U2742" s="21" t="s">
        <v>1221</v>
      </c>
      <c r="V2742" s="9" t="s">
        <v>1250</v>
      </c>
      <c r="W2742">
        <f>56</f>
        <v>56</v>
      </c>
      <c r="X2742" s="9" t="s">
        <v>3091</v>
      </c>
      <c r="Y2742" t="s">
        <v>3093</v>
      </c>
      <c r="Z2742" s="22">
        <v>8</v>
      </c>
      <c r="AD2742" s="22" t="s">
        <v>1168</v>
      </c>
      <c r="AF2742" s="24" t="s">
        <v>153</v>
      </c>
      <c r="AG2742" t="s">
        <v>1160</v>
      </c>
      <c r="AH2742">
        <f t="shared" si="24"/>
        <v>4320</v>
      </c>
      <c r="AI2742" s="21" t="s">
        <v>153</v>
      </c>
      <c r="AJ2742" s="21" t="s">
        <v>1148</v>
      </c>
      <c r="AK2742" s="21">
        <v>63.902000000000001</v>
      </c>
      <c r="AL2742" s="21" t="s">
        <v>1324</v>
      </c>
      <c r="AM2742" s="21" t="s">
        <v>3006</v>
      </c>
      <c r="AN2742" s="21">
        <v>3</v>
      </c>
      <c r="AO2742" s="21">
        <v>50</v>
      </c>
      <c r="AP2742" s="21">
        <v>27</v>
      </c>
      <c r="AQ2742" s="22" t="s">
        <v>3019</v>
      </c>
      <c r="AR2742" s="21" t="s">
        <v>1155</v>
      </c>
      <c r="AS2742" t="s">
        <v>3088</v>
      </c>
    </row>
    <row r="2743" spans="1:45" ht="30" customHeight="1" x14ac:dyDescent="0.2">
      <c r="A2743" s="21" t="s">
        <v>1688</v>
      </c>
      <c r="B2743" s="21" t="s">
        <v>1146</v>
      </c>
      <c r="C2743" s="21" t="s">
        <v>1149</v>
      </c>
      <c r="D2743" s="21" t="s">
        <v>420</v>
      </c>
      <c r="E2743" s="21" t="s">
        <v>3086</v>
      </c>
      <c r="G2743" s="21" t="s">
        <v>153</v>
      </c>
      <c r="H2743" s="21" t="s">
        <v>1168</v>
      </c>
      <c r="I2743" s="21" t="s">
        <v>3087</v>
      </c>
      <c r="J2743" s="21">
        <v>49.133333333333297</v>
      </c>
      <c r="K2743">
        <v>-122.75</v>
      </c>
      <c r="L2743">
        <v>1415</v>
      </c>
      <c r="M2743" s="21" t="s">
        <v>3037</v>
      </c>
      <c r="O2743" s="21">
        <v>1985</v>
      </c>
      <c r="Q2743" s="21" t="s">
        <v>3089</v>
      </c>
      <c r="T2743" s="21">
        <v>-20</v>
      </c>
      <c r="U2743" s="21" t="s">
        <v>1221</v>
      </c>
      <c r="V2743" s="9" t="s">
        <v>1250</v>
      </c>
      <c r="W2743">
        <f>56</f>
        <v>56</v>
      </c>
      <c r="X2743" s="9" t="s">
        <v>3091</v>
      </c>
      <c r="Y2743" t="s">
        <v>3093</v>
      </c>
      <c r="Z2743" s="22">
        <v>8</v>
      </c>
      <c r="AD2743" s="22" t="s">
        <v>1168</v>
      </c>
      <c r="AF2743" s="24" t="s">
        <v>153</v>
      </c>
      <c r="AG2743" t="s">
        <v>1160</v>
      </c>
      <c r="AH2743">
        <f t="shared" si="24"/>
        <v>4320</v>
      </c>
      <c r="AI2743" s="21" t="s">
        <v>153</v>
      </c>
      <c r="AJ2743" s="21" t="s">
        <v>1148</v>
      </c>
      <c r="AK2743" s="21">
        <v>65.61</v>
      </c>
      <c r="AL2743" s="21" t="s">
        <v>1324</v>
      </c>
      <c r="AM2743" s="21" t="s">
        <v>3006</v>
      </c>
      <c r="AN2743" s="21">
        <v>3</v>
      </c>
      <c r="AO2743" s="21">
        <v>50</v>
      </c>
      <c r="AP2743" s="21">
        <v>30</v>
      </c>
      <c r="AQ2743" s="22" t="s">
        <v>3019</v>
      </c>
      <c r="AR2743" s="21" t="s">
        <v>1155</v>
      </c>
      <c r="AS2743" t="s">
        <v>3088</v>
      </c>
    </row>
    <row r="2744" spans="1:45" ht="23" customHeight="1" x14ac:dyDescent="0.2">
      <c r="A2744" s="21" t="s">
        <v>1688</v>
      </c>
      <c r="B2744" s="21" t="s">
        <v>1146</v>
      </c>
      <c r="C2744" s="21" t="s">
        <v>1149</v>
      </c>
      <c r="D2744" s="21" t="s">
        <v>420</v>
      </c>
      <c r="E2744" s="21" t="s">
        <v>3086</v>
      </c>
      <c r="G2744" s="21" t="s">
        <v>153</v>
      </c>
      <c r="H2744" s="21" t="s">
        <v>1168</v>
      </c>
      <c r="I2744" s="21" t="s">
        <v>3087</v>
      </c>
      <c r="J2744" s="21">
        <v>49.133333333333297</v>
      </c>
      <c r="K2744">
        <v>-122.75</v>
      </c>
      <c r="L2744">
        <v>1415</v>
      </c>
      <c r="M2744" s="21" t="s">
        <v>3037</v>
      </c>
      <c r="O2744" s="21">
        <v>1985</v>
      </c>
      <c r="Q2744" s="21" t="s">
        <v>3089</v>
      </c>
      <c r="T2744" s="21">
        <v>-20</v>
      </c>
      <c r="U2744" s="21" t="s">
        <v>1221</v>
      </c>
      <c r="V2744" s="9" t="s">
        <v>1250</v>
      </c>
      <c r="W2744">
        <f>56</f>
        <v>56</v>
      </c>
      <c r="X2744" s="9" t="s">
        <v>3091</v>
      </c>
      <c r="Y2744" t="s">
        <v>3094</v>
      </c>
      <c r="Z2744" s="22">
        <v>8</v>
      </c>
      <c r="AD2744" s="22" t="s">
        <v>1168</v>
      </c>
      <c r="AF2744" s="24" t="s">
        <v>153</v>
      </c>
      <c r="AG2744" t="s">
        <v>1160</v>
      </c>
      <c r="AH2744">
        <f t="shared" si="24"/>
        <v>4320</v>
      </c>
      <c r="AI2744" s="21" t="s">
        <v>153</v>
      </c>
      <c r="AJ2744" s="21" t="s">
        <v>1148</v>
      </c>
      <c r="AK2744">
        <v>0</v>
      </c>
      <c r="AL2744" s="21" t="s">
        <v>1324</v>
      </c>
      <c r="AM2744">
        <v>0</v>
      </c>
      <c r="AN2744" s="21">
        <v>3</v>
      </c>
      <c r="AO2744" s="21">
        <v>50</v>
      </c>
      <c r="AP2744" s="21">
        <v>3</v>
      </c>
      <c r="AQ2744" s="22" t="s">
        <v>3019</v>
      </c>
      <c r="AR2744" s="21" t="s">
        <v>1155</v>
      </c>
      <c r="AS2744" t="s">
        <v>3088</v>
      </c>
    </row>
    <row r="2745" spans="1:45" ht="27" customHeight="1" x14ac:dyDescent="0.2">
      <c r="A2745" s="21" t="s">
        <v>1688</v>
      </c>
      <c r="B2745" s="21" t="s">
        <v>1146</v>
      </c>
      <c r="C2745" s="21" t="s">
        <v>1149</v>
      </c>
      <c r="D2745" s="21" t="s">
        <v>420</v>
      </c>
      <c r="E2745" s="21" t="s">
        <v>3086</v>
      </c>
      <c r="G2745" s="21" t="s">
        <v>153</v>
      </c>
      <c r="H2745" s="21" t="s">
        <v>1168</v>
      </c>
      <c r="I2745" s="21" t="s">
        <v>3087</v>
      </c>
      <c r="J2745" s="21">
        <v>49.133333333333297</v>
      </c>
      <c r="K2745">
        <v>-122.75</v>
      </c>
      <c r="L2745">
        <v>1415</v>
      </c>
      <c r="M2745" s="21" t="s">
        <v>3037</v>
      </c>
      <c r="O2745" s="21">
        <v>1985</v>
      </c>
      <c r="Q2745" s="21" t="s">
        <v>3089</v>
      </c>
      <c r="T2745" s="21">
        <v>-20</v>
      </c>
      <c r="U2745" s="21" t="s">
        <v>1221</v>
      </c>
      <c r="V2745" s="9" t="s">
        <v>1250</v>
      </c>
      <c r="W2745">
        <f>56</f>
        <v>56</v>
      </c>
      <c r="X2745" s="9" t="s">
        <v>3091</v>
      </c>
      <c r="Y2745" t="s">
        <v>3094</v>
      </c>
      <c r="Z2745" s="22">
        <v>8</v>
      </c>
      <c r="AD2745" s="22" t="s">
        <v>1168</v>
      </c>
      <c r="AF2745" s="24" t="s">
        <v>153</v>
      </c>
      <c r="AG2745" t="s">
        <v>1160</v>
      </c>
      <c r="AH2745">
        <f t="shared" si="24"/>
        <v>4320</v>
      </c>
      <c r="AI2745" s="21" t="s">
        <v>153</v>
      </c>
      <c r="AJ2745" s="21" t="s">
        <v>1148</v>
      </c>
      <c r="AK2745" s="21">
        <v>23.170999999999999</v>
      </c>
      <c r="AL2745" s="21" t="s">
        <v>1324</v>
      </c>
      <c r="AM2745" s="21">
        <f>25-21.22</f>
        <v>3.7800000000000011</v>
      </c>
      <c r="AN2745" s="21">
        <v>3</v>
      </c>
      <c r="AO2745" s="21">
        <v>50</v>
      </c>
      <c r="AP2745" s="21">
        <v>6</v>
      </c>
      <c r="AQ2745" s="22" t="s">
        <v>3019</v>
      </c>
      <c r="AR2745" s="21" t="s">
        <v>1155</v>
      </c>
      <c r="AS2745" t="s">
        <v>3088</v>
      </c>
    </row>
    <row r="2746" spans="1:45" ht="24" customHeight="1" x14ac:dyDescent="0.2">
      <c r="A2746" s="21" t="s">
        <v>1688</v>
      </c>
      <c r="B2746" s="21" t="s">
        <v>1146</v>
      </c>
      <c r="C2746" s="21" t="s">
        <v>1149</v>
      </c>
      <c r="D2746" s="21" t="s">
        <v>420</v>
      </c>
      <c r="E2746" s="21" t="s">
        <v>3086</v>
      </c>
      <c r="G2746" s="21" t="s">
        <v>153</v>
      </c>
      <c r="H2746" s="21" t="s">
        <v>1168</v>
      </c>
      <c r="I2746" s="21" t="s">
        <v>3087</v>
      </c>
      <c r="J2746" s="21">
        <v>49.133333333333297</v>
      </c>
      <c r="K2746">
        <v>-122.75</v>
      </c>
      <c r="L2746">
        <v>1415</v>
      </c>
      <c r="M2746" s="21" t="s">
        <v>3037</v>
      </c>
      <c r="O2746" s="21">
        <v>1985</v>
      </c>
      <c r="Q2746" s="21" t="s">
        <v>3089</v>
      </c>
      <c r="T2746" s="21">
        <v>-20</v>
      </c>
      <c r="U2746" s="21" t="s">
        <v>1221</v>
      </c>
      <c r="V2746" s="9" t="s">
        <v>1250</v>
      </c>
      <c r="W2746">
        <f>56</f>
        <v>56</v>
      </c>
      <c r="X2746" s="9" t="s">
        <v>3091</v>
      </c>
      <c r="Y2746" t="s">
        <v>3094</v>
      </c>
      <c r="Z2746" s="22">
        <v>8</v>
      </c>
      <c r="AD2746" s="22" t="s">
        <v>1168</v>
      </c>
      <c r="AF2746" s="24" t="s">
        <v>153</v>
      </c>
      <c r="AG2746" t="s">
        <v>1160</v>
      </c>
      <c r="AH2746">
        <f t="shared" ref="AH2746:AH2777" si="25">24*60*3</f>
        <v>4320</v>
      </c>
      <c r="AI2746" s="21" t="s">
        <v>153</v>
      </c>
      <c r="AJ2746" s="21" t="s">
        <v>1148</v>
      </c>
      <c r="AK2746" s="21">
        <v>37.805</v>
      </c>
      <c r="AL2746" s="21" t="s">
        <v>1324</v>
      </c>
      <c r="AM2746" s="21" t="s">
        <v>3006</v>
      </c>
      <c r="AN2746" s="21">
        <v>3</v>
      </c>
      <c r="AO2746" s="21">
        <v>50</v>
      </c>
      <c r="AP2746" s="21">
        <v>9</v>
      </c>
      <c r="AQ2746" s="22" t="s">
        <v>3019</v>
      </c>
      <c r="AR2746" s="21" t="s">
        <v>1155</v>
      </c>
      <c r="AS2746" t="s">
        <v>3088</v>
      </c>
    </row>
    <row r="2747" spans="1:45" ht="14" customHeight="1" x14ac:dyDescent="0.2">
      <c r="A2747" s="21" t="s">
        <v>1688</v>
      </c>
      <c r="B2747" s="21" t="s">
        <v>1146</v>
      </c>
      <c r="C2747" s="21" t="s">
        <v>1149</v>
      </c>
      <c r="D2747" s="21" t="s">
        <v>420</v>
      </c>
      <c r="E2747" s="21" t="s">
        <v>3086</v>
      </c>
      <c r="G2747" s="21" t="s">
        <v>153</v>
      </c>
      <c r="H2747" s="21" t="s">
        <v>1168</v>
      </c>
      <c r="I2747" s="21" t="s">
        <v>3087</v>
      </c>
      <c r="J2747" s="21">
        <v>49.133333333333297</v>
      </c>
      <c r="K2747">
        <v>-122.75</v>
      </c>
      <c r="L2747">
        <v>1415</v>
      </c>
      <c r="M2747" s="21" t="s">
        <v>3037</v>
      </c>
      <c r="O2747" s="21">
        <v>1985</v>
      </c>
      <c r="Q2747" s="21" t="s">
        <v>3089</v>
      </c>
      <c r="T2747" s="21">
        <v>-20</v>
      </c>
      <c r="U2747" s="21" t="s">
        <v>1221</v>
      </c>
      <c r="V2747" s="9" t="s">
        <v>1250</v>
      </c>
      <c r="W2747">
        <f>56</f>
        <v>56</v>
      </c>
      <c r="X2747" s="9" t="s">
        <v>3091</v>
      </c>
      <c r="Y2747" t="s">
        <v>3094</v>
      </c>
      <c r="Z2747" s="22">
        <v>8</v>
      </c>
      <c r="AD2747" s="22" t="s">
        <v>1168</v>
      </c>
      <c r="AF2747" s="24" t="s">
        <v>153</v>
      </c>
      <c r="AG2747" t="s">
        <v>1160</v>
      </c>
      <c r="AH2747">
        <f t="shared" si="25"/>
        <v>4320</v>
      </c>
      <c r="AI2747" s="21" t="s">
        <v>153</v>
      </c>
      <c r="AJ2747" s="21" t="s">
        <v>1148</v>
      </c>
      <c r="AK2747" s="21">
        <v>49.024000000000001</v>
      </c>
      <c r="AL2747" s="21" t="s">
        <v>1324</v>
      </c>
      <c r="AM2747" s="21" t="s">
        <v>3006</v>
      </c>
      <c r="AN2747" s="21">
        <v>3</v>
      </c>
      <c r="AO2747" s="21">
        <v>50</v>
      </c>
      <c r="AP2747" s="21">
        <v>12</v>
      </c>
      <c r="AQ2747" s="22" t="s">
        <v>3019</v>
      </c>
      <c r="AR2747" s="21" t="s">
        <v>1155</v>
      </c>
      <c r="AS2747" t="s">
        <v>3088</v>
      </c>
    </row>
    <row r="2748" spans="1:45" ht="23" customHeight="1" x14ac:dyDescent="0.2">
      <c r="A2748" s="21" t="s">
        <v>1688</v>
      </c>
      <c r="B2748" s="21" t="s">
        <v>1146</v>
      </c>
      <c r="C2748" s="21" t="s">
        <v>1149</v>
      </c>
      <c r="D2748" s="21" t="s">
        <v>420</v>
      </c>
      <c r="E2748" s="21" t="s">
        <v>3086</v>
      </c>
      <c r="G2748" s="21" t="s">
        <v>153</v>
      </c>
      <c r="H2748" s="21" t="s">
        <v>1168</v>
      </c>
      <c r="I2748" s="21" t="s">
        <v>3087</v>
      </c>
      <c r="J2748" s="21">
        <v>49.133333333333297</v>
      </c>
      <c r="K2748">
        <v>-122.75</v>
      </c>
      <c r="L2748">
        <v>1415</v>
      </c>
      <c r="M2748" s="21" t="s">
        <v>3037</v>
      </c>
      <c r="O2748" s="21">
        <v>1985</v>
      </c>
      <c r="Q2748" s="21" t="s">
        <v>3089</v>
      </c>
      <c r="T2748" s="21">
        <v>-20</v>
      </c>
      <c r="U2748" s="21" t="s">
        <v>1221</v>
      </c>
      <c r="V2748" s="9" t="s">
        <v>1250</v>
      </c>
      <c r="W2748">
        <f>56</f>
        <v>56</v>
      </c>
      <c r="X2748" s="9" t="s">
        <v>3091</v>
      </c>
      <c r="Y2748" t="s">
        <v>3094</v>
      </c>
      <c r="Z2748" s="22">
        <v>8</v>
      </c>
      <c r="AD2748" s="22" t="s">
        <v>1168</v>
      </c>
      <c r="AF2748" s="24" t="s">
        <v>153</v>
      </c>
      <c r="AG2748" t="s">
        <v>1160</v>
      </c>
      <c r="AH2748">
        <f t="shared" si="25"/>
        <v>4320</v>
      </c>
      <c r="AI2748" s="21" t="s">
        <v>153</v>
      </c>
      <c r="AJ2748" s="21" t="s">
        <v>1148</v>
      </c>
      <c r="AK2748" s="21">
        <v>58.78</v>
      </c>
      <c r="AL2748" s="21" t="s">
        <v>1324</v>
      </c>
      <c r="AM2748" s="21" t="s">
        <v>3006</v>
      </c>
      <c r="AN2748" s="21">
        <v>3</v>
      </c>
      <c r="AO2748" s="21">
        <v>50</v>
      </c>
      <c r="AP2748" s="21">
        <v>15</v>
      </c>
      <c r="AQ2748" s="22" t="s">
        <v>3019</v>
      </c>
      <c r="AR2748" s="21" t="s">
        <v>1155</v>
      </c>
      <c r="AS2748" t="s">
        <v>3088</v>
      </c>
    </row>
    <row r="2749" spans="1:45" ht="48" customHeight="1" x14ac:dyDescent="0.2">
      <c r="A2749" s="21" t="s">
        <v>1688</v>
      </c>
      <c r="B2749" s="21" t="s">
        <v>1146</v>
      </c>
      <c r="C2749" s="21" t="s">
        <v>1149</v>
      </c>
      <c r="D2749" s="21" t="s">
        <v>420</v>
      </c>
      <c r="E2749" s="21" t="s">
        <v>3086</v>
      </c>
      <c r="G2749" s="21" t="s">
        <v>153</v>
      </c>
      <c r="H2749" s="21" t="s">
        <v>1168</v>
      </c>
      <c r="I2749" s="21" t="s">
        <v>3087</v>
      </c>
      <c r="J2749" s="21">
        <v>49.133333333333297</v>
      </c>
      <c r="K2749">
        <v>-122.75</v>
      </c>
      <c r="L2749">
        <v>1415</v>
      </c>
      <c r="M2749" s="21" t="s">
        <v>3037</v>
      </c>
      <c r="O2749" s="21">
        <v>1985</v>
      </c>
      <c r="Q2749" s="21" t="s">
        <v>3089</v>
      </c>
      <c r="T2749" s="21">
        <v>-20</v>
      </c>
      <c r="U2749" s="21" t="s">
        <v>1221</v>
      </c>
      <c r="V2749" s="9" t="s">
        <v>1250</v>
      </c>
      <c r="W2749">
        <f>56</f>
        <v>56</v>
      </c>
      <c r="X2749" s="9" t="s">
        <v>3091</v>
      </c>
      <c r="Y2749" t="s">
        <v>3094</v>
      </c>
      <c r="Z2749" s="22">
        <v>8</v>
      </c>
      <c r="AD2749" s="22" t="s">
        <v>1168</v>
      </c>
      <c r="AF2749" s="24" t="s">
        <v>153</v>
      </c>
      <c r="AG2749" t="s">
        <v>1160</v>
      </c>
      <c r="AH2749">
        <f t="shared" si="25"/>
        <v>4320</v>
      </c>
      <c r="AI2749" s="21" t="s">
        <v>153</v>
      </c>
      <c r="AJ2749" s="21" t="s">
        <v>1148</v>
      </c>
      <c r="AK2749" s="21">
        <v>66.584999999999994</v>
      </c>
      <c r="AL2749" s="21" t="s">
        <v>1324</v>
      </c>
      <c r="AM2749" s="21">
        <f>67.195-65.61</f>
        <v>1.5849999999999937</v>
      </c>
      <c r="AN2749" s="21">
        <v>3</v>
      </c>
      <c r="AO2749" s="21">
        <v>50</v>
      </c>
      <c r="AP2749" s="21">
        <v>18</v>
      </c>
      <c r="AQ2749" s="22" t="s">
        <v>3019</v>
      </c>
      <c r="AR2749" s="21" t="s">
        <v>1155</v>
      </c>
      <c r="AS2749" t="s">
        <v>3088</v>
      </c>
    </row>
    <row r="2750" spans="1:45" ht="109" customHeight="1" x14ac:dyDescent="0.2">
      <c r="A2750" s="21" t="s">
        <v>1688</v>
      </c>
      <c r="B2750" s="21" t="s">
        <v>1146</v>
      </c>
      <c r="C2750" s="21" t="s">
        <v>1149</v>
      </c>
      <c r="D2750" s="21" t="s">
        <v>420</v>
      </c>
      <c r="E2750" s="21" t="s">
        <v>3086</v>
      </c>
      <c r="G2750" s="21" t="s">
        <v>153</v>
      </c>
      <c r="H2750" s="21" t="s">
        <v>1168</v>
      </c>
      <c r="I2750" s="21" t="s">
        <v>3087</v>
      </c>
      <c r="J2750" s="21">
        <v>49.133333333333297</v>
      </c>
      <c r="K2750">
        <v>-122.75</v>
      </c>
      <c r="L2750">
        <v>1415</v>
      </c>
      <c r="M2750" s="21" t="s">
        <v>3037</v>
      </c>
      <c r="O2750" s="21">
        <v>1985</v>
      </c>
      <c r="Q2750" s="21" t="s">
        <v>3089</v>
      </c>
      <c r="T2750" s="21">
        <v>-20</v>
      </c>
      <c r="U2750" s="21" t="s">
        <v>1221</v>
      </c>
      <c r="V2750" s="9" t="s">
        <v>1250</v>
      </c>
      <c r="W2750">
        <f>56</f>
        <v>56</v>
      </c>
      <c r="X2750" s="9" t="s">
        <v>3091</v>
      </c>
      <c r="Y2750" t="s">
        <v>3094</v>
      </c>
      <c r="Z2750" s="22">
        <v>8</v>
      </c>
      <c r="AD2750" s="22" t="s">
        <v>1168</v>
      </c>
      <c r="AF2750" s="24" t="s">
        <v>153</v>
      </c>
      <c r="AG2750" t="s">
        <v>1160</v>
      </c>
      <c r="AH2750">
        <f t="shared" si="25"/>
        <v>4320</v>
      </c>
      <c r="AI2750" s="21" t="s">
        <v>153</v>
      </c>
      <c r="AJ2750" s="21" t="s">
        <v>1148</v>
      </c>
      <c r="AK2750" s="21">
        <v>71.950999999999993</v>
      </c>
      <c r="AL2750" s="21" t="s">
        <v>1324</v>
      </c>
      <c r="AM2750" s="21">
        <f>72.927-71.098</f>
        <v>1.8290000000000077</v>
      </c>
      <c r="AN2750" s="21">
        <v>3</v>
      </c>
      <c r="AO2750" s="21">
        <v>50</v>
      </c>
      <c r="AP2750" s="21">
        <v>21</v>
      </c>
      <c r="AQ2750" s="22" t="s">
        <v>3019</v>
      </c>
      <c r="AR2750" s="21" t="s">
        <v>1155</v>
      </c>
      <c r="AS2750" t="s">
        <v>3088</v>
      </c>
    </row>
    <row r="2751" spans="1:45" ht="33" customHeight="1" x14ac:dyDescent="0.2">
      <c r="A2751" s="21" t="s">
        <v>1688</v>
      </c>
      <c r="B2751" s="21" t="s">
        <v>1146</v>
      </c>
      <c r="C2751" s="21" t="s">
        <v>1149</v>
      </c>
      <c r="D2751" s="21" t="s">
        <v>420</v>
      </c>
      <c r="E2751" s="21" t="s">
        <v>3086</v>
      </c>
      <c r="G2751" s="21" t="s">
        <v>153</v>
      </c>
      <c r="H2751" s="21" t="s">
        <v>1168</v>
      </c>
      <c r="I2751" s="21" t="s">
        <v>3087</v>
      </c>
      <c r="J2751" s="21">
        <v>49.133333333333297</v>
      </c>
      <c r="K2751">
        <v>-122.75</v>
      </c>
      <c r="L2751">
        <v>1415</v>
      </c>
      <c r="M2751" s="21" t="s">
        <v>3037</v>
      </c>
      <c r="O2751" s="21">
        <v>1985</v>
      </c>
      <c r="Q2751" s="21" t="s">
        <v>3089</v>
      </c>
      <c r="T2751" s="21">
        <v>-20</v>
      </c>
      <c r="U2751" s="21" t="s">
        <v>1221</v>
      </c>
      <c r="V2751" s="9" t="s">
        <v>1250</v>
      </c>
      <c r="W2751">
        <f>56</f>
        <v>56</v>
      </c>
      <c r="X2751" s="9" t="s">
        <v>3091</v>
      </c>
      <c r="Y2751" t="s">
        <v>3094</v>
      </c>
      <c r="Z2751" s="22">
        <v>8</v>
      </c>
      <c r="AD2751" s="22" t="s">
        <v>1168</v>
      </c>
      <c r="AF2751" s="24" t="s">
        <v>153</v>
      </c>
      <c r="AG2751" t="s">
        <v>1160</v>
      </c>
      <c r="AH2751">
        <f t="shared" si="25"/>
        <v>4320</v>
      </c>
      <c r="AI2751" s="21" t="s">
        <v>153</v>
      </c>
      <c r="AJ2751" s="21" t="s">
        <v>1148</v>
      </c>
      <c r="AK2751" s="21">
        <v>75.366</v>
      </c>
      <c r="AL2751" s="21" t="s">
        <v>1324</v>
      </c>
      <c r="AM2751" s="21">
        <f>77.317-73.537</f>
        <v>3.7799999999999869</v>
      </c>
      <c r="AN2751" s="21">
        <v>3</v>
      </c>
      <c r="AO2751" s="21">
        <v>50</v>
      </c>
      <c r="AP2751" s="21">
        <v>24</v>
      </c>
      <c r="AQ2751" s="22" t="s">
        <v>3019</v>
      </c>
      <c r="AR2751" s="21" t="s">
        <v>1155</v>
      </c>
      <c r="AS2751" t="s">
        <v>3088</v>
      </c>
    </row>
    <row r="2752" spans="1:45" ht="1" x14ac:dyDescent="0.2">
      <c r="A2752" s="21" t="s">
        <v>1688</v>
      </c>
      <c r="B2752" s="21" t="s">
        <v>1146</v>
      </c>
      <c r="C2752" s="21" t="s">
        <v>1149</v>
      </c>
      <c r="D2752" s="21" t="s">
        <v>420</v>
      </c>
      <c r="E2752" s="21" t="s">
        <v>3086</v>
      </c>
      <c r="G2752" s="21" t="s">
        <v>153</v>
      </c>
      <c r="H2752" s="21" t="s">
        <v>1168</v>
      </c>
      <c r="I2752" s="21" t="s">
        <v>3087</v>
      </c>
      <c r="J2752" s="21">
        <v>49.133333333333297</v>
      </c>
      <c r="K2752">
        <v>-122.75</v>
      </c>
      <c r="L2752">
        <v>1415</v>
      </c>
      <c r="M2752" s="21" t="s">
        <v>3037</v>
      </c>
      <c r="O2752" s="21">
        <v>1985</v>
      </c>
      <c r="Q2752" s="21" t="s">
        <v>3089</v>
      </c>
      <c r="T2752" s="21">
        <v>-20</v>
      </c>
      <c r="U2752" s="21" t="s">
        <v>1221</v>
      </c>
      <c r="V2752" s="9" t="s">
        <v>1250</v>
      </c>
      <c r="W2752">
        <f>56</f>
        <v>56</v>
      </c>
      <c r="X2752" s="9" t="s">
        <v>3091</v>
      </c>
      <c r="Y2752" t="s">
        <v>3094</v>
      </c>
      <c r="Z2752" s="22">
        <v>8</v>
      </c>
      <c r="AD2752" s="22" t="s">
        <v>1168</v>
      </c>
      <c r="AF2752" s="24" t="s">
        <v>153</v>
      </c>
      <c r="AG2752" t="s">
        <v>1160</v>
      </c>
      <c r="AH2752">
        <f t="shared" si="25"/>
        <v>4320</v>
      </c>
      <c r="AI2752" s="21" t="s">
        <v>153</v>
      </c>
      <c r="AJ2752" s="21" t="s">
        <v>1148</v>
      </c>
      <c r="AK2752" s="21">
        <v>77.561000000000007</v>
      </c>
      <c r="AL2752" s="21" t="s">
        <v>1324</v>
      </c>
      <c r="AM2752" s="21">
        <f>79.512-75.61</f>
        <v>3.902000000000001</v>
      </c>
      <c r="AN2752" s="21">
        <v>3</v>
      </c>
      <c r="AO2752" s="21">
        <v>50</v>
      </c>
      <c r="AP2752" s="21">
        <v>27</v>
      </c>
      <c r="AQ2752" s="22" t="s">
        <v>3019</v>
      </c>
      <c r="AR2752" s="21" t="s">
        <v>1155</v>
      </c>
      <c r="AS2752" t="s">
        <v>3088</v>
      </c>
    </row>
    <row r="2753" spans="1:45" ht="132" customHeight="1" x14ac:dyDescent="0.2">
      <c r="A2753" s="21" t="s">
        <v>1688</v>
      </c>
      <c r="B2753" s="21" t="s">
        <v>1146</v>
      </c>
      <c r="C2753" s="21" t="s">
        <v>1149</v>
      </c>
      <c r="D2753" s="21" t="s">
        <v>420</v>
      </c>
      <c r="E2753" s="21" t="s">
        <v>3086</v>
      </c>
      <c r="G2753" s="21" t="s">
        <v>153</v>
      </c>
      <c r="H2753" s="21" t="s">
        <v>1168</v>
      </c>
      <c r="I2753" s="21" t="s">
        <v>3087</v>
      </c>
      <c r="J2753" s="21">
        <v>49.133333333333297</v>
      </c>
      <c r="K2753">
        <v>-122.75</v>
      </c>
      <c r="L2753">
        <v>1415</v>
      </c>
      <c r="M2753" s="21" t="s">
        <v>3037</v>
      </c>
      <c r="O2753" s="21">
        <v>1985</v>
      </c>
      <c r="Q2753" s="21" t="s">
        <v>3089</v>
      </c>
      <c r="T2753" s="21">
        <v>-20</v>
      </c>
      <c r="U2753" s="21" t="s">
        <v>1221</v>
      </c>
      <c r="V2753" s="9" t="s">
        <v>1250</v>
      </c>
      <c r="W2753">
        <f>56</f>
        <v>56</v>
      </c>
      <c r="X2753" s="9" t="s">
        <v>3091</v>
      </c>
      <c r="Y2753" t="s">
        <v>3094</v>
      </c>
      <c r="Z2753" s="22">
        <v>8</v>
      </c>
      <c r="AD2753" s="22" t="s">
        <v>1168</v>
      </c>
      <c r="AF2753" s="24" t="s">
        <v>153</v>
      </c>
      <c r="AG2753" t="s">
        <v>1160</v>
      </c>
      <c r="AH2753">
        <f t="shared" si="25"/>
        <v>4320</v>
      </c>
      <c r="AI2753" s="21" t="s">
        <v>153</v>
      </c>
      <c r="AJ2753" s="21" t="s">
        <v>1148</v>
      </c>
      <c r="AK2753" s="21">
        <v>79.634</v>
      </c>
      <c r="AL2753" s="21" t="s">
        <v>1324</v>
      </c>
      <c r="AM2753" s="21">
        <f>81.463-77.683</f>
        <v>3.7799999999999869</v>
      </c>
      <c r="AN2753" s="21">
        <v>3</v>
      </c>
      <c r="AO2753" s="21">
        <v>50</v>
      </c>
      <c r="AP2753" s="21">
        <v>30</v>
      </c>
      <c r="AQ2753" s="22" t="s">
        <v>3019</v>
      </c>
      <c r="AR2753" s="21" t="s">
        <v>1155</v>
      </c>
      <c r="AS2753" t="s">
        <v>3088</v>
      </c>
    </row>
    <row r="2754" spans="1:45" ht="16" customHeight="1" x14ac:dyDescent="0.2">
      <c r="A2754" s="21" t="s">
        <v>1688</v>
      </c>
      <c r="B2754" s="21" t="s">
        <v>1146</v>
      </c>
      <c r="C2754" s="21" t="s">
        <v>1149</v>
      </c>
      <c r="D2754" s="21" t="s">
        <v>420</v>
      </c>
      <c r="E2754" s="21" t="s">
        <v>3086</v>
      </c>
      <c r="G2754" s="21" t="s">
        <v>153</v>
      </c>
      <c r="H2754" s="21" t="s">
        <v>1168</v>
      </c>
      <c r="I2754" s="21" t="s">
        <v>3087</v>
      </c>
      <c r="J2754" s="21">
        <v>49.133333333333297</v>
      </c>
      <c r="K2754">
        <v>-122.75</v>
      </c>
      <c r="L2754">
        <v>1415</v>
      </c>
      <c r="M2754" s="21" t="s">
        <v>3037</v>
      </c>
      <c r="O2754" s="21">
        <v>1985</v>
      </c>
      <c r="Q2754" s="21" t="s">
        <v>3089</v>
      </c>
      <c r="T2754" s="21">
        <v>-20</v>
      </c>
      <c r="U2754" s="21" t="s">
        <v>1147</v>
      </c>
      <c r="X2754" s="9" t="s">
        <v>3091</v>
      </c>
      <c r="Z2754" s="22">
        <v>8</v>
      </c>
      <c r="AD2754" s="22" t="s">
        <v>1168</v>
      </c>
      <c r="AF2754" s="24" t="s">
        <v>153</v>
      </c>
      <c r="AG2754" t="s">
        <v>1160</v>
      </c>
      <c r="AH2754">
        <f t="shared" si="25"/>
        <v>4320</v>
      </c>
      <c r="AI2754" s="21" t="s">
        <v>153</v>
      </c>
      <c r="AJ2754" s="21" t="s">
        <v>1148</v>
      </c>
      <c r="AK2754">
        <v>0</v>
      </c>
      <c r="AL2754" s="21" t="s">
        <v>1324</v>
      </c>
      <c r="AM2754">
        <v>0</v>
      </c>
      <c r="AN2754" s="21">
        <v>3</v>
      </c>
      <c r="AO2754" s="21">
        <v>50</v>
      </c>
      <c r="AP2754" s="21">
        <v>3</v>
      </c>
      <c r="AQ2754" s="22" t="s">
        <v>3095</v>
      </c>
      <c r="AR2754" s="21" t="s">
        <v>1155</v>
      </c>
      <c r="AS2754" t="s">
        <v>3088</v>
      </c>
    </row>
    <row r="2755" spans="1:45" ht="19" customHeight="1" x14ac:dyDescent="0.2">
      <c r="A2755" s="21" t="s">
        <v>1688</v>
      </c>
      <c r="B2755" s="21" t="s">
        <v>1146</v>
      </c>
      <c r="C2755" s="21" t="s">
        <v>1149</v>
      </c>
      <c r="D2755" s="21" t="s">
        <v>420</v>
      </c>
      <c r="E2755" s="21" t="s">
        <v>3086</v>
      </c>
      <c r="G2755" s="21" t="s">
        <v>153</v>
      </c>
      <c r="H2755" s="21" t="s">
        <v>1168</v>
      </c>
      <c r="I2755" s="21" t="s">
        <v>3087</v>
      </c>
      <c r="J2755" s="21">
        <v>49.133333333333297</v>
      </c>
      <c r="K2755">
        <v>-122.75</v>
      </c>
      <c r="L2755">
        <v>1415</v>
      </c>
      <c r="M2755" s="21" t="s">
        <v>3037</v>
      </c>
      <c r="O2755" s="21">
        <v>1985</v>
      </c>
      <c r="Q2755" s="21" t="s">
        <v>3089</v>
      </c>
      <c r="T2755" s="21">
        <v>-20</v>
      </c>
      <c r="U2755" s="21" t="s">
        <v>1147</v>
      </c>
      <c r="X2755" s="9" t="s">
        <v>3091</v>
      </c>
      <c r="Z2755" s="22">
        <v>8</v>
      </c>
      <c r="AD2755" s="22" t="s">
        <v>1168</v>
      </c>
      <c r="AF2755" s="24" t="s">
        <v>153</v>
      </c>
      <c r="AG2755" t="s">
        <v>1160</v>
      </c>
      <c r="AH2755">
        <f t="shared" si="25"/>
        <v>4320</v>
      </c>
      <c r="AI2755" s="21" t="s">
        <v>153</v>
      </c>
      <c r="AJ2755" s="21" t="s">
        <v>1148</v>
      </c>
      <c r="AK2755" s="21">
        <v>0</v>
      </c>
      <c r="AL2755" s="21" t="s">
        <v>1324</v>
      </c>
      <c r="AM2755" s="21">
        <v>0</v>
      </c>
      <c r="AN2755" s="21">
        <v>3</v>
      </c>
      <c r="AO2755" s="21">
        <v>50</v>
      </c>
      <c r="AP2755" s="21">
        <v>6</v>
      </c>
      <c r="AQ2755" s="22" t="s">
        <v>3095</v>
      </c>
      <c r="AR2755" s="21" t="s">
        <v>1155</v>
      </c>
      <c r="AS2755" t="s">
        <v>3088</v>
      </c>
    </row>
    <row r="2756" spans="1:45" ht="41" customHeight="1" x14ac:dyDescent="0.2">
      <c r="A2756" s="21" t="s">
        <v>1688</v>
      </c>
      <c r="B2756" s="21" t="s">
        <v>1146</v>
      </c>
      <c r="C2756" s="21" t="s">
        <v>1149</v>
      </c>
      <c r="D2756" s="21" t="s">
        <v>420</v>
      </c>
      <c r="E2756" s="21" t="s">
        <v>3086</v>
      </c>
      <c r="G2756" s="21" t="s">
        <v>153</v>
      </c>
      <c r="H2756" s="21" t="s">
        <v>1168</v>
      </c>
      <c r="I2756" s="21" t="s">
        <v>3087</v>
      </c>
      <c r="J2756" s="21">
        <v>49.133333333333297</v>
      </c>
      <c r="K2756">
        <v>-122.75</v>
      </c>
      <c r="L2756">
        <v>1415</v>
      </c>
      <c r="M2756" s="21" t="s">
        <v>3037</v>
      </c>
      <c r="O2756" s="21">
        <v>1985</v>
      </c>
      <c r="Q2756" s="21" t="s">
        <v>3089</v>
      </c>
      <c r="T2756" s="21">
        <v>-20</v>
      </c>
      <c r="U2756" s="21" t="s">
        <v>1147</v>
      </c>
      <c r="X2756" s="9" t="s">
        <v>3091</v>
      </c>
      <c r="Z2756" s="22">
        <v>8</v>
      </c>
      <c r="AD2756" s="22" t="s">
        <v>1168</v>
      </c>
      <c r="AF2756" s="24" t="s">
        <v>153</v>
      </c>
      <c r="AG2756" t="s">
        <v>1160</v>
      </c>
      <c r="AH2756">
        <f t="shared" si="25"/>
        <v>4320</v>
      </c>
      <c r="AI2756" s="21" t="s">
        <v>153</v>
      </c>
      <c r="AJ2756" s="21" t="s">
        <v>1148</v>
      </c>
      <c r="AK2756" s="21">
        <v>0</v>
      </c>
      <c r="AL2756" s="21" t="s">
        <v>1324</v>
      </c>
      <c r="AM2756" s="21">
        <v>0</v>
      </c>
      <c r="AN2756" s="21">
        <v>3</v>
      </c>
      <c r="AO2756" s="21">
        <v>50</v>
      </c>
      <c r="AP2756" s="21">
        <v>9</v>
      </c>
      <c r="AQ2756" s="22" t="s">
        <v>3095</v>
      </c>
      <c r="AR2756" s="21" t="s">
        <v>1155</v>
      </c>
      <c r="AS2756" t="s">
        <v>3088</v>
      </c>
    </row>
    <row r="2757" spans="1:45" ht="40" customHeight="1" x14ac:dyDescent="0.2">
      <c r="A2757" s="21" t="s">
        <v>1688</v>
      </c>
      <c r="B2757" s="21" t="s">
        <v>1146</v>
      </c>
      <c r="C2757" s="21" t="s">
        <v>1149</v>
      </c>
      <c r="D2757" s="21" t="s">
        <v>420</v>
      </c>
      <c r="E2757" s="21" t="s">
        <v>3086</v>
      </c>
      <c r="G2757" s="21" t="s">
        <v>153</v>
      </c>
      <c r="H2757" s="21" t="s">
        <v>1168</v>
      </c>
      <c r="I2757" s="21" t="s">
        <v>3087</v>
      </c>
      <c r="J2757" s="21">
        <v>49.133333333333297</v>
      </c>
      <c r="K2757">
        <v>-122.75</v>
      </c>
      <c r="L2757">
        <v>1415</v>
      </c>
      <c r="M2757" s="21" t="s">
        <v>3037</v>
      </c>
      <c r="O2757" s="21">
        <v>1985</v>
      </c>
      <c r="Q2757" s="21" t="s">
        <v>3089</v>
      </c>
      <c r="T2757" s="21">
        <v>-20</v>
      </c>
      <c r="U2757" s="21" t="s">
        <v>1147</v>
      </c>
      <c r="X2757" s="9" t="s">
        <v>3091</v>
      </c>
      <c r="Z2757" s="22">
        <v>8</v>
      </c>
      <c r="AD2757" s="22" t="s">
        <v>1168</v>
      </c>
      <c r="AF2757" s="24" t="s">
        <v>153</v>
      </c>
      <c r="AG2757" t="s">
        <v>1160</v>
      </c>
      <c r="AH2757">
        <f t="shared" si="25"/>
        <v>4320</v>
      </c>
      <c r="AI2757" s="21" t="s">
        <v>153</v>
      </c>
      <c r="AJ2757" s="21" t="s">
        <v>1148</v>
      </c>
      <c r="AK2757" s="21">
        <v>0</v>
      </c>
      <c r="AL2757" s="21" t="s">
        <v>1324</v>
      </c>
      <c r="AM2757" s="21">
        <v>0</v>
      </c>
      <c r="AN2757" s="21">
        <v>3</v>
      </c>
      <c r="AO2757" s="21">
        <v>50</v>
      </c>
      <c r="AP2757" s="21">
        <v>12</v>
      </c>
      <c r="AQ2757" s="22" t="s">
        <v>3095</v>
      </c>
      <c r="AR2757" s="21" t="s">
        <v>1155</v>
      </c>
      <c r="AS2757" t="s">
        <v>3088</v>
      </c>
    </row>
    <row r="2758" spans="1:45" ht="1" x14ac:dyDescent="0.2">
      <c r="A2758" s="21" t="s">
        <v>1688</v>
      </c>
      <c r="B2758" s="21" t="s">
        <v>1146</v>
      </c>
      <c r="C2758" s="21" t="s">
        <v>1149</v>
      </c>
      <c r="D2758" s="21" t="s">
        <v>420</v>
      </c>
      <c r="E2758" s="21" t="s">
        <v>3086</v>
      </c>
      <c r="G2758" s="21" t="s">
        <v>153</v>
      </c>
      <c r="H2758" s="21" t="s">
        <v>1168</v>
      </c>
      <c r="I2758" s="21" t="s">
        <v>3087</v>
      </c>
      <c r="J2758" s="21">
        <v>49.133333333333297</v>
      </c>
      <c r="K2758">
        <v>-122.75</v>
      </c>
      <c r="L2758">
        <v>1415</v>
      </c>
      <c r="M2758" s="21" t="s">
        <v>3037</v>
      </c>
      <c r="O2758" s="21">
        <v>1985</v>
      </c>
      <c r="Q2758" s="21" t="s">
        <v>3089</v>
      </c>
      <c r="T2758" s="21">
        <v>-20</v>
      </c>
      <c r="U2758" s="21" t="s">
        <v>1147</v>
      </c>
      <c r="X2758" s="9" t="s">
        <v>3091</v>
      </c>
      <c r="Z2758" s="22">
        <v>8</v>
      </c>
      <c r="AD2758" s="22" t="s">
        <v>1168</v>
      </c>
      <c r="AF2758" s="24" t="s">
        <v>153</v>
      </c>
      <c r="AG2758" t="s">
        <v>1160</v>
      </c>
      <c r="AH2758">
        <f t="shared" si="25"/>
        <v>4320</v>
      </c>
      <c r="AI2758" s="21" t="s">
        <v>153</v>
      </c>
      <c r="AJ2758" s="21" t="s">
        <v>1148</v>
      </c>
      <c r="AK2758" s="21">
        <v>0</v>
      </c>
      <c r="AL2758" s="21" t="s">
        <v>1324</v>
      </c>
      <c r="AM2758" s="21">
        <v>0</v>
      </c>
      <c r="AN2758" s="21">
        <v>3</v>
      </c>
      <c r="AO2758" s="21">
        <v>50</v>
      </c>
      <c r="AP2758" s="21">
        <v>15</v>
      </c>
      <c r="AQ2758" s="22" t="s">
        <v>3095</v>
      </c>
      <c r="AR2758" s="21" t="s">
        <v>1155</v>
      </c>
      <c r="AS2758" t="s">
        <v>3088</v>
      </c>
    </row>
    <row r="2759" spans="1:45" ht="28" customHeight="1" x14ac:dyDescent="0.2">
      <c r="A2759" s="21" t="s">
        <v>1688</v>
      </c>
      <c r="B2759" s="21" t="s">
        <v>1146</v>
      </c>
      <c r="C2759" s="21" t="s">
        <v>1149</v>
      </c>
      <c r="D2759" s="21" t="s">
        <v>420</v>
      </c>
      <c r="E2759" s="21" t="s">
        <v>3086</v>
      </c>
      <c r="G2759" s="21" t="s">
        <v>153</v>
      </c>
      <c r="H2759" s="21" t="s">
        <v>1168</v>
      </c>
      <c r="I2759" s="21" t="s">
        <v>3087</v>
      </c>
      <c r="J2759" s="21">
        <v>49.133333333333297</v>
      </c>
      <c r="K2759">
        <v>-122.75</v>
      </c>
      <c r="L2759">
        <v>1415</v>
      </c>
      <c r="M2759" s="21" t="s">
        <v>3037</v>
      </c>
      <c r="O2759" s="21">
        <v>1985</v>
      </c>
      <c r="Q2759" s="21" t="s">
        <v>3089</v>
      </c>
      <c r="T2759" s="21">
        <v>-20</v>
      </c>
      <c r="U2759" s="21" t="s">
        <v>1147</v>
      </c>
      <c r="X2759" s="9" t="s">
        <v>3091</v>
      </c>
      <c r="Z2759" s="22">
        <v>8</v>
      </c>
      <c r="AD2759" s="22" t="s">
        <v>1168</v>
      </c>
      <c r="AF2759" s="24" t="s">
        <v>153</v>
      </c>
      <c r="AG2759" t="s">
        <v>1160</v>
      </c>
      <c r="AH2759">
        <f t="shared" si="25"/>
        <v>4320</v>
      </c>
      <c r="AI2759" s="21" t="s">
        <v>153</v>
      </c>
      <c r="AJ2759" s="21" t="s">
        <v>1148</v>
      </c>
      <c r="AK2759" s="21">
        <v>0</v>
      </c>
      <c r="AL2759" s="21" t="s">
        <v>1324</v>
      </c>
      <c r="AM2759" s="21">
        <v>0</v>
      </c>
      <c r="AN2759" s="21">
        <v>3</v>
      </c>
      <c r="AO2759" s="21">
        <v>50</v>
      </c>
      <c r="AP2759" s="21">
        <v>18</v>
      </c>
      <c r="AQ2759" s="22" t="s">
        <v>3095</v>
      </c>
      <c r="AR2759" s="21" t="s">
        <v>1155</v>
      </c>
      <c r="AS2759" t="s">
        <v>3088</v>
      </c>
    </row>
    <row r="2760" spans="1:45" ht="25" customHeight="1" x14ac:dyDescent="0.2">
      <c r="A2760" s="21" t="s">
        <v>1688</v>
      </c>
      <c r="B2760" s="21" t="s">
        <v>1146</v>
      </c>
      <c r="C2760" s="21" t="s">
        <v>1149</v>
      </c>
      <c r="D2760" s="21" t="s">
        <v>420</v>
      </c>
      <c r="E2760" s="21" t="s">
        <v>3086</v>
      </c>
      <c r="G2760" s="21" t="s">
        <v>153</v>
      </c>
      <c r="H2760" s="21" t="s">
        <v>1168</v>
      </c>
      <c r="I2760" s="21" t="s">
        <v>3087</v>
      </c>
      <c r="J2760" s="21">
        <v>49.133333333333297</v>
      </c>
      <c r="K2760">
        <v>-122.75</v>
      </c>
      <c r="L2760">
        <v>1415</v>
      </c>
      <c r="M2760" s="21" t="s">
        <v>3037</v>
      </c>
      <c r="O2760" s="21">
        <v>1985</v>
      </c>
      <c r="Q2760" s="21" t="s">
        <v>3089</v>
      </c>
      <c r="T2760" s="21">
        <v>-20</v>
      </c>
      <c r="U2760" s="21" t="s">
        <v>1147</v>
      </c>
      <c r="X2760" s="9" t="s">
        <v>3091</v>
      </c>
      <c r="Z2760" s="22">
        <v>8</v>
      </c>
      <c r="AD2760" s="22" t="s">
        <v>1168</v>
      </c>
      <c r="AF2760" s="24" t="s">
        <v>153</v>
      </c>
      <c r="AG2760" t="s">
        <v>1160</v>
      </c>
      <c r="AH2760">
        <f t="shared" si="25"/>
        <v>4320</v>
      </c>
      <c r="AI2760" s="21" t="s">
        <v>153</v>
      </c>
      <c r="AJ2760" s="21" t="s">
        <v>1148</v>
      </c>
      <c r="AK2760" s="21">
        <v>0</v>
      </c>
      <c r="AL2760" s="21" t="s">
        <v>1324</v>
      </c>
      <c r="AM2760" s="21">
        <v>0</v>
      </c>
      <c r="AN2760" s="21">
        <v>3</v>
      </c>
      <c r="AO2760" s="21">
        <v>50</v>
      </c>
      <c r="AP2760" s="21">
        <v>21</v>
      </c>
      <c r="AQ2760" s="22" t="s">
        <v>3095</v>
      </c>
      <c r="AR2760" s="21" t="s">
        <v>1155</v>
      </c>
      <c r="AS2760" t="s">
        <v>3088</v>
      </c>
    </row>
    <row r="2761" spans="1:45" ht="21" customHeight="1" x14ac:dyDescent="0.2">
      <c r="A2761" s="21" t="s">
        <v>1688</v>
      </c>
      <c r="B2761" s="21" t="s">
        <v>1146</v>
      </c>
      <c r="C2761" s="21" t="s">
        <v>1149</v>
      </c>
      <c r="D2761" s="21" t="s">
        <v>420</v>
      </c>
      <c r="E2761" s="21" t="s">
        <v>3086</v>
      </c>
      <c r="G2761" s="21" t="s">
        <v>153</v>
      </c>
      <c r="H2761" s="21" t="s">
        <v>1168</v>
      </c>
      <c r="I2761" s="21" t="s">
        <v>3087</v>
      </c>
      <c r="J2761" s="21">
        <v>49.133333333333297</v>
      </c>
      <c r="K2761">
        <v>-122.75</v>
      </c>
      <c r="L2761">
        <v>1415</v>
      </c>
      <c r="M2761" s="21" t="s">
        <v>3037</v>
      </c>
      <c r="O2761" s="21">
        <v>1985</v>
      </c>
      <c r="Q2761" s="21" t="s">
        <v>3089</v>
      </c>
      <c r="T2761" s="21">
        <v>-20</v>
      </c>
      <c r="U2761" s="21" t="s">
        <v>1147</v>
      </c>
      <c r="X2761" s="9" t="s">
        <v>3091</v>
      </c>
      <c r="Z2761" s="22">
        <v>8</v>
      </c>
      <c r="AD2761" s="22" t="s">
        <v>1168</v>
      </c>
      <c r="AF2761" s="24" t="s">
        <v>153</v>
      </c>
      <c r="AG2761" t="s">
        <v>1160</v>
      </c>
      <c r="AH2761">
        <f t="shared" si="25"/>
        <v>4320</v>
      </c>
      <c r="AI2761" s="21" t="s">
        <v>153</v>
      </c>
      <c r="AJ2761" s="21" t="s">
        <v>1148</v>
      </c>
      <c r="AK2761" s="21">
        <v>1.341</v>
      </c>
      <c r="AL2761" s="21" t="s">
        <v>1324</v>
      </c>
      <c r="AM2761" s="21">
        <v>0</v>
      </c>
      <c r="AN2761" s="21">
        <v>3</v>
      </c>
      <c r="AO2761" s="21">
        <v>50</v>
      </c>
      <c r="AP2761" s="21">
        <v>24</v>
      </c>
      <c r="AQ2761" s="22" t="s">
        <v>3095</v>
      </c>
      <c r="AR2761" s="21" t="s">
        <v>1155</v>
      </c>
      <c r="AS2761" t="s">
        <v>3088</v>
      </c>
    </row>
    <row r="2762" spans="1:45" ht="30" customHeight="1" x14ac:dyDescent="0.2">
      <c r="A2762" s="21" t="s">
        <v>1688</v>
      </c>
      <c r="B2762" s="21" t="s">
        <v>1146</v>
      </c>
      <c r="C2762" s="21" t="s">
        <v>1149</v>
      </c>
      <c r="D2762" s="21" t="s">
        <v>420</v>
      </c>
      <c r="E2762" s="21" t="s">
        <v>3086</v>
      </c>
      <c r="G2762" s="21" t="s">
        <v>153</v>
      </c>
      <c r="H2762" s="21" t="s">
        <v>1168</v>
      </c>
      <c r="I2762" s="21" t="s">
        <v>3087</v>
      </c>
      <c r="J2762" s="21">
        <v>49.133333333333297</v>
      </c>
      <c r="K2762">
        <v>-122.75</v>
      </c>
      <c r="L2762">
        <v>1415</v>
      </c>
      <c r="M2762" s="21" t="s">
        <v>3037</v>
      </c>
      <c r="O2762" s="21">
        <v>1985</v>
      </c>
      <c r="Q2762" s="21" t="s">
        <v>3089</v>
      </c>
      <c r="T2762" s="21">
        <v>-20</v>
      </c>
      <c r="U2762" s="21" t="s">
        <v>1147</v>
      </c>
      <c r="X2762" s="9" t="s">
        <v>3091</v>
      </c>
      <c r="Z2762" s="22">
        <v>8</v>
      </c>
      <c r="AD2762" s="22" t="s">
        <v>1168</v>
      </c>
      <c r="AF2762" s="24" t="s">
        <v>153</v>
      </c>
      <c r="AG2762" t="s">
        <v>1160</v>
      </c>
      <c r="AH2762">
        <f t="shared" si="25"/>
        <v>4320</v>
      </c>
      <c r="AI2762" s="21" t="s">
        <v>153</v>
      </c>
      <c r="AJ2762" s="21" t="s">
        <v>1148</v>
      </c>
      <c r="AK2762" s="21">
        <v>1.585</v>
      </c>
      <c r="AL2762" s="21" t="s">
        <v>1324</v>
      </c>
      <c r="AM2762" s="21">
        <f>3.293-(-0.366)</f>
        <v>3.6590000000000003</v>
      </c>
      <c r="AN2762" s="21">
        <v>3</v>
      </c>
      <c r="AO2762" s="21">
        <v>50</v>
      </c>
      <c r="AP2762" s="21">
        <v>27</v>
      </c>
      <c r="AQ2762" s="22" t="s">
        <v>3095</v>
      </c>
      <c r="AR2762" s="21" t="s">
        <v>1155</v>
      </c>
      <c r="AS2762" t="s">
        <v>3088</v>
      </c>
    </row>
    <row r="2763" spans="1:45" x14ac:dyDescent="0.2">
      <c r="A2763" s="21" t="s">
        <v>1688</v>
      </c>
      <c r="B2763" s="21" t="s">
        <v>1146</v>
      </c>
      <c r="C2763" s="21" t="s">
        <v>1149</v>
      </c>
      <c r="D2763" s="21" t="s">
        <v>420</v>
      </c>
      <c r="E2763" s="21" t="s">
        <v>3086</v>
      </c>
      <c r="G2763" s="21" t="s">
        <v>153</v>
      </c>
      <c r="H2763" s="21" t="s">
        <v>1168</v>
      </c>
      <c r="I2763" s="21" t="s">
        <v>3087</v>
      </c>
      <c r="J2763" s="21">
        <v>49.133333333333297</v>
      </c>
      <c r="K2763">
        <v>-122.75</v>
      </c>
      <c r="L2763">
        <v>1415</v>
      </c>
      <c r="M2763" s="21" t="s">
        <v>3037</v>
      </c>
      <c r="O2763" s="21">
        <v>1985</v>
      </c>
      <c r="Q2763" s="21" t="s">
        <v>3089</v>
      </c>
      <c r="T2763" s="21">
        <v>-20</v>
      </c>
      <c r="U2763" s="21" t="s">
        <v>1147</v>
      </c>
      <c r="X2763" s="9" t="s">
        <v>3091</v>
      </c>
      <c r="Z2763" s="22">
        <v>8</v>
      </c>
      <c r="AD2763" s="22" t="s">
        <v>1168</v>
      </c>
      <c r="AF2763" s="24" t="s">
        <v>153</v>
      </c>
      <c r="AG2763" t="s">
        <v>1160</v>
      </c>
      <c r="AH2763">
        <f t="shared" si="25"/>
        <v>4320</v>
      </c>
      <c r="AI2763" s="21" t="s">
        <v>153</v>
      </c>
      <c r="AJ2763" s="21" t="s">
        <v>1148</v>
      </c>
      <c r="AK2763" s="21">
        <v>2.4390000000000001</v>
      </c>
      <c r="AL2763" s="21" t="s">
        <v>1324</v>
      </c>
      <c r="AM2763" s="21">
        <v>0</v>
      </c>
      <c r="AN2763" s="21">
        <v>3</v>
      </c>
      <c r="AO2763" s="21">
        <v>50</v>
      </c>
      <c r="AP2763" s="21">
        <v>30</v>
      </c>
      <c r="AQ2763" s="22" t="s">
        <v>3095</v>
      </c>
      <c r="AR2763" s="21" t="s">
        <v>1155</v>
      </c>
      <c r="AS2763" t="s">
        <v>3088</v>
      </c>
    </row>
    <row r="2764" spans="1:45" x14ac:dyDescent="0.2">
      <c r="A2764" s="21" t="s">
        <v>1688</v>
      </c>
      <c r="B2764" s="21" t="s">
        <v>1146</v>
      </c>
      <c r="C2764" s="21" t="s">
        <v>1149</v>
      </c>
      <c r="D2764" s="21" t="s">
        <v>420</v>
      </c>
      <c r="E2764" s="21" t="s">
        <v>3096</v>
      </c>
      <c r="G2764" s="21" t="s">
        <v>153</v>
      </c>
      <c r="H2764" s="21" t="s">
        <v>1168</v>
      </c>
      <c r="I2764" s="21" t="s">
        <v>3090</v>
      </c>
      <c r="J2764" s="21">
        <v>55.266666666666602</v>
      </c>
      <c r="K2764">
        <v>-128.4</v>
      </c>
      <c r="L2764">
        <v>1100</v>
      </c>
      <c r="M2764" s="21" t="s">
        <v>3037</v>
      </c>
      <c r="O2764" s="21">
        <v>1992</v>
      </c>
      <c r="Q2764" s="21" t="s">
        <v>3089</v>
      </c>
      <c r="T2764" s="21">
        <v>-20</v>
      </c>
      <c r="U2764" s="21" t="s">
        <v>1221</v>
      </c>
      <c r="V2764" s="9" t="s">
        <v>1250</v>
      </c>
      <c r="W2764">
        <f>56</f>
        <v>56</v>
      </c>
      <c r="X2764" s="9" t="s">
        <v>3091</v>
      </c>
      <c r="Z2764" s="22">
        <v>8</v>
      </c>
      <c r="AD2764" s="22" t="s">
        <v>1168</v>
      </c>
      <c r="AF2764" s="24" t="s">
        <v>153</v>
      </c>
      <c r="AG2764" t="s">
        <v>1160</v>
      </c>
      <c r="AH2764">
        <f t="shared" si="25"/>
        <v>4320</v>
      </c>
      <c r="AI2764" s="21" t="s">
        <v>153</v>
      </c>
      <c r="AJ2764" s="21" t="s">
        <v>1148</v>
      </c>
      <c r="AK2764" s="21">
        <v>17.513999999999999</v>
      </c>
      <c r="AL2764" s="21" t="s">
        <v>1324</v>
      </c>
      <c r="AM2764" s="21" t="s">
        <v>3006</v>
      </c>
      <c r="AN2764" s="21">
        <v>3</v>
      </c>
      <c r="AO2764" s="21">
        <v>50</v>
      </c>
      <c r="AP2764" s="21">
        <v>9</v>
      </c>
      <c r="AQ2764" s="22" t="s">
        <v>3019</v>
      </c>
      <c r="AR2764" s="21" t="s">
        <v>1155</v>
      </c>
      <c r="AS2764" t="s">
        <v>3088</v>
      </c>
    </row>
    <row r="2765" spans="1:45" x14ac:dyDescent="0.2">
      <c r="A2765" s="21" t="s">
        <v>1688</v>
      </c>
      <c r="B2765" s="21" t="s">
        <v>1146</v>
      </c>
      <c r="C2765" s="21" t="s">
        <v>1149</v>
      </c>
      <c r="D2765" s="21" t="s">
        <v>420</v>
      </c>
      <c r="E2765" s="21" t="s">
        <v>3096</v>
      </c>
      <c r="G2765" s="21" t="s">
        <v>153</v>
      </c>
      <c r="H2765" s="21" t="s">
        <v>1168</v>
      </c>
      <c r="I2765" s="21" t="s">
        <v>3090</v>
      </c>
      <c r="J2765" s="21">
        <v>55.266666666666602</v>
      </c>
      <c r="K2765">
        <v>-128.4</v>
      </c>
      <c r="L2765">
        <v>1100</v>
      </c>
      <c r="M2765" s="21" t="s">
        <v>3037</v>
      </c>
      <c r="O2765" s="21">
        <v>1992</v>
      </c>
      <c r="Q2765" s="21" t="s">
        <v>3089</v>
      </c>
      <c r="T2765" s="21">
        <v>-20</v>
      </c>
      <c r="U2765" s="21" t="s">
        <v>1221</v>
      </c>
      <c r="V2765" s="9" t="s">
        <v>1250</v>
      </c>
      <c r="W2765">
        <f>56</f>
        <v>56</v>
      </c>
      <c r="X2765" s="9" t="s">
        <v>3091</v>
      </c>
      <c r="Z2765" s="22">
        <v>8</v>
      </c>
      <c r="AD2765" s="22" t="s">
        <v>1168</v>
      </c>
      <c r="AF2765" s="24" t="s">
        <v>153</v>
      </c>
      <c r="AG2765" t="s">
        <v>1160</v>
      </c>
      <c r="AH2765">
        <f t="shared" si="25"/>
        <v>4320</v>
      </c>
      <c r="AI2765" s="21" t="s">
        <v>153</v>
      </c>
      <c r="AJ2765" s="21" t="s">
        <v>1148</v>
      </c>
      <c r="AK2765" s="21">
        <v>37.061999999999998</v>
      </c>
      <c r="AL2765" s="21" t="s">
        <v>1324</v>
      </c>
      <c r="AM2765" s="21" t="s">
        <v>3006</v>
      </c>
      <c r="AN2765" s="21">
        <v>3</v>
      </c>
      <c r="AO2765" s="21">
        <v>50</v>
      </c>
      <c r="AP2765" s="21">
        <v>12</v>
      </c>
      <c r="AQ2765" s="22" t="s">
        <v>3019</v>
      </c>
      <c r="AR2765" s="21" t="s">
        <v>1155</v>
      </c>
      <c r="AS2765" t="s">
        <v>3088</v>
      </c>
    </row>
    <row r="2766" spans="1:45" x14ac:dyDescent="0.2">
      <c r="A2766" s="21" t="s">
        <v>1688</v>
      </c>
      <c r="B2766" s="21" t="s">
        <v>1146</v>
      </c>
      <c r="C2766" s="21" t="s">
        <v>1149</v>
      </c>
      <c r="D2766" s="21" t="s">
        <v>420</v>
      </c>
      <c r="E2766" s="21" t="s">
        <v>3096</v>
      </c>
      <c r="G2766" s="21" t="s">
        <v>153</v>
      </c>
      <c r="H2766" s="21" t="s">
        <v>1168</v>
      </c>
      <c r="I2766" s="21" t="s">
        <v>3090</v>
      </c>
      <c r="J2766" s="21">
        <v>55.266666666666602</v>
      </c>
      <c r="K2766">
        <v>-128.4</v>
      </c>
      <c r="L2766">
        <v>1100</v>
      </c>
      <c r="M2766" s="21" t="s">
        <v>3037</v>
      </c>
      <c r="O2766" s="21">
        <v>1992</v>
      </c>
      <c r="Q2766" s="21" t="s">
        <v>3089</v>
      </c>
      <c r="T2766" s="21">
        <v>-20</v>
      </c>
      <c r="U2766" s="21" t="s">
        <v>1221</v>
      </c>
      <c r="V2766" s="9" t="s">
        <v>1250</v>
      </c>
      <c r="W2766">
        <f>56</f>
        <v>56</v>
      </c>
      <c r="X2766" s="9" t="s">
        <v>3091</v>
      </c>
      <c r="Z2766" s="22">
        <v>8</v>
      </c>
      <c r="AD2766" s="22" t="s">
        <v>1168</v>
      </c>
      <c r="AF2766" s="24" t="s">
        <v>153</v>
      </c>
      <c r="AG2766" t="s">
        <v>1160</v>
      </c>
      <c r="AH2766">
        <f t="shared" si="25"/>
        <v>4320</v>
      </c>
      <c r="AI2766" s="21" t="s">
        <v>153</v>
      </c>
      <c r="AJ2766" s="21" t="s">
        <v>1148</v>
      </c>
      <c r="AK2766" s="21">
        <v>51.073</v>
      </c>
      <c r="AL2766" s="21" t="s">
        <v>1324</v>
      </c>
      <c r="AM2766" s="21" t="s">
        <v>3006</v>
      </c>
      <c r="AN2766" s="21">
        <v>3</v>
      </c>
      <c r="AO2766" s="21">
        <v>50</v>
      </c>
      <c r="AP2766" s="21">
        <v>15</v>
      </c>
      <c r="AQ2766" s="22" t="s">
        <v>3019</v>
      </c>
      <c r="AR2766" s="21" t="s">
        <v>1155</v>
      </c>
      <c r="AS2766" t="s">
        <v>3088</v>
      </c>
    </row>
    <row r="2767" spans="1:45" x14ac:dyDescent="0.2">
      <c r="A2767" s="21" t="s">
        <v>1688</v>
      </c>
      <c r="B2767" s="21" t="s">
        <v>1146</v>
      </c>
      <c r="C2767" s="21" t="s">
        <v>1149</v>
      </c>
      <c r="D2767" s="21" t="s">
        <v>420</v>
      </c>
      <c r="E2767" s="21" t="s">
        <v>3096</v>
      </c>
      <c r="G2767" s="21" t="s">
        <v>153</v>
      </c>
      <c r="H2767" s="21" t="s">
        <v>1168</v>
      </c>
      <c r="I2767" s="21" t="s">
        <v>3090</v>
      </c>
      <c r="J2767" s="21">
        <v>55.266666666666602</v>
      </c>
      <c r="K2767">
        <v>-128.4</v>
      </c>
      <c r="L2767">
        <v>1100</v>
      </c>
      <c r="M2767" s="21" t="s">
        <v>3037</v>
      </c>
      <c r="O2767" s="21">
        <v>1992</v>
      </c>
      <c r="Q2767" s="21" t="s">
        <v>3089</v>
      </c>
      <c r="T2767" s="21">
        <v>-20</v>
      </c>
      <c r="U2767" s="21" t="s">
        <v>1221</v>
      </c>
      <c r="V2767" s="9" t="s">
        <v>1250</v>
      </c>
      <c r="W2767">
        <f>56</f>
        <v>56</v>
      </c>
      <c r="X2767" s="9" t="s">
        <v>3091</v>
      </c>
      <c r="Z2767" s="22">
        <v>8</v>
      </c>
      <c r="AD2767" s="22" t="s">
        <v>1168</v>
      </c>
      <c r="AF2767" s="24" t="s">
        <v>153</v>
      </c>
      <c r="AG2767" t="s">
        <v>1160</v>
      </c>
      <c r="AH2767">
        <f t="shared" si="25"/>
        <v>4320</v>
      </c>
      <c r="AI2767" s="21" t="s">
        <v>153</v>
      </c>
      <c r="AJ2767" s="21" t="s">
        <v>1148</v>
      </c>
      <c r="AK2767" s="21">
        <v>57.627000000000002</v>
      </c>
      <c r="AL2767" s="21" t="s">
        <v>1324</v>
      </c>
      <c r="AM2767" s="21" t="s">
        <v>3006</v>
      </c>
      <c r="AN2767" s="21">
        <v>3</v>
      </c>
      <c r="AO2767" s="21">
        <v>50</v>
      </c>
      <c r="AP2767" s="21">
        <v>18</v>
      </c>
      <c r="AQ2767" s="22" t="s">
        <v>3019</v>
      </c>
      <c r="AR2767" s="21" t="s">
        <v>1155</v>
      </c>
      <c r="AS2767" t="s">
        <v>3088</v>
      </c>
    </row>
    <row r="2768" spans="1:45" x14ac:dyDescent="0.2">
      <c r="A2768" s="21" t="s">
        <v>1688</v>
      </c>
      <c r="B2768" s="21" t="s">
        <v>1146</v>
      </c>
      <c r="C2768" s="21" t="s">
        <v>1149</v>
      </c>
      <c r="D2768" s="21" t="s">
        <v>420</v>
      </c>
      <c r="E2768" s="21" t="s">
        <v>3096</v>
      </c>
      <c r="G2768" s="21" t="s">
        <v>153</v>
      </c>
      <c r="H2768" s="21" t="s">
        <v>1168</v>
      </c>
      <c r="I2768" s="21" t="s">
        <v>3090</v>
      </c>
      <c r="J2768" s="21">
        <v>55.266666666666602</v>
      </c>
      <c r="K2768">
        <v>-128.4</v>
      </c>
      <c r="L2768">
        <v>1100</v>
      </c>
      <c r="M2768" s="21" t="s">
        <v>3037</v>
      </c>
      <c r="O2768" s="21">
        <v>1992</v>
      </c>
      <c r="Q2768" s="21" t="s">
        <v>3089</v>
      </c>
      <c r="T2768" s="21">
        <v>-20</v>
      </c>
      <c r="U2768" s="21" t="s">
        <v>1221</v>
      </c>
      <c r="V2768" s="9" t="s">
        <v>1250</v>
      </c>
      <c r="W2768">
        <f>56</f>
        <v>56</v>
      </c>
      <c r="X2768" s="9" t="s">
        <v>3091</v>
      </c>
      <c r="Z2768" s="22">
        <v>8</v>
      </c>
      <c r="AD2768" s="22" t="s">
        <v>1168</v>
      </c>
      <c r="AF2768" s="24" t="s">
        <v>153</v>
      </c>
      <c r="AG2768" t="s">
        <v>1160</v>
      </c>
      <c r="AH2768">
        <f t="shared" si="25"/>
        <v>4320</v>
      </c>
      <c r="AI2768" s="21" t="s">
        <v>153</v>
      </c>
      <c r="AJ2768" s="21" t="s">
        <v>1148</v>
      </c>
      <c r="AK2768" s="21">
        <v>57.74</v>
      </c>
      <c r="AL2768" s="21" t="s">
        <v>1324</v>
      </c>
      <c r="AM2768" s="21">
        <f>60.113-57.74</f>
        <v>2.3729999999999976</v>
      </c>
      <c r="AN2768" s="21">
        <v>3</v>
      </c>
      <c r="AO2768" s="21">
        <v>50</v>
      </c>
      <c r="AP2768" s="21">
        <v>21</v>
      </c>
      <c r="AQ2768" s="22" t="s">
        <v>3019</v>
      </c>
      <c r="AR2768" s="21" t="s">
        <v>1155</v>
      </c>
      <c r="AS2768" t="s">
        <v>3088</v>
      </c>
    </row>
    <row r="2769" spans="1:45" x14ac:dyDescent="0.2">
      <c r="A2769" s="21" t="s">
        <v>1688</v>
      </c>
      <c r="B2769" s="21" t="s">
        <v>1146</v>
      </c>
      <c r="C2769" s="21" t="s">
        <v>1149</v>
      </c>
      <c r="D2769" s="21" t="s">
        <v>420</v>
      </c>
      <c r="E2769" s="21" t="s">
        <v>3096</v>
      </c>
      <c r="G2769" s="21" t="s">
        <v>153</v>
      </c>
      <c r="H2769" s="21" t="s">
        <v>1168</v>
      </c>
      <c r="I2769" s="21" t="s">
        <v>3090</v>
      </c>
      <c r="J2769" s="21">
        <v>55.266666666666602</v>
      </c>
      <c r="K2769">
        <v>-128.4</v>
      </c>
      <c r="L2769">
        <v>1100</v>
      </c>
      <c r="M2769" s="21" t="s">
        <v>3037</v>
      </c>
      <c r="O2769" s="21">
        <v>1992</v>
      </c>
      <c r="Q2769" s="21" t="s">
        <v>3089</v>
      </c>
      <c r="T2769" s="21">
        <v>-20</v>
      </c>
      <c r="U2769" s="21" t="s">
        <v>1221</v>
      </c>
      <c r="V2769" s="9" t="s">
        <v>1250</v>
      </c>
      <c r="W2769">
        <f>56</f>
        <v>56</v>
      </c>
      <c r="X2769" s="9" t="s">
        <v>3091</v>
      </c>
      <c r="Z2769" s="22">
        <v>8</v>
      </c>
      <c r="AD2769" s="22" t="s">
        <v>1168</v>
      </c>
      <c r="AF2769" s="24" t="s">
        <v>153</v>
      </c>
      <c r="AG2769" t="s">
        <v>1160</v>
      </c>
      <c r="AH2769">
        <f t="shared" si="25"/>
        <v>4320</v>
      </c>
      <c r="AI2769" s="21" t="s">
        <v>153</v>
      </c>
      <c r="AJ2769" s="21" t="s">
        <v>1148</v>
      </c>
      <c r="AK2769" s="21">
        <v>57.74</v>
      </c>
      <c r="AL2769" s="21" t="s">
        <v>1324</v>
      </c>
      <c r="AM2769">
        <f>60.113-57.74</f>
        <v>2.3729999999999976</v>
      </c>
      <c r="AN2769" s="21">
        <v>3</v>
      </c>
      <c r="AO2769" s="21">
        <v>50</v>
      </c>
      <c r="AP2769" s="21">
        <v>24</v>
      </c>
      <c r="AQ2769" s="22" t="s">
        <v>3019</v>
      </c>
      <c r="AR2769" s="21" t="s">
        <v>1155</v>
      </c>
      <c r="AS2769" t="s">
        <v>3088</v>
      </c>
    </row>
    <row r="2770" spans="1:45" x14ac:dyDescent="0.2">
      <c r="A2770" s="21" t="s">
        <v>1688</v>
      </c>
      <c r="B2770" s="21" t="s">
        <v>1146</v>
      </c>
      <c r="C2770" s="21" t="s">
        <v>1149</v>
      </c>
      <c r="D2770" s="21" t="s">
        <v>420</v>
      </c>
      <c r="E2770" s="21" t="s">
        <v>3096</v>
      </c>
      <c r="G2770" s="21" t="s">
        <v>153</v>
      </c>
      <c r="H2770" s="21" t="s">
        <v>1168</v>
      </c>
      <c r="I2770" s="21" t="s">
        <v>3090</v>
      </c>
      <c r="J2770" s="21">
        <v>55.266666666666602</v>
      </c>
      <c r="K2770">
        <v>-128.4</v>
      </c>
      <c r="L2770">
        <v>1100</v>
      </c>
      <c r="M2770" s="21" t="s">
        <v>3037</v>
      </c>
      <c r="O2770" s="21">
        <v>1992</v>
      </c>
      <c r="Q2770" s="21" t="s">
        <v>3089</v>
      </c>
      <c r="T2770" s="21">
        <v>-20</v>
      </c>
      <c r="U2770" s="21" t="s">
        <v>1221</v>
      </c>
      <c r="V2770" s="9" t="s">
        <v>1250</v>
      </c>
      <c r="W2770">
        <f>56</f>
        <v>56</v>
      </c>
      <c r="X2770" s="9" t="s">
        <v>3091</v>
      </c>
      <c r="Z2770" s="22">
        <v>8</v>
      </c>
      <c r="AD2770" s="22" t="s">
        <v>1168</v>
      </c>
      <c r="AF2770" s="24" t="s">
        <v>153</v>
      </c>
      <c r="AG2770" t="s">
        <v>1160</v>
      </c>
      <c r="AH2770">
        <f t="shared" si="25"/>
        <v>4320</v>
      </c>
      <c r="AI2770" s="21" t="s">
        <v>153</v>
      </c>
      <c r="AJ2770" s="21" t="s">
        <v>1148</v>
      </c>
      <c r="AK2770" s="21">
        <v>57.74</v>
      </c>
      <c r="AL2770" s="21" t="s">
        <v>1324</v>
      </c>
      <c r="AM2770">
        <f>60.113-57.74</f>
        <v>2.3729999999999976</v>
      </c>
      <c r="AN2770" s="21">
        <v>3</v>
      </c>
      <c r="AO2770" s="21">
        <v>50</v>
      </c>
      <c r="AP2770" s="21">
        <v>27</v>
      </c>
      <c r="AQ2770" s="22" t="s">
        <v>3019</v>
      </c>
      <c r="AR2770" s="21" t="s">
        <v>1155</v>
      </c>
      <c r="AS2770" t="s">
        <v>3088</v>
      </c>
    </row>
    <row r="2771" spans="1:45" x14ac:dyDescent="0.2">
      <c r="A2771" s="21" t="s">
        <v>1688</v>
      </c>
      <c r="B2771" s="21" t="s">
        <v>1146</v>
      </c>
      <c r="C2771" s="21" t="s">
        <v>1149</v>
      </c>
      <c r="D2771" s="21" t="s">
        <v>420</v>
      </c>
      <c r="E2771" s="21" t="s">
        <v>3096</v>
      </c>
      <c r="G2771" s="21" t="s">
        <v>153</v>
      </c>
      <c r="H2771" s="21" t="s">
        <v>1168</v>
      </c>
      <c r="I2771" s="21" t="s">
        <v>3090</v>
      </c>
      <c r="J2771" s="21">
        <v>55.266666666666602</v>
      </c>
      <c r="K2771">
        <v>-128.4</v>
      </c>
      <c r="L2771">
        <v>1100</v>
      </c>
      <c r="M2771" s="21" t="s">
        <v>3037</v>
      </c>
      <c r="O2771" s="21">
        <v>1992</v>
      </c>
      <c r="Q2771" s="21" t="s">
        <v>3089</v>
      </c>
      <c r="T2771" s="21">
        <v>-20</v>
      </c>
      <c r="U2771" s="21" t="s">
        <v>1221</v>
      </c>
      <c r="V2771" s="9" t="s">
        <v>1250</v>
      </c>
      <c r="W2771">
        <f>56</f>
        <v>56</v>
      </c>
      <c r="X2771" s="9" t="s">
        <v>3091</v>
      </c>
      <c r="Z2771" s="22">
        <v>8</v>
      </c>
      <c r="AD2771" s="22" t="s">
        <v>1168</v>
      </c>
      <c r="AF2771" s="24" t="s">
        <v>153</v>
      </c>
      <c r="AG2771" t="s">
        <v>1160</v>
      </c>
      <c r="AH2771">
        <f t="shared" si="25"/>
        <v>4320</v>
      </c>
      <c r="AI2771" s="21" t="s">
        <v>153</v>
      </c>
      <c r="AJ2771" s="21" t="s">
        <v>1148</v>
      </c>
      <c r="AK2771" s="21">
        <v>57.74</v>
      </c>
      <c r="AL2771" s="21" t="s">
        <v>1324</v>
      </c>
      <c r="AM2771">
        <f>60.113-57.74</f>
        <v>2.3729999999999976</v>
      </c>
      <c r="AN2771" s="21">
        <v>3</v>
      </c>
      <c r="AO2771" s="21">
        <v>50</v>
      </c>
      <c r="AP2771" s="21">
        <v>30</v>
      </c>
      <c r="AQ2771" s="22" t="s">
        <v>3019</v>
      </c>
      <c r="AR2771" s="21" t="s">
        <v>1155</v>
      </c>
      <c r="AS2771" t="s">
        <v>3088</v>
      </c>
    </row>
    <row r="2772" spans="1:45" x14ac:dyDescent="0.2">
      <c r="A2772" s="21" t="s">
        <v>1688</v>
      </c>
      <c r="B2772" s="21" t="s">
        <v>1146</v>
      </c>
      <c r="C2772" s="21" t="s">
        <v>1149</v>
      </c>
      <c r="D2772" s="21" t="s">
        <v>420</v>
      </c>
      <c r="E2772" s="21" t="s">
        <v>3096</v>
      </c>
      <c r="G2772" s="21" t="s">
        <v>153</v>
      </c>
      <c r="H2772" s="21" t="s">
        <v>1168</v>
      </c>
      <c r="I2772" s="21" t="s">
        <v>3090</v>
      </c>
      <c r="J2772" s="21">
        <v>55.266666666666602</v>
      </c>
      <c r="K2772">
        <v>-128.4</v>
      </c>
      <c r="L2772">
        <v>1100</v>
      </c>
      <c r="M2772" s="21" t="s">
        <v>3037</v>
      </c>
      <c r="O2772" s="21">
        <v>1992</v>
      </c>
      <c r="Q2772" s="21" t="s">
        <v>3089</v>
      </c>
      <c r="T2772" s="21">
        <v>-20</v>
      </c>
      <c r="U2772" s="21" t="s">
        <v>1221</v>
      </c>
      <c r="V2772" s="9" t="s">
        <v>1250</v>
      </c>
      <c r="W2772">
        <f>56</f>
        <v>56</v>
      </c>
      <c r="X2772" s="9" t="s">
        <v>3091</v>
      </c>
      <c r="Y2772" t="s">
        <v>3092</v>
      </c>
      <c r="Z2772" s="22">
        <v>8</v>
      </c>
      <c r="AD2772" s="22" t="s">
        <v>1168</v>
      </c>
      <c r="AF2772" s="24" t="s">
        <v>153</v>
      </c>
      <c r="AG2772" t="s">
        <v>1160</v>
      </c>
      <c r="AH2772">
        <f t="shared" si="25"/>
        <v>4320</v>
      </c>
      <c r="AI2772" s="21" t="s">
        <v>153</v>
      </c>
      <c r="AJ2772" s="21" t="s">
        <v>1148</v>
      </c>
      <c r="AK2772" s="21">
        <v>5.085</v>
      </c>
      <c r="AL2772" s="21" t="s">
        <v>1324</v>
      </c>
      <c r="AM2772">
        <v>0</v>
      </c>
      <c r="AN2772" s="21">
        <v>3</v>
      </c>
      <c r="AO2772" s="21">
        <v>50</v>
      </c>
      <c r="AP2772" s="21">
        <v>3</v>
      </c>
      <c r="AQ2772" s="22" t="s">
        <v>3019</v>
      </c>
      <c r="AR2772" s="21" t="s">
        <v>1155</v>
      </c>
      <c r="AS2772" t="s">
        <v>3088</v>
      </c>
    </row>
    <row r="2773" spans="1:45" x14ac:dyDescent="0.2">
      <c r="A2773" s="21" t="s">
        <v>1688</v>
      </c>
      <c r="B2773" s="21" t="s">
        <v>1146</v>
      </c>
      <c r="C2773" s="21" t="s">
        <v>1149</v>
      </c>
      <c r="D2773" s="21" t="s">
        <v>420</v>
      </c>
      <c r="E2773" s="21" t="s">
        <v>3096</v>
      </c>
      <c r="G2773" s="21" t="s">
        <v>153</v>
      </c>
      <c r="H2773" s="21" t="s">
        <v>1168</v>
      </c>
      <c r="I2773" s="21" t="s">
        <v>3090</v>
      </c>
      <c r="J2773" s="21">
        <v>55.266666666666602</v>
      </c>
      <c r="K2773">
        <v>-128.4</v>
      </c>
      <c r="L2773">
        <v>1100</v>
      </c>
      <c r="M2773" s="21" t="s">
        <v>3037</v>
      </c>
      <c r="O2773" s="21">
        <v>1992</v>
      </c>
      <c r="Q2773" s="21" t="s">
        <v>3089</v>
      </c>
      <c r="T2773" s="21">
        <v>-20</v>
      </c>
      <c r="U2773" s="21" t="s">
        <v>1221</v>
      </c>
      <c r="V2773" s="9" t="s">
        <v>1250</v>
      </c>
      <c r="W2773">
        <f>56</f>
        <v>56</v>
      </c>
      <c r="X2773" s="9" t="s">
        <v>3091</v>
      </c>
      <c r="Y2773" t="s">
        <v>3092</v>
      </c>
      <c r="Z2773" s="22">
        <v>8</v>
      </c>
      <c r="AD2773" s="22" t="s">
        <v>1168</v>
      </c>
      <c r="AF2773" s="24" t="s">
        <v>153</v>
      </c>
      <c r="AG2773" t="s">
        <v>1160</v>
      </c>
      <c r="AH2773">
        <f t="shared" si="25"/>
        <v>4320</v>
      </c>
      <c r="AI2773" s="21" t="s">
        <v>153</v>
      </c>
      <c r="AJ2773" s="21" t="s">
        <v>1148</v>
      </c>
      <c r="AK2773" s="21">
        <v>24.632999999999999</v>
      </c>
      <c r="AL2773" s="21" t="s">
        <v>1324</v>
      </c>
      <c r="AM2773">
        <f>24.633-23.277</f>
        <v>1.3559999999999981</v>
      </c>
      <c r="AN2773" s="21">
        <v>3</v>
      </c>
      <c r="AO2773" s="21">
        <v>50</v>
      </c>
      <c r="AP2773" s="21">
        <v>6</v>
      </c>
      <c r="AQ2773" s="22" t="s">
        <v>3019</v>
      </c>
      <c r="AR2773" s="21" t="s">
        <v>1155</v>
      </c>
      <c r="AS2773" t="s">
        <v>3088</v>
      </c>
    </row>
    <row r="2774" spans="1:45" x14ac:dyDescent="0.2">
      <c r="A2774" s="21" t="s">
        <v>1688</v>
      </c>
      <c r="B2774" s="21" t="s">
        <v>1146</v>
      </c>
      <c r="C2774" s="21" t="s">
        <v>1149</v>
      </c>
      <c r="D2774" s="21" t="s">
        <v>420</v>
      </c>
      <c r="E2774" s="21" t="s">
        <v>3096</v>
      </c>
      <c r="G2774" s="21" t="s">
        <v>153</v>
      </c>
      <c r="H2774" s="21" t="s">
        <v>1168</v>
      </c>
      <c r="I2774" s="21" t="s">
        <v>3090</v>
      </c>
      <c r="J2774" s="21">
        <v>55.266666666666602</v>
      </c>
      <c r="K2774">
        <v>-128.4</v>
      </c>
      <c r="L2774">
        <v>1100</v>
      </c>
      <c r="M2774" s="21" t="s">
        <v>3037</v>
      </c>
      <c r="O2774" s="21">
        <v>1992</v>
      </c>
      <c r="Q2774" s="21" t="s">
        <v>3089</v>
      </c>
      <c r="T2774" s="21">
        <v>-20</v>
      </c>
      <c r="U2774" s="21" t="s">
        <v>1221</v>
      </c>
      <c r="V2774" s="9" t="s">
        <v>1250</v>
      </c>
      <c r="W2774">
        <f>56</f>
        <v>56</v>
      </c>
      <c r="X2774" s="9" t="s">
        <v>3091</v>
      </c>
      <c r="Y2774" t="s">
        <v>3092</v>
      </c>
      <c r="Z2774" s="22">
        <v>8</v>
      </c>
      <c r="AD2774" s="22" t="s">
        <v>1168</v>
      </c>
      <c r="AF2774" s="24" t="s">
        <v>153</v>
      </c>
      <c r="AG2774" t="s">
        <v>1160</v>
      </c>
      <c r="AH2774">
        <f t="shared" si="25"/>
        <v>4320</v>
      </c>
      <c r="AI2774" s="21" t="s">
        <v>153</v>
      </c>
      <c r="AJ2774" s="21" t="s">
        <v>1148</v>
      </c>
      <c r="AK2774" s="21">
        <v>47.796999999999997</v>
      </c>
      <c r="AL2774" s="21" t="s">
        <v>1324</v>
      </c>
      <c r="AM2774">
        <f>51.977-46.893</f>
        <v>5.0839999999999961</v>
      </c>
      <c r="AN2774" s="21">
        <v>3</v>
      </c>
      <c r="AO2774" s="21">
        <v>50</v>
      </c>
      <c r="AP2774" s="21">
        <v>9</v>
      </c>
      <c r="AQ2774" s="22" t="s">
        <v>3019</v>
      </c>
      <c r="AR2774" s="21" t="s">
        <v>1155</v>
      </c>
      <c r="AS2774" t="s">
        <v>3088</v>
      </c>
    </row>
    <row r="2775" spans="1:45" x14ac:dyDescent="0.2">
      <c r="A2775" s="21" t="s">
        <v>1688</v>
      </c>
      <c r="B2775" s="21" t="s">
        <v>1146</v>
      </c>
      <c r="C2775" s="21" t="s">
        <v>1149</v>
      </c>
      <c r="D2775" s="21" t="s">
        <v>420</v>
      </c>
      <c r="E2775" s="21" t="s">
        <v>3096</v>
      </c>
      <c r="G2775" s="21" t="s">
        <v>153</v>
      </c>
      <c r="H2775" s="21" t="s">
        <v>1168</v>
      </c>
      <c r="I2775" s="21" t="s">
        <v>3090</v>
      </c>
      <c r="J2775" s="21">
        <v>55.266666666666602</v>
      </c>
      <c r="K2775">
        <v>-128.4</v>
      </c>
      <c r="L2775">
        <v>1100</v>
      </c>
      <c r="M2775" s="21" t="s">
        <v>3037</v>
      </c>
      <c r="O2775" s="21">
        <v>1992</v>
      </c>
      <c r="Q2775" s="21" t="s">
        <v>3089</v>
      </c>
      <c r="T2775" s="21">
        <v>-20</v>
      </c>
      <c r="U2775" s="21" t="s">
        <v>1221</v>
      </c>
      <c r="V2775" s="9" t="s">
        <v>1250</v>
      </c>
      <c r="W2775">
        <f>56</f>
        <v>56</v>
      </c>
      <c r="X2775" s="9" t="s">
        <v>3091</v>
      </c>
      <c r="Y2775" t="s">
        <v>3092</v>
      </c>
      <c r="Z2775" s="22">
        <v>8</v>
      </c>
      <c r="AD2775" s="22" t="s">
        <v>1168</v>
      </c>
      <c r="AF2775" s="24" t="s">
        <v>153</v>
      </c>
      <c r="AG2775" t="s">
        <v>1160</v>
      </c>
      <c r="AH2775">
        <f t="shared" si="25"/>
        <v>4320</v>
      </c>
      <c r="AI2775" s="21" t="s">
        <v>153</v>
      </c>
      <c r="AJ2775" s="21" t="s">
        <v>1148</v>
      </c>
      <c r="AK2775" s="21">
        <v>78.305000000000007</v>
      </c>
      <c r="AL2775" s="21" t="s">
        <v>1324</v>
      </c>
      <c r="AM2775" s="21">
        <f>83.729-74.689</f>
        <v>9.0400000000000063</v>
      </c>
      <c r="AN2775" s="21">
        <v>3</v>
      </c>
      <c r="AO2775" s="21">
        <v>50</v>
      </c>
      <c r="AP2775" s="21">
        <v>12</v>
      </c>
      <c r="AQ2775" s="22" t="s">
        <v>3019</v>
      </c>
      <c r="AR2775" s="21" t="s">
        <v>1155</v>
      </c>
      <c r="AS2775" t="s">
        <v>3088</v>
      </c>
    </row>
    <row r="2776" spans="1:45" x14ac:dyDescent="0.2">
      <c r="A2776" s="21" t="s">
        <v>1688</v>
      </c>
      <c r="B2776" s="21" t="s">
        <v>1146</v>
      </c>
      <c r="C2776" s="21" t="s">
        <v>1149</v>
      </c>
      <c r="D2776" s="21" t="s">
        <v>420</v>
      </c>
      <c r="E2776" s="21" t="s">
        <v>3096</v>
      </c>
      <c r="G2776" s="21" t="s">
        <v>153</v>
      </c>
      <c r="H2776" s="21" t="s">
        <v>1168</v>
      </c>
      <c r="I2776" s="21" t="s">
        <v>3090</v>
      </c>
      <c r="J2776" s="21">
        <v>55.266666666666602</v>
      </c>
      <c r="K2776">
        <v>-128.4</v>
      </c>
      <c r="L2776">
        <v>1100</v>
      </c>
      <c r="M2776" s="21" t="s">
        <v>3037</v>
      </c>
      <c r="O2776" s="21">
        <v>1992</v>
      </c>
      <c r="Q2776" s="21" t="s">
        <v>3089</v>
      </c>
      <c r="T2776" s="21">
        <v>-20</v>
      </c>
      <c r="U2776" s="21" t="s">
        <v>1221</v>
      </c>
      <c r="V2776" s="9" t="s">
        <v>1250</v>
      </c>
      <c r="W2776">
        <f>56</f>
        <v>56</v>
      </c>
      <c r="X2776" s="9" t="s">
        <v>3091</v>
      </c>
      <c r="Y2776" t="s">
        <v>3092</v>
      </c>
      <c r="Z2776" s="22">
        <v>8</v>
      </c>
      <c r="AD2776" s="22" t="s">
        <v>1168</v>
      </c>
      <c r="AF2776" s="24" t="s">
        <v>153</v>
      </c>
      <c r="AG2776" t="s">
        <v>1160</v>
      </c>
      <c r="AH2776">
        <f t="shared" si="25"/>
        <v>4320</v>
      </c>
      <c r="AI2776" s="21" t="s">
        <v>153</v>
      </c>
      <c r="AJ2776" s="21" t="s">
        <v>1148</v>
      </c>
      <c r="AK2776" s="21">
        <v>82.712000000000003</v>
      </c>
      <c r="AL2776" s="21" t="s">
        <v>1324</v>
      </c>
      <c r="AM2776" s="21">
        <f>85.65-75.141</f>
        <v>10.509</v>
      </c>
      <c r="AN2776" s="21">
        <v>3</v>
      </c>
      <c r="AO2776" s="21">
        <v>50</v>
      </c>
      <c r="AP2776" s="21">
        <v>15</v>
      </c>
      <c r="AQ2776" s="22" t="s">
        <v>3019</v>
      </c>
      <c r="AR2776" s="21" t="s">
        <v>1155</v>
      </c>
      <c r="AS2776" t="s">
        <v>3088</v>
      </c>
    </row>
    <row r="2777" spans="1:45" x14ac:dyDescent="0.2">
      <c r="A2777" s="21" t="s">
        <v>1688</v>
      </c>
      <c r="B2777" s="21" t="s">
        <v>1146</v>
      </c>
      <c r="C2777" s="21" t="s">
        <v>1149</v>
      </c>
      <c r="D2777" s="21" t="s">
        <v>420</v>
      </c>
      <c r="E2777" s="21" t="s">
        <v>3096</v>
      </c>
      <c r="G2777" s="21" t="s">
        <v>153</v>
      </c>
      <c r="H2777" s="21" t="s">
        <v>1168</v>
      </c>
      <c r="I2777" s="21" t="s">
        <v>3090</v>
      </c>
      <c r="J2777" s="21">
        <v>55.266666666666602</v>
      </c>
      <c r="K2777">
        <v>-128.4</v>
      </c>
      <c r="L2777">
        <v>1100</v>
      </c>
      <c r="M2777" s="21" t="s">
        <v>3037</v>
      </c>
      <c r="O2777" s="21">
        <v>1992</v>
      </c>
      <c r="Q2777" s="21" t="s">
        <v>3089</v>
      </c>
      <c r="T2777" s="21">
        <v>-20</v>
      </c>
      <c r="U2777" s="21" t="s">
        <v>1221</v>
      </c>
      <c r="V2777" s="9" t="s">
        <v>1250</v>
      </c>
      <c r="W2777">
        <f>56</f>
        <v>56</v>
      </c>
      <c r="X2777" s="9" t="s">
        <v>3091</v>
      </c>
      <c r="Y2777" t="s">
        <v>3092</v>
      </c>
      <c r="Z2777" s="22">
        <v>8</v>
      </c>
      <c r="AD2777" s="22" t="s">
        <v>1168</v>
      </c>
      <c r="AF2777" s="24" t="s">
        <v>153</v>
      </c>
      <c r="AG2777" t="s">
        <v>1160</v>
      </c>
      <c r="AH2777">
        <f t="shared" si="25"/>
        <v>4320</v>
      </c>
      <c r="AI2777" s="21" t="s">
        <v>153</v>
      </c>
      <c r="AJ2777" s="21" t="s">
        <v>1148</v>
      </c>
      <c r="AK2777" s="21">
        <v>85.65</v>
      </c>
      <c r="AL2777" s="21" t="s">
        <v>1324</v>
      </c>
      <c r="AM2777" s="21">
        <f>88.249-83.616</f>
        <v>4.6329999999999956</v>
      </c>
      <c r="AN2777" s="21">
        <v>3</v>
      </c>
      <c r="AO2777" s="21">
        <v>50</v>
      </c>
      <c r="AP2777" s="21">
        <v>18</v>
      </c>
      <c r="AQ2777" s="22" t="s">
        <v>3019</v>
      </c>
      <c r="AR2777" s="21" t="s">
        <v>1155</v>
      </c>
      <c r="AS2777" t="s">
        <v>3088</v>
      </c>
    </row>
    <row r="2778" spans="1:45" x14ac:dyDescent="0.2">
      <c r="A2778" s="21" t="s">
        <v>1688</v>
      </c>
      <c r="B2778" s="21" t="s">
        <v>1146</v>
      </c>
      <c r="C2778" s="21" t="s">
        <v>1149</v>
      </c>
      <c r="D2778" s="21" t="s">
        <v>420</v>
      </c>
      <c r="E2778" s="21" t="s">
        <v>3096</v>
      </c>
      <c r="G2778" s="21" t="s">
        <v>153</v>
      </c>
      <c r="H2778" s="21" t="s">
        <v>1168</v>
      </c>
      <c r="I2778" s="21" t="s">
        <v>3090</v>
      </c>
      <c r="J2778" s="21">
        <v>55.266666666666602</v>
      </c>
      <c r="K2778">
        <v>-128.4</v>
      </c>
      <c r="L2778">
        <v>1100</v>
      </c>
      <c r="M2778" s="21" t="s">
        <v>3037</v>
      </c>
      <c r="O2778" s="21">
        <v>1992</v>
      </c>
      <c r="Q2778" s="21" t="s">
        <v>3089</v>
      </c>
      <c r="T2778" s="21">
        <v>-20</v>
      </c>
      <c r="U2778" s="21" t="s">
        <v>1221</v>
      </c>
      <c r="V2778" s="9" t="s">
        <v>1250</v>
      </c>
      <c r="W2778">
        <f>56</f>
        <v>56</v>
      </c>
      <c r="X2778" s="9" t="s">
        <v>3091</v>
      </c>
      <c r="Y2778" t="s">
        <v>3092</v>
      </c>
      <c r="Z2778" s="22">
        <v>8</v>
      </c>
      <c r="AD2778" s="22" t="s">
        <v>1168</v>
      </c>
      <c r="AF2778" s="24" t="s">
        <v>153</v>
      </c>
      <c r="AG2778" t="s">
        <v>1160</v>
      </c>
      <c r="AH2778">
        <f t="shared" ref="AH2778:AH2811" si="26">24*60*3</f>
        <v>4320</v>
      </c>
      <c r="AI2778" s="21" t="s">
        <v>153</v>
      </c>
      <c r="AJ2778" s="21" t="s">
        <v>1148</v>
      </c>
      <c r="AK2778" s="21">
        <v>86.554000000000002</v>
      </c>
      <c r="AL2778" s="21" t="s">
        <v>1324</v>
      </c>
      <c r="AM2778" s="21">
        <f>89.04-84.746</f>
        <v>4.2940000000000111</v>
      </c>
      <c r="AN2778" s="21">
        <v>3</v>
      </c>
      <c r="AO2778" s="21">
        <v>50</v>
      </c>
      <c r="AP2778" s="21">
        <v>21</v>
      </c>
      <c r="AQ2778" s="22" t="s">
        <v>3019</v>
      </c>
      <c r="AR2778" s="21" t="s">
        <v>1155</v>
      </c>
      <c r="AS2778" t="s">
        <v>3088</v>
      </c>
    </row>
    <row r="2779" spans="1:45" x14ac:dyDescent="0.2">
      <c r="A2779" s="21" t="s">
        <v>1688</v>
      </c>
      <c r="B2779" s="21" t="s">
        <v>1146</v>
      </c>
      <c r="C2779" s="21" t="s">
        <v>1149</v>
      </c>
      <c r="D2779" s="21" t="s">
        <v>420</v>
      </c>
      <c r="E2779" s="21" t="s">
        <v>3096</v>
      </c>
      <c r="G2779" s="21" t="s">
        <v>153</v>
      </c>
      <c r="H2779" s="21" t="s">
        <v>1168</v>
      </c>
      <c r="I2779" s="21" t="s">
        <v>3090</v>
      </c>
      <c r="J2779" s="21">
        <v>55.266666666666602</v>
      </c>
      <c r="K2779">
        <v>-128.4</v>
      </c>
      <c r="L2779">
        <v>1100</v>
      </c>
      <c r="M2779" s="21" t="s">
        <v>3037</v>
      </c>
      <c r="O2779" s="21">
        <v>1992</v>
      </c>
      <c r="Q2779" s="21" t="s">
        <v>3089</v>
      </c>
      <c r="T2779" s="21">
        <v>-20</v>
      </c>
      <c r="U2779" s="21" t="s">
        <v>1221</v>
      </c>
      <c r="V2779" s="9" t="s">
        <v>1250</v>
      </c>
      <c r="W2779">
        <f>56</f>
        <v>56</v>
      </c>
      <c r="X2779" s="9" t="s">
        <v>3091</v>
      </c>
      <c r="Y2779" t="s">
        <v>3092</v>
      </c>
      <c r="Z2779" s="22">
        <v>8</v>
      </c>
      <c r="AD2779" s="22" t="s">
        <v>1168</v>
      </c>
      <c r="AF2779" s="24" t="s">
        <v>153</v>
      </c>
      <c r="AG2779" t="s">
        <v>1160</v>
      </c>
      <c r="AH2779">
        <f t="shared" si="26"/>
        <v>4320</v>
      </c>
      <c r="AI2779" s="21" t="s">
        <v>153</v>
      </c>
      <c r="AJ2779" s="21" t="s">
        <v>1148</v>
      </c>
      <c r="AK2779" s="21">
        <v>86.441000000000003</v>
      </c>
      <c r="AL2779" s="21" t="s">
        <v>1324</v>
      </c>
      <c r="AM2779" s="21">
        <f>88.249-84.52</f>
        <v>3.7289999999999992</v>
      </c>
      <c r="AN2779" s="21">
        <v>3</v>
      </c>
      <c r="AO2779" s="21">
        <v>50</v>
      </c>
      <c r="AP2779" s="21">
        <v>24</v>
      </c>
      <c r="AQ2779" s="22" t="s">
        <v>3019</v>
      </c>
      <c r="AR2779" s="21" t="s">
        <v>1155</v>
      </c>
      <c r="AS2779" t="s">
        <v>3088</v>
      </c>
    </row>
    <row r="2780" spans="1:45" x14ac:dyDescent="0.2">
      <c r="A2780" s="21" t="s">
        <v>1688</v>
      </c>
      <c r="B2780" s="21" t="s">
        <v>1146</v>
      </c>
      <c r="C2780" s="21" t="s">
        <v>1149</v>
      </c>
      <c r="D2780" s="21" t="s">
        <v>420</v>
      </c>
      <c r="E2780" s="21" t="s">
        <v>3096</v>
      </c>
      <c r="G2780" s="21" t="s">
        <v>153</v>
      </c>
      <c r="H2780" s="21" t="s">
        <v>1168</v>
      </c>
      <c r="I2780" s="21" t="s">
        <v>3090</v>
      </c>
      <c r="J2780" s="21">
        <v>55.266666666666602</v>
      </c>
      <c r="K2780">
        <v>-128.4</v>
      </c>
      <c r="L2780">
        <v>1100</v>
      </c>
      <c r="M2780" s="21" t="s">
        <v>3037</v>
      </c>
      <c r="O2780" s="21">
        <v>1992</v>
      </c>
      <c r="Q2780" s="21" t="s">
        <v>3089</v>
      </c>
      <c r="T2780" s="21">
        <v>-20</v>
      </c>
      <c r="U2780" s="21" t="s">
        <v>1221</v>
      </c>
      <c r="V2780" s="9" t="s">
        <v>1250</v>
      </c>
      <c r="W2780">
        <f>56</f>
        <v>56</v>
      </c>
      <c r="X2780" s="9" t="s">
        <v>3091</v>
      </c>
      <c r="Y2780" t="s">
        <v>3092</v>
      </c>
      <c r="Z2780" s="22">
        <v>8</v>
      </c>
      <c r="AD2780" s="22" t="s">
        <v>1168</v>
      </c>
      <c r="AF2780" s="24" t="s">
        <v>153</v>
      </c>
      <c r="AG2780" t="s">
        <v>1160</v>
      </c>
      <c r="AH2780">
        <f t="shared" si="26"/>
        <v>4320</v>
      </c>
      <c r="AI2780" s="21" t="s">
        <v>153</v>
      </c>
      <c r="AJ2780" s="21" t="s">
        <v>1148</v>
      </c>
      <c r="AK2780" s="21">
        <v>86.441000000000003</v>
      </c>
      <c r="AL2780" s="21" t="s">
        <v>1324</v>
      </c>
      <c r="AM2780" s="21">
        <f>87.345-85.537</f>
        <v>1.8079999999999927</v>
      </c>
      <c r="AN2780" s="21">
        <v>3</v>
      </c>
      <c r="AO2780" s="21">
        <v>50</v>
      </c>
      <c r="AP2780" s="21">
        <v>27</v>
      </c>
      <c r="AQ2780" s="22" t="s">
        <v>3019</v>
      </c>
      <c r="AR2780" s="21" t="s">
        <v>1155</v>
      </c>
      <c r="AS2780" t="s">
        <v>3088</v>
      </c>
    </row>
    <row r="2781" spans="1:45" x14ac:dyDescent="0.2">
      <c r="A2781" s="21" t="s">
        <v>1688</v>
      </c>
      <c r="B2781" s="21" t="s">
        <v>1146</v>
      </c>
      <c r="C2781" s="21" t="s">
        <v>1149</v>
      </c>
      <c r="D2781" s="21" t="s">
        <v>420</v>
      </c>
      <c r="E2781" s="21" t="s">
        <v>3096</v>
      </c>
      <c r="G2781" s="21" t="s">
        <v>153</v>
      </c>
      <c r="H2781" s="21" t="s">
        <v>1168</v>
      </c>
      <c r="I2781" s="21" t="s">
        <v>3090</v>
      </c>
      <c r="J2781" s="21">
        <v>55.266666666666602</v>
      </c>
      <c r="K2781">
        <v>-128.4</v>
      </c>
      <c r="L2781">
        <v>1100</v>
      </c>
      <c r="M2781" s="21" t="s">
        <v>3037</v>
      </c>
      <c r="O2781" s="21">
        <v>1992</v>
      </c>
      <c r="Q2781" s="21" t="s">
        <v>3089</v>
      </c>
      <c r="T2781" s="21">
        <v>-20</v>
      </c>
      <c r="U2781" s="21" t="s">
        <v>1221</v>
      </c>
      <c r="V2781" s="9" t="s">
        <v>1250</v>
      </c>
      <c r="W2781">
        <f>56</f>
        <v>56</v>
      </c>
      <c r="X2781" s="9" t="s">
        <v>3091</v>
      </c>
      <c r="Y2781" t="s">
        <v>3092</v>
      </c>
      <c r="Z2781" s="22">
        <v>8</v>
      </c>
      <c r="AD2781" s="22" t="s">
        <v>1168</v>
      </c>
      <c r="AF2781" s="24" t="s">
        <v>153</v>
      </c>
      <c r="AG2781" t="s">
        <v>1160</v>
      </c>
      <c r="AH2781">
        <f t="shared" si="26"/>
        <v>4320</v>
      </c>
      <c r="AI2781" s="21" t="s">
        <v>153</v>
      </c>
      <c r="AJ2781" s="21" t="s">
        <v>1148</v>
      </c>
      <c r="AK2781" s="21">
        <v>86.441000000000003</v>
      </c>
      <c r="AL2781" s="21" t="s">
        <v>1324</v>
      </c>
      <c r="AM2781" s="21">
        <f>87.345-85.537</f>
        <v>1.8079999999999927</v>
      </c>
      <c r="AN2781" s="21">
        <v>3</v>
      </c>
      <c r="AO2781" s="21">
        <v>50</v>
      </c>
      <c r="AP2781" s="21">
        <v>30</v>
      </c>
      <c r="AQ2781" s="22" t="s">
        <v>3019</v>
      </c>
      <c r="AR2781" s="21" t="s">
        <v>1155</v>
      </c>
      <c r="AS2781" t="s">
        <v>3088</v>
      </c>
    </row>
    <row r="2782" spans="1:45" x14ac:dyDescent="0.2">
      <c r="A2782" s="21" t="s">
        <v>1688</v>
      </c>
      <c r="B2782" s="21" t="s">
        <v>1146</v>
      </c>
      <c r="C2782" s="21" t="s">
        <v>1149</v>
      </c>
      <c r="D2782" s="21" t="s">
        <v>420</v>
      </c>
      <c r="E2782" s="21" t="s">
        <v>3096</v>
      </c>
      <c r="G2782" s="21" t="s">
        <v>153</v>
      </c>
      <c r="H2782" s="21" t="s">
        <v>1168</v>
      </c>
      <c r="I2782" s="21" t="s">
        <v>3090</v>
      </c>
      <c r="J2782" s="21">
        <v>55.266666666666602</v>
      </c>
      <c r="K2782">
        <v>-128.4</v>
      </c>
      <c r="L2782">
        <v>1100</v>
      </c>
      <c r="M2782" s="21" t="s">
        <v>3037</v>
      </c>
      <c r="O2782" s="21">
        <v>1992</v>
      </c>
      <c r="Q2782" s="21" t="s">
        <v>3089</v>
      </c>
      <c r="T2782" s="21">
        <v>-20</v>
      </c>
      <c r="U2782" s="21" t="s">
        <v>1221</v>
      </c>
      <c r="V2782" s="9" t="s">
        <v>1250</v>
      </c>
      <c r="W2782">
        <f>56</f>
        <v>56</v>
      </c>
      <c r="X2782" s="9" t="s">
        <v>3091</v>
      </c>
      <c r="Y2782" t="s">
        <v>3093</v>
      </c>
      <c r="Z2782" s="22">
        <v>8</v>
      </c>
      <c r="AD2782" s="22" t="s">
        <v>1168</v>
      </c>
      <c r="AF2782" s="24" t="s">
        <v>153</v>
      </c>
      <c r="AG2782" t="s">
        <v>1160</v>
      </c>
      <c r="AH2782">
        <f t="shared" si="26"/>
        <v>4320</v>
      </c>
      <c r="AI2782" s="21" t="s">
        <v>153</v>
      </c>
      <c r="AJ2782" s="21" t="s">
        <v>1148</v>
      </c>
      <c r="AK2782" s="21">
        <v>0</v>
      </c>
      <c r="AL2782" s="21" t="s">
        <v>1324</v>
      </c>
      <c r="AM2782" s="21">
        <v>0</v>
      </c>
      <c r="AN2782" s="21">
        <v>3</v>
      </c>
      <c r="AO2782" s="21">
        <v>50</v>
      </c>
      <c r="AP2782" s="21">
        <v>3</v>
      </c>
      <c r="AQ2782" s="22" t="s">
        <v>3019</v>
      </c>
      <c r="AR2782" s="21" t="s">
        <v>1155</v>
      </c>
      <c r="AS2782" t="s">
        <v>3088</v>
      </c>
    </row>
    <row r="2783" spans="1:45" x14ac:dyDescent="0.2">
      <c r="A2783" s="21" t="s">
        <v>1688</v>
      </c>
      <c r="B2783" s="21" t="s">
        <v>1146</v>
      </c>
      <c r="C2783" s="21" t="s">
        <v>1149</v>
      </c>
      <c r="D2783" s="21" t="s">
        <v>420</v>
      </c>
      <c r="E2783" s="21" t="s">
        <v>3096</v>
      </c>
      <c r="G2783" s="21" t="s">
        <v>153</v>
      </c>
      <c r="H2783" s="21" t="s">
        <v>1168</v>
      </c>
      <c r="I2783" s="21" t="s">
        <v>3090</v>
      </c>
      <c r="J2783" s="21">
        <v>55.266666666666602</v>
      </c>
      <c r="K2783">
        <v>-128.4</v>
      </c>
      <c r="L2783">
        <v>1100</v>
      </c>
      <c r="M2783" s="21" t="s">
        <v>3037</v>
      </c>
      <c r="O2783" s="21">
        <v>1992</v>
      </c>
      <c r="Q2783" s="21" t="s">
        <v>3089</v>
      </c>
      <c r="T2783" s="21">
        <v>-20</v>
      </c>
      <c r="U2783" s="21" t="s">
        <v>1221</v>
      </c>
      <c r="V2783" s="9" t="s">
        <v>1250</v>
      </c>
      <c r="W2783">
        <f>56</f>
        <v>56</v>
      </c>
      <c r="X2783" s="9" t="s">
        <v>3091</v>
      </c>
      <c r="Y2783" t="s">
        <v>3093</v>
      </c>
      <c r="Z2783" s="22">
        <v>8</v>
      </c>
      <c r="AD2783" s="22" t="s">
        <v>1168</v>
      </c>
      <c r="AF2783" s="24" t="s">
        <v>153</v>
      </c>
      <c r="AG2783" t="s">
        <v>1160</v>
      </c>
      <c r="AH2783">
        <f t="shared" si="26"/>
        <v>4320</v>
      </c>
      <c r="AI2783" s="21" t="s">
        <v>153</v>
      </c>
      <c r="AJ2783" s="21" t="s">
        <v>1148</v>
      </c>
      <c r="AK2783" s="21">
        <v>8.5879999999999992</v>
      </c>
      <c r="AL2783" s="21" t="s">
        <v>1324</v>
      </c>
      <c r="AM2783" s="21" t="s">
        <v>3006</v>
      </c>
      <c r="AN2783" s="21">
        <v>3</v>
      </c>
      <c r="AO2783" s="21">
        <v>50</v>
      </c>
      <c r="AP2783" s="21">
        <v>6</v>
      </c>
      <c r="AQ2783" s="22" t="s">
        <v>3019</v>
      </c>
      <c r="AR2783" s="21" t="s">
        <v>1155</v>
      </c>
      <c r="AS2783" t="s">
        <v>3088</v>
      </c>
    </row>
    <row r="2784" spans="1:45" x14ac:dyDescent="0.2">
      <c r="A2784" s="21" t="s">
        <v>1688</v>
      </c>
      <c r="B2784" s="21" t="s">
        <v>1146</v>
      </c>
      <c r="C2784" s="21" t="s">
        <v>1149</v>
      </c>
      <c r="D2784" s="21" t="s">
        <v>420</v>
      </c>
      <c r="E2784" s="21" t="s">
        <v>3096</v>
      </c>
      <c r="G2784" s="21" t="s">
        <v>153</v>
      </c>
      <c r="H2784" s="21" t="s">
        <v>1168</v>
      </c>
      <c r="I2784" s="21" t="s">
        <v>3090</v>
      </c>
      <c r="J2784" s="21">
        <v>55.266666666666602</v>
      </c>
      <c r="K2784">
        <v>-128.4</v>
      </c>
      <c r="L2784">
        <v>1100</v>
      </c>
      <c r="M2784" s="21" t="s">
        <v>3037</v>
      </c>
      <c r="O2784" s="21">
        <v>1992</v>
      </c>
      <c r="Q2784" s="21" t="s">
        <v>3089</v>
      </c>
      <c r="T2784" s="21">
        <v>-20</v>
      </c>
      <c r="U2784" s="21" t="s">
        <v>1221</v>
      </c>
      <c r="V2784" s="9" t="s">
        <v>1250</v>
      </c>
      <c r="W2784">
        <f>56</f>
        <v>56</v>
      </c>
      <c r="X2784" s="9" t="s">
        <v>3091</v>
      </c>
      <c r="Y2784" t="s">
        <v>3093</v>
      </c>
      <c r="Z2784" s="22">
        <v>8</v>
      </c>
      <c r="AD2784" s="22" t="s">
        <v>1168</v>
      </c>
      <c r="AF2784" s="24" t="s">
        <v>153</v>
      </c>
      <c r="AG2784" t="s">
        <v>1160</v>
      </c>
      <c r="AH2784">
        <f t="shared" si="26"/>
        <v>4320</v>
      </c>
      <c r="AI2784" s="21" t="s">
        <v>153</v>
      </c>
      <c r="AJ2784" s="21" t="s">
        <v>1148</v>
      </c>
      <c r="AK2784" s="21">
        <v>25.085000000000001</v>
      </c>
      <c r="AL2784" s="21" t="s">
        <v>1324</v>
      </c>
      <c r="AM2784" s="21" t="s">
        <v>3006</v>
      </c>
      <c r="AN2784" s="21">
        <v>3</v>
      </c>
      <c r="AO2784" s="21">
        <v>50</v>
      </c>
      <c r="AP2784" s="21">
        <v>9</v>
      </c>
      <c r="AQ2784" s="22" t="s">
        <v>3019</v>
      </c>
      <c r="AR2784" s="21" t="s">
        <v>1155</v>
      </c>
      <c r="AS2784" t="s">
        <v>3088</v>
      </c>
    </row>
    <row r="2785" spans="1:45" x14ac:dyDescent="0.2">
      <c r="A2785" s="21" t="s">
        <v>1688</v>
      </c>
      <c r="B2785" s="21" t="s">
        <v>1146</v>
      </c>
      <c r="C2785" s="21" t="s">
        <v>1149</v>
      </c>
      <c r="D2785" s="21" t="s">
        <v>420</v>
      </c>
      <c r="E2785" s="21" t="s">
        <v>3096</v>
      </c>
      <c r="G2785" s="21" t="s">
        <v>153</v>
      </c>
      <c r="H2785" s="21" t="s">
        <v>1168</v>
      </c>
      <c r="I2785" s="21" t="s">
        <v>3090</v>
      </c>
      <c r="J2785" s="21">
        <v>55.266666666666602</v>
      </c>
      <c r="K2785">
        <v>-128.4</v>
      </c>
      <c r="L2785">
        <v>1100</v>
      </c>
      <c r="M2785" s="21" t="s">
        <v>3037</v>
      </c>
      <c r="O2785" s="21">
        <v>1992</v>
      </c>
      <c r="Q2785" s="21" t="s">
        <v>3089</v>
      </c>
      <c r="T2785" s="21">
        <v>-20</v>
      </c>
      <c r="U2785" s="21" t="s">
        <v>1221</v>
      </c>
      <c r="V2785" s="9" t="s">
        <v>1250</v>
      </c>
      <c r="W2785">
        <f>56</f>
        <v>56</v>
      </c>
      <c r="X2785" s="9" t="s">
        <v>3091</v>
      </c>
      <c r="Y2785" t="s">
        <v>3093</v>
      </c>
      <c r="Z2785" s="22">
        <v>8</v>
      </c>
      <c r="AD2785" s="22" t="s">
        <v>1168</v>
      </c>
      <c r="AF2785" s="24" t="s">
        <v>153</v>
      </c>
      <c r="AG2785" t="s">
        <v>1160</v>
      </c>
      <c r="AH2785">
        <f t="shared" si="26"/>
        <v>4320</v>
      </c>
      <c r="AI2785" s="21" t="s">
        <v>153</v>
      </c>
      <c r="AJ2785" s="21" t="s">
        <v>1148</v>
      </c>
      <c r="AK2785" s="21">
        <v>41.695</v>
      </c>
      <c r="AL2785" s="21" t="s">
        <v>1324</v>
      </c>
      <c r="AM2785" s="21" t="s">
        <v>3006</v>
      </c>
      <c r="AN2785" s="21">
        <v>3</v>
      </c>
      <c r="AO2785" s="21">
        <v>50</v>
      </c>
      <c r="AP2785" s="21">
        <v>12</v>
      </c>
      <c r="AQ2785" s="22" t="s">
        <v>3019</v>
      </c>
      <c r="AR2785" s="21" t="s">
        <v>1155</v>
      </c>
      <c r="AS2785" t="s">
        <v>3088</v>
      </c>
    </row>
    <row r="2786" spans="1:45" x14ac:dyDescent="0.2">
      <c r="A2786" s="21" t="s">
        <v>1688</v>
      </c>
      <c r="B2786" s="21" t="s">
        <v>1146</v>
      </c>
      <c r="C2786" s="21" t="s">
        <v>1149</v>
      </c>
      <c r="D2786" s="21" t="s">
        <v>420</v>
      </c>
      <c r="E2786" s="21" t="s">
        <v>3096</v>
      </c>
      <c r="G2786" s="21" t="s">
        <v>153</v>
      </c>
      <c r="H2786" s="21" t="s">
        <v>1168</v>
      </c>
      <c r="I2786" s="21" t="s">
        <v>3090</v>
      </c>
      <c r="J2786" s="21">
        <v>55.266666666666602</v>
      </c>
      <c r="K2786">
        <v>-128.4</v>
      </c>
      <c r="L2786">
        <v>1100</v>
      </c>
      <c r="M2786" s="21" t="s">
        <v>3037</v>
      </c>
      <c r="O2786" s="21">
        <v>1992</v>
      </c>
      <c r="Q2786" s="21" t="s">
        <v>3089</v>
      </c>
      <c r="T2786" s="21">
        <v>-20</v>
      </c>
      <c r="U2786" s="21" t="s">
        <v>1221</v>
      </c>
      <c r="V2786" s="9" t="s">
        <v>1250</v>
      </c>
      <c r="W2786">
        <f>56</f>
        <v>56</v>
      </c>
      <c r="X2786" s="9" t="s">
        <v>3091</v>
      </c>
      <c r="Y2786" t="s">
        <v>3093</v>
      </c>
      <c r="Z2786" s="22">
        <v>8</v>
      </c>
      <c r="AD2786" s="22" t="s">
        <v>1168</v>
      </c>
      <c r="AF2786" s="24" t="s">
        <v>153</v>
      </c>
      <c r="AG2786" t="s">
        <v>1160</v>
      </c>
      <c r="AH2786">
        <f t="shared" si="26"/>
        <v>4320</v>
      </c>
      <c r="AI2786" s="21" t="s">
        <v>153</v>
      </c>
      <c r="AJ2786" s="21" t="s">
        <v>1148</v>
      </c>
      <c r="AK2786" s="21">
        <v>59.887</v>
      </c>
      <c r="AL2786" s="21" t="s">
        <v>1324</v>
      </c>
      <c r="AM2786" s="21" t="s">
        <v>3006</v>
      </c>
      <c r="AN2786" s="21">
        <v>3</v>
      </c>
      <c r="AO2786" s="21">
        <v>50</v>
      </c>
      <c r="AP2786" s="21">
        <v>15</v>
      </c>
      <c r="AQ2786" s="22" t="s">
        <v>3019</v>
      </c>
      <c r="AR2786" s="21" t="s">
        <v>1155</v>
      </c>
      <c r="AS2786" t="s">
        <v>3088</v>
      </c>
    </row>
    <row r="2787" spans="1:45" x14ac:dyDescent="0.2">
      <c r="A2787" s="21" t="s">
        <v>1688</v>
      </c>
      <c r="B2787" s="21" t="s">
        <v>1146</v>
      </c>
      <c r="C2787" s="21" t="s">
        <v>1149</v>
      </c>
      <c r="D2787" s="21" t="s">
        <v>420</v>
      </c>
      <c r="E2787" s="21" t="s">
        <v>3096</v>
      </c>
      <c r="G2787" s="21" t="s">
        <v>153</v>
      </c>
      <c r="H2787" s="21" t="s">
        <v>1168</v>
      </c>
      <c r="I2787" s="21" t="s">
        <v>3090</v>
      </c>
      <c r="J2787" s="21">
        <v>55.266666666666602</v>
      </c>
      <c r="K2787">
        <v>-128.4</v>
      </c>
      <c r="L2787">
        <v>1100</v>
      </c>
      <c r="M2787" s="21" t="s">
        <v>3037</v>
      </c>
      <c r="O2787" s="21">
        <v>1992</v>
      </c>
      <c r="Q2787" s="21" t="s">
        <v>3089</v>
      </c>
      <c r="T2787" s="21">
        <v>-20</v>
      </c>
      <c r="U2787" s="21" t="s">
        <v>1221</v>
      </c>
      <c r="V2787" s="9" t="s">
        <v>1250</v>
      </c>
      <c r="W2787">
        <f>56</f>
        <v>56</v>
      </c>
      <c r="X2787" s="9" t="s">
        <v>3091</v>
      </c>
      <c r="Y2787" t="s">
        <v>3093</v>
      </c>
      <c r="Z2787" s="22">
        <v>8</v>
      </c>
      <c r="AD2787" s="22" t="s">
        <v>1168</v>
      </c>
      <c r="AF2787" s="24" t="s">
        <v>153</v>
      </c>
      <c r="AG2787" t="s">
        <v>1160</v>
      </c>
      <c r="AH2787">
        <f t="shared" si="26"/>
        <v>4320</v>
      </c>
      <c r="AI2787" s="21" t="s">
        <v>153</v>
      </c>
      <c r="AJ2787" s="21" t="s">
        <v>1148</v>
      </c>
      <c r="AK2787" s="21">
        <v>66.554000000000002</v>
      </c>
      <c r="AL2787" s="21" t="s">
        <v>1324</v>
      </c>
      <c r="AM2787" s="21" t="s">
        <v>3006</v>
      </c>
      <c r="AN2787" s="21">
        <v>3</v>
      </c>
      <c r="AO2787" s="21">
        <v>50</v>
      </c>
      <c r="AP2787" s="21">
        <v>18</v>
      </c>
      <c r="AQ2787" s="22" t="s">
        <v>3019</v>
      </c>
      <c r="AR2787" s="21" t="s">
        <v>1155</v>
      </c>
      <c r="AS2787" t="s">
        <v>3088</v>
      </c>
    </row>
    <row r="2788" spans="1:45" x14ac:dyDescent="0.2">
      <c r="A2788" s="21" t="s">
        <v>1688</v>
      </c>
      <c r="B2788" s="21" t="s">
        <v>1146</v>
      </c>
      <c r="C2788" s="21" t="s">
        <v>1149</v>
      </c>
      <c r="D2788" s="21" t="s">
        <v>420</v>
      </c>
      <c r="E2788" s="21" t="s">
        <v>3096</v>
      </c>
      <c r="G2788" s="21" t="s">
        <v>153</v>
      </c>
      <c r="H2788" s="21" t="s">
        <v>1168</v>
      </c>
      <c r="I2788" s="21" t="s">
        <v>3090</v>
      </c>
      <c r="J2788" s="21">
        <v>55.266666666666602</v>
      </c>
      <c r="K2788">
        <v>-128.4</v>
      </c>
      <c r="L2788">
        <v>1100</v>
      </c>
      <c r="M2788" s="21" t="s">
        <v>3037</v>
      </c>
      <c r="O2788" s="21">
        <v>1992</v>
      </c>
      <c r="Q2788" s="21" t="s">
        <v>3089</v>
      </c>
      <c r="T2788" s="21">
        <v>-20</v>
      </c>
      <c r="U2788" s="21" t="s">
        <v>1221</v>
      </c>
      <c r="V2788" s="9" t="s">
        <v>1250</v>
      </c>
      <c r="W2788">
        <f>56</f>
        <v>56</v>
      </c>
      <c r="X2788" s="9" t="s">
        <v>3091</v>
      </c>
      <c r="Y2788" t="s">
        <v>3093</v>
      </c>
      <c r="Z2788" s="22">
        <v>8</v>
      </c>
      <c r="AD2788" s="22" t="s">
        <v>1168</v>
      </c>
      <c r="AF2788" s="24" t="s">
        <v>153</v>
      </c>
      <c r="AG2788" t="s">
        <v>1160</v>
      </c>
      <c r="AH2788">
        <f t="shared" si="26"/>
        <v>4320</v>
      </c>
      <c r="AI2788" s="21" t="s">
        <v>153</v>
      </c>
      <c r="AJ2788" s="21" t="s">
        <v>1148</v>
      </c>
      <c r="AK2788" s="21">
        <v>68.474999999999994</v>
      </c>
      <c r="AL2788" s="21" t="s">
        <v>1324</v>
      </c>
      <c r="AM2788" s="21" t="s">
        <v>3006</v>
      </c>
      <c r="AN2788" s="21">
        <v>3</v>
      </c>
      <c r="AO2788" s="21">
        <v>50</v>
      </c>
      <c r="AP2788" s="21">
        <v>21</v>
      </c>
      <c r="AQ2788" s="22" t="s">
        <v>3019</v>
      </c>
      <c r="AR2788" s="21" t="s">
        <v>1155</v>
      </c>
      <c r="AS2788" t="s">
        <v>3088</v>
      </c>
    </row>
    <row r="2789" spans="1:45" x14ac:dyDescent="0.2">
      <c r="A2789" s="21" t="s">
        <v>1688</v>
      </c>
      <c r="B2789" s="21" t="s">
        <v>1146</v>
      </c>
      <c r="C2789" s="21" t="s">
        <v>1149</v>
      </c>
      <c r="D2789" s="21" t="s">
        <v>420</v>
      </c>
      <c r="E2789" s="21" t="s">
        <v>3096</v>
      </c>
      <c r="G2789" s="21" t="s">
        <v>153</v>
      </c>
      <c r="H2789" s="21" t="s">
        <v>1168</v>
      </c>
      <c r="I2789" s="21" t="s">
        <v>3090</v>
      </c>
      <c r="J2789" s="21">
        <v>55.266666666666602</v>
      </c>
      <c r="K2789">
        <v>-128.4</v>
      </c>
      <c r="L2789">
        <v>1100</v>
      </c>
      <c r="M2789" s="21" t="s">
        <v>3037</v>
      </c>
      <c r="O2789" s="21">
        <v>1992</v>
      </c>
      <c r="Q2789" s="21" t="s">
        <v>3089</v>
      </c>
      <c r="T2789" s="21">
        <v>-20</v>
      </c>
      <c r="U2789" s="21" t="s">
        <v>1221</v>
      </c>
      <c r="V2789" s="9" t="s">
        <v>1250</v>
      </c>
      <c r="W2789">
        <f>56</f>
        <v>56</v>
      </c>
      <c r="X2789" s="9" t="s">
        <v>3091</v>
      </c>
      <c r="Y2789" t="s">
        <v>3093</v>
      </c>
      <c r="Z2789" s="22">
        <v>8</v>
      </c>
      <c r="AD2789" s="22" t="s">
        <v>1168</v>
      </c>
      <c r="AF2789" s="24" t="s">
        <v>153</v>
      </c>
      <c r="AG2789" t="s">
        <v>1160</v>
      </c>
      <c r="AH2789">
        <f t="shared" si="26"/>
        <v>4320</v>
      </c>
      <c r="AI2789" s="21" t="s">
        <v>153</v>
      </c>
      <c r="AJ2789" s="21" t="s">
        <v>1148</v>
      </c>
      <c r="AK2789" s="21">
        <v>69.831000000000003</v>
      </c>
      <c r="AL2789" s="21" t="s">
        <v>1324</v>
      </c>
      <c r="AM2789" s="21" t="s">
        <v>3006</v>
      </c>
      <c r="AN2789" s="21">
        <v>3</v>
      </c>
      <c r="AO2789" s="21">
        <v>50</v>
      </c>
      <c r="AP2789" s="21">
        <v>24</v>
      </c>
      <c r="AQ2789" s="22" t="s">
        <v>3019</v>
      </c>
      <c r="AR2789" s="21" t="s">
        <v>1155</v>
      </c>
      <c r="AS2789" t="s">
        <v>3088</v>
      </c>
    </row>
    <row r="2790" spans="1:45" x14ac:dyDescent="0.2">
      <c r="A2790" s="21" t="s">
        <v>1688</v>
      </c>
      <c r="B2790" s="21" t="s">
        <v>1146</v>
      </c>
      <c r="C2790" s="21" t="s">
        <v>1149</v>
      </c>
      <c r="D2790" s="21" t="s">
        <v>420</v>
      </c>
      <c r="E2790" s="21" t="s">
        <v>3096</v>
      </c>
      <c r="G2790" s="21" t="s">
        <v>153</v>
      </c>
      <c r="H2790" s="21" t="s">
        <v>1168</v>
      </c>
      <c r="I2790" s="21" t="s">
        <v>3090</v>
      </c>
      <c r="J2790" s="21">
        <v>55.266666666666602</v>
      </c>
      <c r="K2790">
        <v>-128.4</v>
      </c>
      <c r="L2790">
        <v>1100</v>
      </c>
      <c r="M2790" s="21" t="s">
        <v>3037</v>
      </c>
      <c r="O2790" s="21">
        <v>1992</v>
      </c>
      <c r="Q2790" s="21" t="s">
        <v>3089</v>
      </c>
      <c r="T2790" s="21">
        <v>-20</v>
      </c>
      <c r="U2790" s="21" t="s">
        <v>1221</v>
      </c>
      <c r="V2790" s="9" t="s">
        <v>1250</v>
      </c>
      <c r="W2790">
        <f>56</f>
        <v>56</v>
      </c>
      <c r="X2790" s="9" t="s">
        <v>3091</v>
      </c>
      <c r="Y2790" t="s">
        <v>3093</v>
      </c>
      <c r="Z2790" s="22">
        <v>8</v>
      </c>
      <c r="AD2790" s="22" t="s">
        <v>1168</v>
      </c>
      <c r="AF2790" s="24" t="s">
        <v>153</v>
      </c>
      <c r="AG2790" t="s">
        <v>1160</v>
      </c>
      <c r="AH2790">
        <f t="shared" si="26"/>
        <v>4320</v>
      </c>
      <c r="AI2790" s="21" t="s">
        <v>153</v>
      </c>
      <c r="AJ2790" s="21" t="s">
        <v>1148</v>
      </c>
      <c r="AK2790" s="21">
        <v>70.620999999999995</v>
      </c>
      <c r="AL2790" s="21" t="s">
        <v>1324</v>
      </c>
      <c r="AM2790" s="21" t="s">
        <v>3006</v>
      </c>
      <c r="AN2790" s="21">
        <v>3</v>
      </c>
      <c r="AO2790" s="21">
        <v>50</v>
      </c>
      <c r="AP2790" s="21">
        <v>27</v>
      </c>
      <c r="AQ2790" s="22" t="s">
        <v>3019</v>
      </c>
      <c r="AR2790" s="21" t="s">
        <v>1155</v>
      </c>
      <c r="AS2790" t="s">
        <v>3088</v>
      </c>
    </row>
    <row r="2791" spans="1:45" x14ac:dyDescent="0.2">
      <c r="A2791" s="21" t="s">
        <v>1688</v>
      </c>
      <c r="B2791" s="21" t="s">
        <v>1146</v>
      </c>
      <c r="C2791" s="21" t="s">
        <v>1149</v>
      </c>
      <c r="D2791" s="21" t="s">
        <v>420</v>
      </c>
      <c r="E2791" s="21" t="s">
        <v>3096</v>
      </c>
      <c r="G2791" s="21" t="s">
        <v>153</v>
      </c>
      <c r="H2791" s="21" t="s">
        <v>1168</v>
      </c>
      <c r="I2791" s="21" t="s">
        <v>3090</v>
      </c>
      <c r="J2791" s="21">
        <v>55.266666666666602</v>
      </c>
      <c r="K2791">
        <v>-128.4</v>
      </c>
      <c r="L2791">
        <v>1100</v>
      </c>
      <c r="M2791" s="21" t="s">
        <v>3037</v>
      </c>
      <c r="O2791" s="21">
        <v>1992</v>
      </c>
      <c r="Q2791" s="21" t="s">
        <v>3089</v>
      </c>
      <c r="T2791" s="21">
        <v>-20</v>
      </c>
      <c r="U2791" s="21" t="s">
        <v>1221</v>
      </c>
      <c r="V2791" s="9" t="s">
        <v>1250</v>
      </c>
      <c r="W2791">
        <f>56</f>
        <v>56</v>
      </c>
      <c r="X2791" s="9" t="s">
        <v>3091</v>
      </c>
      <c r="Y2791" t="s">
        <v>3093</v>
      </c>
      <c r="Z2791" s="22">
        <v>8</v>
      </c>
      <c r="AD2791" s="22" t="s">
        <v>1168</v>
      </c>
      <c r="AF2791" s="24" t="s">
        <v>153</v>
      </c>
      <c r="AG2791" t="s">
        <v>1160</v>
      </c>
      <c r="AH2791">
        <f t="shared" si="26"/>
        <v>4320</v>
      </c>
      <c r="AI2791" s="21" t="s">
        <v>153</v>
      </c>
      <c r="AJ2791" s="21" t="s">
        <v>1148</v>
      </c>
      <c r="AK2791" s="21">
        <v>70.620999999999995</v>
      </c>
      <c r="AL2791" s="21" t="s">
        <v>1324</v>
      </c>
      <c r="AM2791" s="21" t="s">
        <v>3006</v>
      </c>
      <c r="AN2791" s="21">
        <v>3</v>
      </c>
      <c r="AO2791" s="21">
        <v>50</v>
      </c>
      <c r="AP2791" s="21">
        <v>30</v>
      </c>
      <c r="AQ2791" s="22" t="s">
        <v>3019</v>
      </c>
      <c r="AR2791" s="21" t="s">
        <v>1155</v>
      </c>
      <c r="AS2791" t="s">
        <v>3088</v>
      </c>
    </row>
    <row r="2792" spans="1:45" x14ac:dyDescent="0.2">
      <c r="A2792" s="21" t="s">
        <v>1688</v>
      </c>
      <c r="B2792" s="21" t="s">
        <v>1146</v>
      </c>
      <c r="C2792" s="21" t="s">
        <v>1149</v>
      </c>
      <c r="D2792" s="21" t="s">
        <v>420</v>
      </c>
      <c r="E2792" s="21" t="s">
        <v>3096</v>
      </c>
      <c r="G2792" s="21" t="s">
        <v>153</v>
      </c>
      <c r="H2792" s="21" t="s">
        <v>1168</v>
      </c>
      <c r="I2792" s="21" t="s">
        <v>3090</v>
      </c>
      <c r="J2792" s="21">
        <v>55.266666666666602</v>
      </c>
      <c r="K2792">
        <v>-128.4</v>
      </c>
      <c r="L2792">
        <v>1100</v>
      </c>
      <c r="M2792" s="21" t="s">
        <v>3037</v>
      </c>
      <c r="O2792" s="21">
        <v>1992</v>
      </c>
      <c r="Q2792" s="21" t="s">
        <v>3089</v>
      </c>
      <c r="T2792" s="21">
        <v>-20</v>
      </c>
      <c r="U2792" s="21" t="s">
        <v>1221</v>
      </c>
      <c r="V2792" s="9" t="s">
        <v>1250</v>
      </c>
      <c r="W2792">
        <f>56</f>
        <v>56</v>
      </c>
      <c r="X2792" s="9" t="s">
        <v>3091</v>
      </c>
      <c r="Y2792" t="s">
        <v>3094</v>
      </c>
      <c r="Z2792" s="22">
        <v>8</v>
      </c>
      <c r="AD2792" s="22" t="s">
        <v>1168</v>
      </c>
      <c r="AF2792" s="24" t="s">
        <v>153</v>
      </c>
      <c r="AG2792" t="s">
        <v>1160</v>
      </c>
      <c r="AH2792">
        <f t="shared" si="26"/>
        <v>4320</v>
      </c>
      <c r="AI2792" s="21" t="s">
        <v>153</v>
      </c>
      <c r="AJ2792" s="21" t="s">
        <v>1148</v>
      </c>
      <c r="AK2792" s="21">
        <v>1.5820000000000001</v>
      </c>
      <c r="AL2792" s="21" t="s">
        <v>1324</v>
      </c>
      <c r="AM2792" s="21" t="s">
        <v>3006</v>
      </c>
      <c r="AN2792" s="21">
        <v>3</v>
      </c>
      <c r="AO2792" s="21">
        <v>50</v>
      </c>
      <c r="AP2792" s="21">
        <v>3</v>
      </c>
      <c r="AQ2792" s="22" t="s">
        <v>3019</v>
      </c>
      <c r="AR2792" s="21" t="s">
        <v>1155</v>
      </c>
      <c r="AS2792" t="s">
        <v>3088</v>
      </c>
    </row>
    <row r="2793" spans="1:45" x14ac:dyDescent="0.2">
      <c r="A2793" s="21" t="s">
        <v>1688</v>
      </c>
      <c r="B2793" s="21" t="s">
        <v>1146</v>
      </c>
      <c r="C2793" s="21" t="s">
        <v>1149</v>
      </c>
      <c r="D2793" s="21" t="s">
        <v>420</v>
      </c>
      <c r="E2793" s="21" t="s">
        <v>3096</v>
      </c>
      <c r="G2793" s="21" t="s">
        <v>153</v>
      </c>
      <c r="H2793" s="21" t="s">
        <v>1168</v>
      </c>
      <c r="I2793" s="21" t="s">
        <v>3090</v>
      </c>
      <c r="J2793" s="21">
        <v>55.266666666666602</v>
      </c>
      <c r="K2793">
        <v>-128.4</v>
      </c>
      <c r="L2793">
        <v>1100</v>
      </c>
      <c r="M2793" s="21" t="s">
        <v>3037</v>
      </c>
      <c r="O2793" s="21">
        <v>1992</v>
      </c>
      <c r="Q2793" s="21" t="s">
        <v>3089</v>
      </c>
      <c r="T2793" s="21">
        <v>-20</v>
      </c>
      <c r="U2793" s="21" t="s">
        <v>1221</v>
      </c>
      <c r="V2793" s="9" t="s">
        <v>1250</v>
      </c>
      <c r="W2793">
        <f>56</f>
        <v>56</v>
      </c>
      <c r="X2793" s="9" t="s">
        <v>3091</v>
      </c>
      <c r="Y2793" t="s">
        <v>3094</v>
      </c>
      <c r="Z2793" s="22">
        <v>8</v>
      </c>
      <c r="AD2793" s="22" t="s">
        <v>1168</v>
      </c>
      <c r="AF2793" s="24" t="s">
        <v>153</v>
      </c>
      <c r="AG2793" t="s">
        <v>1160</v>
      </c>
      <c r="AH2793">
        <f t="shared" si="26"/>
        <v>4320</v>
      </c>
      <c r="AI2793" s="21" t="s">
        <v>153</v>
      </c>
      <c r="AJ2793" s="21" t="s">
        <v>1148</v>
      </c>
      <c r="AK2793" s="21">
        <v>6.78</v>
      </c>
      <c r="AL2793" s="21" t="s">
        <v>1324</v>
      </c>
      <c r="AM2793" s="21" t="s">
        <v>3006</v>
      </c>
      <c r="AN2793" s="21">
        <v>3</v>
      </c>
      <c r="AO2793" s="21">
        <v>50</v>
      </c>
      <c r="AP2793" s="21">
        <v>6</v>
      </c>
      <c r="AQ2793" s="22" t="s">
        <v>3019</v>
      </c>
      <c r="AR2793" s="21" t="s">
        <v>1155</v>
      </c>
      <c r="AS2793" t="s">
        <v>3088</v>
      </c>
    </row>
    <row r="2794" spans="1:45" x14ac:dyDescent="0.2">
      <c r="A2794" s="21" t="s">
        <v>1688</v>
      </c>
      <c r="B2794" s="21" t="s">
        <v>1146</v>
      </c>
      <c r="C2794" s="21" t="s">
        <v>1149</v>
      </c>
      <c r="D2794" s="21" t="s">
        <v>420</v>
      </c>
      <c r="E2794" s="21" t="s">
        <v>3096</v>
      </c>
      <c r="G2794" s="21" t="s">
        <v>153</v>
      </c>
      <c r="H2794" s="21" t="s">
        <v>1168</v>
      </c>
      <c r="I2794" s="21" t="s">
        <v>3090</v>
      </c>
      <c r="J2794" s="21">
        <v>55.266666666666602</v>
      </c>
      <c r="K2794">
        <v>-128.4</v>
      </c>
      <c r="L2794">
        <v>1100</v>
      </c>
      <c r="M2794" s="21" t="s">
        <v>3037</v>
      </c>
      <c r="O2794" s="21">
        <v>1992</v>
      </c>
      <c r="Q2794" s="21" t="s">
        <v>3089</v>
      </c>
      <c r="T2794" s="21">
        <v>-20</v>
      </c>
      <c r="U2794" s="21" t="s">
        <v>1221</v>
      </c>
      <c r="V2794" s="9" t="s">
        <v>1250</v>
      </c>
      <c r="W2794">
        <f>56</f>
        <v>56</v>
      </c>
      <c r="X2794" s="9" t="s">
        <v>3091</v>
      </c>
      <c r="Y2794" t="s">
        <v>3094</v>
      </c>
      <c r="Z2794" s="22">
        <v>8</v>
      </c>
      <c r="AD2794" s="22" t="s">
        <v>1168</v>
      </c>
      <c r="AF2794" s="24" t="s">
        <v>153</v>
      </c>
      <c r="AG2794" t="s">
        <v>1160</v>
      </c>
      <c r="AH2794">
        <f t="shared" si="26"/>
        <v>4320</v>
      </c>
      <c r="AI2794" s="21" t="s">
        <v>153</v>
      </c>
      <c r="AJ2794" s="21" t="s">
        <v>1148</v>
      </c>
      <c r="AK2794" s="21">
        <v>14.802</v>
      </c>
      <c r="AL2794" s="21" t="s">
        <v>1324</v>
      </c>
      <c r="AM2794" s="21" t="s">
        <v>3006</v>
      </c>
      <c r="AN2794" s="21">
        <v>3</v>
      </c>
      <c r="AO2794" s="21">
        <v>50</v>
      </c>
      <c r="AP2794" s="21">
        <v>9</v>
      </c>
      <c r="AQ2794" s="22" t="s">
        <v>3019</v>
      </c>
      <c r="AR2794" s="21" t="s">
        <v>1155</v>
      </c>
      <c r="AS2794" t="s">
        <v>3088</v>
      </c>
    </row>
    <row r="2795" spans="1:45" x14ac:dyDescent="0.2">
      <c r="A2795" s="21" t="s">
        <v>1688</v>
      </c>
      <c r="B2795" s="21" t="s">
        <v>1146</v>
      </c>
      <c r="C2795" s="21" t="s">
        <v>1149</v>
      </c>
      <c r="D2795" s="21" t="s">
        <v>420</v>
      </c>
      <c r="E2795" s="21" t="s">
        <v>3096</v>
      </c>
      <c r="G2795" s="21" t="s">
        <v>153</v>
      </c>
      <c r="H2795" s="21" t="s">
        <v>1168</v>
      </c>
      <c r="I2795" s="21" t="s">
        <v>3090</v>
      </c>
      <c r="J2795" s="21">
        <v>55.266666666666602</v>
      </c>
      <c r="K2795">
        <v>-128.4</v>
      </c>
      <c r="L2795">
        <v>1100</v>
      </c>
      <c r="M2795" s="21" t="s">
        <v>3037</v>
      </c>
      <c r="O2795" s="21">
        <v>1992</v>
      </c>
      <c r="Q2795" s="21" t="s">
        <v>3089</v>
      </c>
      <c r="T2795" s="21">
        <v>-20</v>
      </c>
      <c r="U2795" s="21" t="s">
        <v>1221</v>
      </c>
      <c r="V2795" s="9" t="s">
        <v>1250</v>
      </c>
      <c r="W2795">
        <f>56</f>
        <v>56</v>
      </c>
      <c r="X2795" s="9" t="s">
        <v>3091</v>
      </c>
      <c r="Y2795" t="s">
        <v>3094</v>
      </c>
      <c r="Z2795" s="22">
        <v>8</v>
      </c>
      <c r="AD2795" s="22" t="s">
        <v>1168</v>
      </c>
      <c r="AF2795" s="24" t="s">
        <v>153</v>
      </c>
      <c r="AG2795" t="s">
        <v>1160</v>
      </c>
      <c r="AH2795">
        <f t="shared" si="26"/>
        <v>4320</v>
      </c>
      <c r="AI2795" s="21" t="s">
        <v>153</v>
      </c>
      <c r="AJ2795" s="21" t="s">
        <v>1148</v>
      </c>
      <c r="AK2795" s="21">
        <v>38.982999999999997</v>
      </c>
      <c r="AL2795" s="21" t="s">
        <v>1324</v>
      </c>
      <c r="AM2795" s="21" t="s">
        <v>3006</v>
      </c>
      <c r="AN2795" s="21">
        <v>3</v>
      </c>
      <c r="AO2795" s="21">
        <v>50</v>
      </c>
      <c r="AP2795" s="21">
        <v>12</v>
      </c>
      <c r="AQ2795" s="22" t="s">
        <v>3019</v>
      </c>
      <c r="AR2795" s="21" t="s">
        <v>1155</v>
      </c>
      <c r="AS2795" t="s">
        <v>3088</v>
      </c>
    </row>
    <row r="2796" spans="1:45" x14ac:dyDescent="0.2">
      <c r="A2796" s="21" t="s">
        <v>1688</v>
      </c>
      <c r="B2796" s="21" t="s">
        <v>1146</v>
      </c>
      <c r="C2796" s="21" t="s">
        <v>1149</v>
      </c>
      <c r="D2796" s="21" t="s">
        <v>420</v>
      </c>
      <c r="E2796" s="21" t="s">
        <v>3096</v>
      </c>
      <c r="G2796" s="21" t="s">
        <v>153</v>
      </c>
      <c r="H2796" s="21" t="s">
        <v>1168</v>
      </c>
      <c r="I2796" s="21" t="s">
        <v>3090</v>
      </c>
      <c r="J2796" s="21">
        <v>55.266666666666602</v>
      </c>
      <c r="K2796">
        <v>-128.4</v>
      </c>
      <c r="L2796">
        <v>1100</v>
      </c>
      <c r="M2796" s="21" t="s">
        <v>3037</v>
      </c>
      <c r="O2796" s="21">
        <v>1992</v>
      </c>
      <c r="Q2796" s="21" t="s">
        <v>3089</v>
      </c>
      <c r="T2796" s="21">
        <v>-20</v>
      </c>
      <c r="U2796" s="21" t="s">
        <v>1221</v>
      </c>
      <c r="V2796" s="9" t="s">
        <v>1250</v>
      </c>
      <c r="W2796">
        <f>56</f>
        <v>56</v>
      </c>
      <c r="X2796" s="9" t="s">
        <v>3091</v>
      </c>
      <c r="Y2796" t="s">
        <v>3094</v>
      </c>
      <c r="Z2796" s="22">
        <v>8</v>
      </c>
      <c r="AD2796" s="22" t="s">
        <v>1168</v>
      </c>
      <c r="AF2796" s="24" t="s">
        <v>153</v>
      </c>
      <c r="AG2796" t="s">
        <v>1160</v>
      </c>
      <c r="AH2796">
        <f t="shared" si="26"/>
        <v>4320</v>
      </c>
      <c r="AI2796" s="21" t="s">
        <v>153</v>
      </c>
      <c r="AJ2796" s="21" t="s">
        <v>1148</v>
      </c>
      <c r="AK2796" s="21">
        <v>57.966000000000001</v>
      </c>
      <c r="AL2796" s="21" t="s">
        <v>1324</v>
      </c>
      <c r="AM2796" s="21" t="s">
        <v>3006</v>
      </c>
      <c r="AN2796" s="21">
        <v>3</v>
      </c>
      <c r="AO2796" s="21">
        <v>50</v>
      </c>
      <c r="AP2796" s="21">
        <v>15</v>
      </c>
      <c r="AQ2796" s="22" t="s">
        <v>3019</v>
      </c>
      <c r="AR2796" s="21" t="s">
        <v>1155</v>
      </c>
      <c r="AS2796" t="s">
        <v>3088</v>
      </c>
    </row>
    <row r="2797" spans="1:45" x14ac:dyDescent="0.2">
      <c r="A2797" s="21" t="s">
        <v>1688</v>
      </c>
      <c r="B2797" s="21" t="s">
        <v>1146</v>
      </c>
      <c r="C2797" s="21" t="s">
        <v>1149</v>
      </c>
      <c r="D2797" s="21" t="s">
        <v>420</v>
      </c>
      <c r="E2797" s="21" t="s">
        <v>3096</v>
      </c>
      <c r="G2797" s="21" t="s">
        <v>153</v>
      </c>
      <c r="H2797" s="21" t="s">
        <v>1168</v>
      </c>
      <c r="I2797" s="21" t="s">
        <v>3090</v>
      </c>
      <c r="J2797" s="21">
        <v>55.266666666666602</v>
      </c>
      <c r="K2797">
        <v>-128.4</v>
      </c>
      <c r="L2797">
        <v>1100</v>
      </c>
      <c r="M2797" s="21" t="s">
        <v>3037</v>
      </c>
      <c r="O2797" s="21">
        <v>1992</v>
      </c>
      <c r="Q2797" s="21" t="s">
        <v>3089</v>
      </c>
      <c r="T2797" s="21">
        <v>-20</v>
      </c>
      <c r="U2797" s="21" t="s">
        <v>1221</v>
      </c>
      <c r="V2797" s="9" t="s">
        <v>1250</v>
      </c>
      <c r="W2797">
        <f>56</f>
        <v>56</v>
      </c>
      <c r="X2797" s="9" t="s">
        <v>3091</v>
      </c>
      <c r="Y2797" t="s">
        <v>3094</v>
      </c>
      <c r="Z2797" s="22">
        <v>8</v>
      </c>
      <c r="AD2797" s="22" t="s">
        <v>1168</v>
      </c>
      <c r="AF2797" s="24" t="s">
        <v>153</v>
      </c>
      <c r="AG2797" t="s">
        <v>1160</v>
      </c>
      <c r="AH2797">
        <f t="shared" si="26"/>
        <v>4320</v>
      </c>
      <c r="AI2797" s="21" t="s">
        <v>153</v>
      </c>
      <c r="AJ2797" s="21" t="s">
        <v>1148</v>
      </c>
      <c r="AK2797" s="21">
        <v>65.084999999999994</v>
      </c>
      <c r="AL2797" s="21" t="s">
        <v>1324</v>
      </c>
      <c r="AM2797" s="21" t="s">
        <v>3006</v>
      </c>
      <c r="AN2797" s="21">
        <v>3</v>
      </c>
      <c r="AO2797" s="21">
        <v>50</v>
      </c>
      <c r="AP2797" s="21">
        <v>18</v>
      </c>
      <c r="AQ2797" s="22" t="s">
        <v>3019</v>
      </c>
      <c r="AR2797" s="21" t="s">
        <v>1155</v>
      </c>
      <c r="AS2797" t="s">
        <v>3088</v>
      </c>
    </row>
    <row r="2798" spans="1:45" x14ac:dyDescent="0.2">
      <c r="A2798" s="21" t="s">
        <v>1688</v>
      </c>
      <c r="B2798" s="21" t="s">
        <v>1146</v>
      </c>
      <c r="C2798" s="21" t="s">
        <v>1149</v>
      </c>
      <c r="D2798" s="21" t="s">
        <v>420</v>
      </c>
      <c r="E2798" s="21" t="s">
        <v>3096</v>
      </c>
      <c r="G2798" s="21" t="s">
        <v>153</v>
      </c>
      <c r="H2798" s="21" t="s">
        <v>1168</v>
      </c>
      <c r="I2798" s="21" t="s">
        <v>3090</v>
      </c>
      <c r="J2798" s="21">
        <v>55.266666666666602</v>
      </c>
      <c r="K2798">
        <v>-128.4</v>
      </c>
      <c r="L2798">
        <v>1100</v>
      </c>
      <c r="M2798" s="21" t="s">
        <v>3037</v>
      </c>
      <c r="O2798" s="21">
        <v>1992</v>
      </c>
      <c r="Q2798" s="21" t="s">
        <v>3089</v>
      </c>
      <c r="T2798" s="21">
        <v>-20</v>
      </c>
      <c r="U2798" s="21" t="s">
        <v>1221</v>
      </c>
      <c r="V2798" s="9" t="s">
        <v>1250</v>
      </c>
      <c r="W2798">
        <f>56</f>
        <v>56</v>
      </c>
      <c r="X2798" s="9" t="s">
        <v>3091</v>
      </c>
      <c r="Y2798" t="s">
        <v>3094</v>
      </c>
      <c r="Z2798" s="22">
        <v>8</v>
      </c>
      <c r="AD2798" s="22" t="s">
        <v>1168</v>
      </c>
      <c r="AF2798" s="24" t="s">
        <v>153</v>
      </c>
      <c r="AG2798" t="s">
        <v>1160</v>
      </c>
      <c r="AH2798">
        <f t="shared" si="26"/>
        <v>4320</v>
      </c>
      <c r="AI2798" s="21" t="s">
        <v>153</v>
      </c>
      <c r="AJ2798" s="21" t="s">
        <v>1148</v>
      </c>
      <c r="AK2798" s="21">
        <v>69.040000000000006</v>
      </c>
      <c r="AL2798" s="21" t="s">
        <v>1324</v>
      </c>
      <c r="AM2798" s="21" t="s">
        <v>3006</v>
      </c>
      <c r="AN2798" s="21">
        <v>3</v>
      </c>
      <c r="AO2798" s="21">
        <v>50</v>
      </c>
      <c r="AP2798" s="21">
        <v>21</v>
      </c>
      <c r="AQ2798" s="22" t="s">
        <v>3019</v>
      </c>
      <c r="AR2798" s="21" t="s">
        <v>1155</v>
      </c>
      <c r="AS2798" t="s">
        <v>3088</v>
      </c>
    </row>
    <row r="2799" spans="1:45" x14ac:dyDescent="0.2">
      <c r="A2799" s="21" t="s">
        <v>1688</v>
      </c>
      <c r="B2799" s="21" t="s">
        <v>1146</v>
      </c>
      <c r="C2799" s="21" t="s">
        <v>1149</v>
      </c>
      <c r="D2799" s="21" t="s">
        <v>420</v>
      </c>
      <c r="E2799" s="21" t="s">
        <v>3096</v>
      </c>
      <c r="G2799" s="21" t="s">
        <v>153</v>
      </c>
      <c r="H2799" s="21" t="s">
        <v>1168</v>
      </c>
      <c r="I2799" s="21" t="s">
        <v>3090</v>
      </c>
      <c r="J2799" s="21">
        <v>55.266666666666602</v>
      </c>
      <c r="K2799">
        <v>-128.4</v>
      </c>
      <c r="L2799">
        <v>1100</v>
      </c>
      <c r="M2799" s="21" t="s">
        <v>3037</v>
      </c>
      <c r="O2799" s="21">
        <v>1992</v>
      </c>
      <c r="Q2799" s="21" t="s">
        <v>3089</v>
      </c>
      <c r="T2799" s="21">
        <v>-20</v>
      </c>
      <c r="U2799" s="21" t="s">
        <v>1221</v>
      </c>
      <c r="V2799" s="9" t="s">
        <v>1250</v>
      </c>
      <c r="W2799">
        <f>56</f>
        <v>56</v>
      </c>
      <c r="X2799" s="9" t="s">
        <v>3091</v>
      </c>
      <c r="Y2799" t="s">
        <v>3094</v>
      </c>
      <c r="Z2799" s="22">
        <v>8</v>
      </c>
      <c r="AD2799" s="22" t="s">
        <v>1168</v>
      </c>
      <c r="AF2799" s="24" t="s">
        <v>153</v>
      </c>
      <c r="AG2799" t="s">
        <v>1160</v>
      </c>
      <c r="AH2799">
        <f t="shared" si="26"/>
        <v>4320</v>
      </c>
      <c r="AI2799" s="21" t="s">
        <v>153</v>
      </c>
      <c r="AJ2799" s="21" t="s">
        <v>1148</v>
      </c>
      <c r="AK2799" s="21">
        <v>70.507999999999996</v>
      </c>
      <c r="AL2799" s="21" t="s">
        <v>1324</v>
      </c>
      <c r="AM2799" s="21" t="s">
        <v>3006</v>
      </c>
      <c r="AN2799" s="21">
        <v>3</v>
      </c>
      <c r="AO2799" s="21">
        <v>50</v>
      </c>
      <c r="AP2799" s="21">
        <v>24</v>
      </c>
      <c r="AQ2799" s="22" t="s">
        <v>3019</v>
      </c>
      <c r="AR2799" s="21" t="s">
        <v>1155</v>
      </c>
      <c r="AS2799" t="s">
        <v>3088</v>
      </c>
    </row>
    <row r="2800" spans="1:45" x14ac:dyDescent="0.2">
      <c r="A2800" s="21" t="s">
        <v>1688</v>
      </c>
      <c r="B2800" s="21" t="s">
        <v>1146</v>
      </c>
      <c r="C2800" s="21" t="s">
        <v>1149</v>
      </c>
      <c r="D2800" s="21" t="s">
        <v>420</v>
      </c>
      <c r="E2800" s="21" t="s">
        <v>3096</v>
      </c>
      <c r="G2800" s="21" t="s">
        <v>153</v>
      </c>
      <c r="H2800" s="21" t="s">
        <v>1168</v>
      </c>
      <c r="I2800" s="21" t="s">
        <v>3090</v>
      </c>
      <c r="J2800" s="21">
        <v>55.266666666666602</v>
      </c>
      <c r="K2800">
        <v>-128.4</v>
      </c>
      <c r="L2800">
        <v>1100</v>
      </c>
      <c r="M2800" s="21" t="s">
        <v>3037</v>
      </c>
      <c r="O2800" s="21">
        <v>1992</v>
      </c>
      <c r="Q2800" s="21" t="s">
        <v>3089</v>
      </c>
      <c r="T2800" s="21">
        <v>-20</v>
      </c>
      <c r="U2800" s="21" t="s">
        <v>1221</v>
      </c>
      <c r="V2800" s="9" t="s">
        <v>1250</v>
      </c>
      <c r="W2800">
        <f>56</f>
        <v>56</v>
      </c>
      <c r="X2800" s="9" t="s">
        <v>3091</v>
      </c>
      <c r="Y2800" t="s">
        <v>3094</v>
      </c>
      <c r="Z2800" s="22">
        <v>8</v>
      </c>
      <c r="AD2800" s="22" t="s">
        <v>1168</v>
      </c>
      <c r="AF2800" s="24" t="s">
        <v>153</v>
      </c>
      <c r="AG2800" t="s">
        <v>1160</v>
      </c>
      <c r="AH2800">
        <f t="shared" si="26"/>
        <v>4320</v>
      </c>
      <c r="AI2800" s="21" t="s">
        <v>153</v>
      </c>
      <c r="AJ2800" s="21" t="s">
        <v>1148</v>
      </c>
      <c r="AK2800" s="21">
        <v>71.186000000000007</v>
      </c>
      <c r="AL2800" s="21" t="s">
        <v>1324</v>
      </c>
      <c r="AM2800" s="21" t="s">
        <v>3006</v>
      </c>
      <c r="AN2800" s="21">
        <v>3</v>
      </c>
      <c r="AO2800" s="21">
        <v>50</v>
      </c>
      <c r="AP2800" s="21">
        <v>27</v>
      </c>
      <c r="AQ2800" s="22" t="s">
        <v>3019</v>
      </c>
      <c r="AR2800" s="21" t="s">
        <v>1155</v>
      </c>
      <c r="AS2800" t="s">
        <v>3088</v>
      </c>
    </row>
    <row r="2801" spans="1:45" x14ac:dyDescent="0.2">
      <c r="A2801" s="21" t="s">
        <v>1688</v>
      </c>
      <c r="B2801" s="21" t="s">
        <v>1146</v>
      </c>
      <c r="C2801" s="21" t="s">
        <v>1149</v>
      </c>
      <c r="D2801" s="21" t="s">
        <v>420</v>
      </c>
      <c r="E2801" s="21" t="s">
        <v>3096</v>
      </c>
      <c r="G2801" s="21" t="s">
        <v>153</v>
      </c>
      <c r="H2801" s="21" t="s">
        <v>1168</v>
      </c>
      <c r="I2801" s="21" t="s">
        <v>3090</v>
      </c>
      <c r="J2801" s="21">
        <v>55.266666666666602</v>
      </c>
      <c r="K2801">
        <v>-128.4</v>
      </c>
      <c r="L2801">
        <v>1100</v>
      </c>
      <c r="M2801" s="21" t="s">
        <v>3037</v>
      </c>
      <c r="O2801" s="21">
        <v>1992</v>
      </c>
      <c r="Q2801" s="21" t="s">
        <v>3089</v>
      </c>
      <c r="T2801" s="21">
        <v>-20</v>
      </c>
      <c r="U2801" s="21" t="s">
        <v>1221</v>
      </c>
      <c r="V2801" s="9" t="s">
        <v>1250</v>
      </c>
      <c r="W2801">
        <f>56</f>
        <v>56</v>
      </c>
      <c r="X2801" s="9" t="s">
        <v>3091</v>
      </c>
      <c r="Y2801" t="s">
        <v>3094</v>
      </c>
      <c r="Z2801" s="22">
        <v>8</v>
      </c>
      <c r="AD2801" s="22" t="s">
        <v>1168</v>
      </c>
      <c r="AF2801" s="24" t="s">
        <v>153</v>
      </c>
      <c r="AG2801" t="s">
        <v>1160</v>
      </c>
      <c r="AH2801">
        <f t="shared" si="26"/>
        <v>4320</v>
      </c>
      <c r="AI2801" s="21" t="s">
        <v>153</v>
      </c>
      <c r="AJ2801" s="21" t="s">
        <v>1148</v>
      </c>
      <c r="AK2801" s="21">
        <v>71.072999999999993</v>
      </c>
      <c r="AL2801" s="21" t="s">
        <v>1324</v>
      </c>
      <c r="AM2801" s="21" t="s">
        <v>3006</v>
      </c>
      <c r="AN2801" s="21">
        <v>3</v>
      </c>
      <c r="AO2801" s="21">
        <v>50</v>
      </c>
      <c r="AP2801" s="21">
        <v>30</v>
      </c>
      <c r="AQ2801" s="22" t="s">
        <v>3019</v>
      </c>
      <c r="AR2801" s="21" t="s">
        <v>1155</v>
      </c>
      <c r="AS2801" t="s">
        <v>3088</v>
      </c>
    </row>
    <row r="2802" spans="1:45" x14ac:dyDescent="0.2">
      <c r="A2802" s="21" t="s">
        <v>1688</v>
      </c>
      <c r="B2802" s="21" t="s">
        <v>1146</v>
      </c>
      <c r="C2802" s="21" t="s">
        <v>1149</v>
      </c>
      <c r="D2802" s="21" t="s">
        <v>420</v>
      </c>
      <c r="E2802" s="21" t="s">
        <v>3096</v>
      </c>
      <c r="G2802" s="21" t="s">
        <v>153</v>
      </c>
      <c r="H2802" s="21" t="s">
        <v>1168</v>
      </c>
      <c r="I2802" s="21" t="s">
        <v>3090</v>
      </c>
      <c r="J2802" s="21">
        <v>55.266666666666602</v>
      </c>
      <c r="K2802">
        <v>-128.4</v>
      </c>
      <c r="L2802">
        <v>1100</v>
      </c>
      <c r="M2802" s="21" t="s">
        <v>3037</v>
      </c>
      <c r="O2802" s="21">
        <v>1992</v>
      </c>
      <c r="Q2802" s="21" t="s">
        <v>3089</v>
      </c>
      <c r="T2802" s="21">
        <v>-20</v>
      </c>
      <c r="U2802" s="21" t="s">
        <v>1147</v>
      </c>
      <c r="X2802" s="9" t="s">
        <v>3091</v>
      </c>
      <c r="Z2802" s="22">
        <v>8</v>
      </c>
      <c r="AD2802" s="22" t="s">
        <v>1168</v>
      </c>
      <c r="AF2802" s="24" t="s">
        <v>153</v>
      </c>
      <c r="AG2802" t="s">
        <v>1160</v>
      </c>
      <c r="AH2802">
        <f t="shared" si="26"/>
        <v>4320</v>
      </c>
      <c r="AI2802" s="21" t="s">
        <v>153</v>
      </c>
      <c r="AJ2802" s="21" t="s">
        <v>1148</v>
      </c>
      <c r="AK2802" s="21">
        <v>0</v>
      </c>
      <c r="AL2802" s="21" t="s">
        <v>1324</v>
      </c>
      <c r="AM2802">
        <v>0</v>
      </c>
      <c r="AN2802" s="21">
        <v>3</v>
      </c>
      <c r="AO2802" s="21">
        <v>50</v>
      </c>
      <c r="AP2802" s="21">
        <v>3</v>
      </c>
      <c r="AQ2802" s="22" t="s">
        <v>3095</v>
      </c>
      <c r="AR2802" s="21" t="s">
        <v>1155</v>
      </c>
      <c r="AS2802" t="s">
        <v>3088</v>
      </c>
    </row>
    <row r="2803" spans="1:45" x14ac:dyDescent="0.2">
      <c r="A2803" s="21" t="s">
        <v>1688</v>
      </c>
      <c r="B2803" s="21" t="s">
        <v>1146</v>
      </c>
      <c r="C2803" s="21" t="s">
        <v>1149</v>
      </c>
      <c r="D2803" s="21" t="s">
        <v>420</v>
      </c>
      <c r="E2803" s="21" t="s">
        <v>3096</v>
      </c>
      <c r="G2803" s="21" t="s">
        <v>153</v>
      </c>
      <c r="H2803" s="21" t="s">
        <v>1168</v>
      </c>
      <c r="I2803" s="21" t="s">
        <v>3090</v>
      </c>
      <c r="J2803" s="21">
        <v>55.266666666666602</v>
      </c>
      <c r="K2803">
        <v>-128.4</v>
      </c>
      <c r="L2803">
        <v>1100</v>
      </c>
      <c r="M2803" s="21" t="s">
        <v>3037</v>
      </c>
      <c r="O2803" s="21">
        <v>1992</v>
      </c>
      <c r="Q2803" s="21" t="s">
        <v>3089</v>
      </c>
      <c r="T2803" s="21">
        <v>-20</v>
      </c>
      <c r="U2803" s="21" t="s">
        <v>1147</v>
      </c>
      <c r="X2803" s="9" t="s">
        <v>3091</v>
      </c>
      <c r="Z2803" s="22">
        <v>8</v>
      </c>
      <c r="AD2803" s="22" t="s">
        <v>1168</v>
      </c>
      <c r="AF2803" s="24" t="s">
        <v>153</v>
      </c>
      <c r="AG2803" t="s">
        <v>1160</v>
      </c>
      <c r="AH2803">
        <f t="shared" si="26"/>
        <v>4320</v>
      </c>
      <c r="AI2803" s="21" t="s">
        <v>153</v>
      </c>
      <c r="AJ2803" s="21" t="s">
        <v>1148</v>
      </c>
      <c r="AK2803" s="21">
        <v>3.5030000000000001</v>
      </c>
      <c r="AL2803" s="21" t="s">
        <v>1324</v>
      </c>
      <c r="AM2803" s="21" t="s">
        <v>3006</v>
      </c>
      <c r="AN2803" s="21">
        <v>3</v>
      </c>
      <c r="AO2803" s="21">
        <v>50</v>
      </c>
      <c r="AP2803" s="21">
        <v>6</v>
      </c>
      <c r="AQ2803" s="22" t="s">
        <v>3095</v>
      </c>
      <c r="AR2803" s="21" t="s">
        <v>1155</v>
      </c>
      <c r="AS2803" t="s">
        <v>3088</v>
      </c>
    </row>
    <row r="2804" spans="1:45" x14ac:dyDescent="0.2">
      <c r="A2804" s="21" t="s">
        <v>1688</v>
      </c>
      <c r="B2804" s="21" t="s">
        <v>1146</v>
      </c>
      <c r="C2804" s="21" t="s">
        <v>1149</v>
      </c>
      <c r="D2804" s="21" t="s">
        <v>420</v>
      </c>
      <c r="E2804" s="21" t="s">
        <v>3096</v>
      </c>
      <c r="G2804" s="21" t="s">
        <v>153</v>
      </c>
      <c r="H2804" s="21" t="s">
        <v>1168</v>
      </c>
      <c r="I2804" s="21" t="s">
        <v>3090</v>
      </c>
      <c r="J2804" s="21">
        <v>55.266666666666602</v>
      </c>
      <c r="K2804">
        <v>-128.4</v>
      </c>
      <c r="L2804">
        <v>1100</v>
      </c>
      <c r="M2804" s="21" t="s">
        <v>3037</v>
      </c>
      <c r="O2804" s="21">
        <v>1992</v>
      </c>
      <c r="Q2804" s="21" t="s">
        <v>3089</v>
      </c>
      <c r="T2804" s="21">
        <v>-20</v>
      </c>
      <c r="U2804" s="21" t="s">
        <v>1147</v>
      </c>
      <c r="X2804" s="9" t="s">
        <v>3091</v>
      </c>
      <c r="Z2804" s="22">
        <v>8</v>
      </c>
      <c r="AD2804" s="22" t="s">
        <v>1168</v>
      </c>
      <c r="AF2804" s="24" t="s">
        <v>153</v>
      </c>
      <c r="AG2804" t="s">
        <v>1160</v>
      </c>
      <c r="AH2804">
        <f t="shared" si="26"/>
        <v>4320</v>
      </c>
      <c r="AI2804" s="21" t="s">
        <v>153</v>
      </c>
      <c r="AJ2804" s="21" t="s">
        <v>1148</v>
      </c>
      <c r="AK2804" s="21">
        <v>5.65</v>
      </c>
      <c r="AL2804" s="21" t="s">
        <v>1324</v>
      </c>
      <c r="AM2804" s="21">
        <v>0</v>
      </c>
      <c r="AN2804" s="21">
        <v>3</v>
      </c>
      <c r="AO2804" s="21">
        <v>50</v>
      </c>
      <c r="AP2804" s="21">
        <v>9</v>
      </c>
      <c r="AQ2804" s="22" t="s">
        <v>3095</v>
      </c>
      <c r="AR2804" s="21" t="s">
        <v>1155</v>
      </c>
      <c r="AS2804" t="s">
        <v>3088</v>
      </c>
    </row>
    <row r="2805" spans="1:45" x14ac:dyDescent="0.2">
      <c r="A2805" s="21" t="s">
        <v>1688</v>
      </c>
      <c r="B2805" s="21" t="s">
        <v>1146</v>
      </c>
      <c r="C2805" s="21" t="s">
        <v>1149</v>
      </c>
      <c r="D2805" s="21" t="s">
        <v>420</v>
      </c>
      <c r="E2805" s="21" t="s">
        <v>3096</v>
      </c>
      <c r="G2805" s="21" t="s">
        <v>153</v>
      </c>
      <c r="H2805" s="21" t="s">
        <v>1168</v>
      </c>
      <c r="I2805" s="21" t="s">
        <v>3090</v>
      </c>
      <c r="J2805" s="21">
        <v>55.266666666666602</v>
      </c>
      <c r="K2805">
        <v>-128.4</v>
      </c>
      <c r="L2805">
        <v>1100</v>
      </c>
      <c r="M2805" s="21" t="s">
        <v>3037</v>
      </c>
      <c r="O2805" s="21">
        <v>1992</v>
      </c>
      <c r="Q2805" s="21" t="s">
        <v>3089</v>
      </c>
      <c r="T2805" s="21">
        <v>-20</v>
      </c>
      <c r="U2805" s="21" t="s">
        <v>1147</v>
      </c>
      <c r="X2805" s="9" t="s">
        <v>3091</v>
      </c>
      <c r="Z2805" s="22">
        <v>8</v>
      </c>
      <c r="AD2805" s="22" t="s">
        <v>1168</v>
      </c>
      <c r="AF2805" s="24" t="s">
        <v>153</v>
      </c>
      <c r="AG2805" t="s">
        <v>1160</v>
      </c>
      <c r="AH2805">
        <f t="shared" si="26"/>
        <v>4320</v>
      </c>
      <c r="AI2805" s="21" t="s">
        <v>153</v>
      </c>
      <c r="AJ2805" s="21" t="s">
        <v>1148</v>
      </c>
      <c r="AK2805" s="21">
        <v>6.78</v>
      </c>
      <c r="AL2805" s="21" t="s">
        <v>1324</v>
      </c>
      <c r="AM2805" s="21">
        <f>8.249-5.198</f>
        <v>3.0510000000000002</v>
      </c>
      <c r="AN2805" s="21">
        <v>3</v>
      </c>
      <c r="AO2805" s="21">
        <v>50</v>
      </c>
      <c r="AP2805" s="21">
        <v>12</v>
      </c>
      <c r="AQ2805" s="22" t="s">
        <v>3095</v>
      </c>
      <c r="AR2805" s="21" t="s">
        <v>1155</v>
      </c>
      <c r="AS2805" t="s">
        <v>3088</v>
      </c>
    </row>
    <row r="2806" spans="1:45" x14ac:dyDescent="0.2">
      <c r="A2806" s="21" t="s">
        <v>1688</v>
      </c>
      <c r="B2806" s="21" t="s">
        <v>1146</v>
      </c>
      <c r="C2806" s="21" t="s">
        <v>1149</v>
      </c>
      <c r="D2806" s="21" t="s">
        <v>420</v>
      </c>
      <c r="E2806" s="21" t="s">
        <v>3096</v>
      </c>
      <c r="G2806" s="21" t="s">
        <v>153</v>
      </c>
      <c r="H2806" s="21" t="s">
        <v>1168</v>
      </c>
      <c r="I2806" s="21" t="s">
        <v>3090</v>
      </c>
      <c r="J2806" s="21">
        <v>55.266666666666602</v>
      </c>
      <c r="K2806">
        <v>-128.4</v>
      </c>
      <c r="L2806">
        <v>1100</v>
      </c>
      <c r="M2806" s="21" t="s">
        <v>3037</v>
      </c>
      <c r="O2806" s="21">
        <v>1992</v>
      </c>
      <c r="Q2806" s="21" t="s">
        <v>3089</v>
      </c>
      <c r="T2806" s="21">
        <v>-20</v>
      </c>
      <c r="U2806" s="21" t="s">
        <v>1147</v>
      </c>
      <c r="X2806" s="9" t="s">
        <v>3091</v>
      </c>
      <c r="Z2806" s="22">
        <v>8</v>
      </c>
      <c r="AD2806" s="22" t="s">
        <v>1168</v>
      </c>
      <c r="AF2806" s="24" t="s">
        <v>153</v>
      </c>
      <c r="AG2806" t="s">
        <v>1160</v>
      </c>
      <c r="AH2806">
        <f t="shared" si="26"/>
        <v>4320</v>
      </c>
      <c r="AI2806" s="21" t="s">
        <v>153</v>
      </c>
      <c r="AJ2806" s="21" t="s">
        <v>1148</v>
      </c>
      <c r="AK2806" s="21">
        <v>7.4580000000000002</v>
      </c>
      <c r="AL2806" s="21" t="s">
        <v>1324</v>
      </c>
      <c r="AM2806" s="21">
        <f>9.04-5.537</f>
        <v>3.5029999999999992</v>
      </c>
      <c r="AN2806" s="21">
        <v>3</v>
      </c>
      <c r="AO2806" s="21">
        <v>50</v>
      </c>
      <c r="AP2806" s="21">
        <v>15</v>
      </c>
      <c r="AQ2806" s="22" t="s">
        <v>3095</v>
      </c>
      <c r="AR2806" s="21" t="s">
        <v>1155</v>
      </c>
      <c r="AS2806" t="s">
        <v>3088</v>
      </c>
    </row>
    <row r="2807" spans="1:45" x14ac:dyDescent="0.2">
      <c r="A2807" s="21" t="s">
        <v>1688</v>
      </c>
      <c r="B2807" s="21" t="s">
        <v>1146</v>
      </c>
      <c r="C2807" s="21" t="s">
        <v>1149</v>
      </c>
      <c r="D2807" s="21" t="s">
        <v>420</v>
      </c>
      <c r="E2807" s="21" t="s">
        <v>3096</v>
      </c>
      <c r="G2807" s="21" t="s">
        <v>153</v>
      </c>
      <c r="H2807" s="21" t="s">
        <v>1168</v>
      </c>
      <c r="I2807" s="21" t="s">
        <v>3090</v>
      </c>
      <c r="J2807" s="21">
        <v>55.266666666666602</v>
      </c>
      <c r="K2807">
        <v>-128.4</v>
      </c>
      <c r="L2807">
        <v>1100</v>
      </c>
      <c r="M2807" s="21" t="s">
        <v>3037</v>
      </c>
      <c r="O2807" s="21">
        <v>1992</v>
      </c>
      <c r="Q2807" s="21" t="s">
        <v>3089</v>
      </c>
      <c r="T2807" s="21">
        <v>-20</v>
      </c>
      <c r="U2807" s="21" t="s">
        <v>1147</v>
      </c>
      <c r="X2807" s="9" t="s">
        <v>3091</v>
      </c>
      <c r="Z2807" s="22">
        <v>8</v>
      </c>
      <c r="AD2807" s="22" t="s">
        <v>1168</v>
      </c>
      <c r="AF2807" s="24" t="s">
        <v>153</v>
      </c>
      <c r="AG2807" t="s">
        <v>1160</v>
      </c>
      <c r="AH2807">
        <f t="shared" si="26"/>
        <v>4320</v>
      </c>
      <c r="AI2807" s="21" t="s">
        <v>153</v>
      </c>
      <c r="AJ2807" s="21" t="s">
        <v>1148</v>
      </c>
      <c r="AK2807" s="21">
        <v>7.91</v>
      </c>
      <c r="AL2807" s="21" t="s">
        <v>1324</v>
      </c>
      <c r="AM2807" s="21">
        <f>10.056-5.65</f>
        <v>4.4059999999999988</v>
      </c>
      <c r="AN2807" s="21">
        <v>3</v>
      </c>
      <c r="AO2807" s="21">
        <v>50</v>
      </c>
      <c r="AP2807" s="21">
        <v>18</v>
      </c>
      <c r="AQ2807" s="22" t="s">
        <v>3095</v>
      </c>
      <c r="AR2807" s="21" t="s">
        <v>1155</v>
      </c>
      <c r="AS2807" t="s">
        <v>3088</v>
      </c>
    </row>
    <row r="2808" spans="1:45" x14ac:dyDescent="0.2">
      <c r="A2808" s="21" t="s">
        <v>1688</v>
      </c>
      <c r="B2808" s="21" t="s">
        <v>1146</v>
      </c>
      <c r="C2808" s="21" t="s">
        <v>1149</v>
      </c>
      <c r="D2808" s="21" t="s">
        <v>420</v>
      </c>
      <c r="E2808" s="21" t="s">
        <v>3096</v>
      </c>
      <c r="G2808" s="21" t="s">
        <v>153</v>
      </c>
      <c r="H2808" s="21" t="s">
        <v>1168</v>
      </c>
      <c r="I2808" s="21" t="s">
        <v>3090</v>
      </c>
      <c r="J2808" s="21">
        <v>55.266666666666602</v>
      </c>
      <c r="K2808">
        <v>-128.4</v>
      </c>
      <c r="L2808">
        <v>1100</v>
      </c>
      <c r="M2808" s="21" t="s">
        <v>3037</v>
      </c>
      <c r="O2808" s="21">
        <v>1992</v>
      </c>
      <c r="Q2808" s="21" t="s">
        <v>3089</v>
      </c>
      <c r="T2808" s="21">
        <v>-20</v>
      </c>
      <c r="U2808" s="21" t="s">
        <v>1147</v>
      </c>
      <c r="X2808" s="9" t="s">
        <v>3091</v>
      </c>
      <c r="Z2808" s="22">
        <v>8</v>
      </c>
      <c r="AD2808" s="22" t="s">
        <v>1168</v>
      </c>
      <c r="AF2808" s="24" t="s">
        <v>153</v>
      </c>
      <c r="AG2808" t="s">
        <v>1160</v>
      </c>
      <c r="AH2808">
        <f t="shared" si="26"/>
        <v>4320</v>
      </c>
      <c r="AI2808" s="21" t="s">
        <v>153</v>
      </c>
      <c r="AJ2808" s="21" t="s">
        <v>1148</v>
      </c>
      <c r="AK2808" s="21">
        <v>8.3620000000000001</v>
      </c>
      <c r="AL2808" s="21" t="s">
        <v>1324</v>
      </c>
      <c r="AM2808" s="21">
        <f>10.847-5.876</f>
        <v>4.9709999999999992</v>
      </c>
      <c r="AN2808" s="21">
        <v>3</v>
      </c>
      <c r="AO2808" s="21">
        <v>50</v>
      </c>
      <c r="AP2808" s="21">
        <v>21</v>
      </c>
      <c r="AQ2808" s="22" t="s">
        <v>3095</v>
      </c>
      <c r="AR2808" s="21" t="s">
        <v>1155</v>
      </c>
      <c r="AS2808" t="s">
        <v>3088</v>
      </c>
    </row>
    <row r="2809" spans="1:45" x14ac:dyDescent="0.2">
      <c r="A2809" s="21" t="s">
        <v>1688</v>
      </c>
      <c r="B2809" s="21" t="s">
        <v>1146</v>
      </c>
      <c r="C2809" s="21" t="s">
        <v>1149</v>
      </c>
      <c r="D2809" s="21" t="s">
        <v>420</v>
      </c>
      <c r="E2809" s="21" t="s">
        <v>3096</v>
      </c>
      <c r="G2809" s="21" t="s">
        <v>153</v>
      </c>
      <c r="H2809" s="21" t="s">
        <v>1168</v>
      </c>
      <c r="I2809" s="21" t="s">
        <v>3090</v>
      </c>
      <c r="J2809" s="21">
        <v>55.266666666666602</v>
      </c>
      <c r="K2809">
        <v>-128.4</v>
      </c>
      <c r="L2809">
        <v>1100</v>
      </c>
      <c r="M2809" s="21" t="s">
        <v>3037</v>
      </c>
      <c r="O2809" s="21">
        <v>1992</v>
      </c>
      <c r="Q2809" s="21" t="s">
        <v>3089</v>
      </c>
      <c r="T2809" s="21">
        <v>-20</v>
      </c>
      <c r="U2809" s="21" t="s">
        <v>1147</v>
      </c>
      <c r="X2809" s="9" t="s">
        <v>3091</v>
      </c>
      <c r="Z2809" s="22">
        <v>8</v>
      </c>
      <c r="AD2809" s="22" t="s">
        <v>1168</v>
      </c>
      <c r="AF2809" s="24" t="s">
        <v>153</v>
      </c>
      <c r="AG2809" t="s">
        <v>1160</v>
      </c>
      <c r="AH2809">
        <f t="shared" si="26"/>
        <v>4320</v>
      </c>
      <c r="AI2809" s="21" t="s">
        <v>153</v>
      </c>
      <c r="AJ2809" s="21" t="s">
        <v>1148</v>
      </c>
      <c r="AK2809" s="21">
        <v>9.0399999999999991</v>
      </c>
      <c r="AL2809" s="21" t="s">
        <v>1324</v>
      </c>
      <c r="AM2809" s="21">
        <f>11.977-5.876</f>
        <v>6.101</v>
      </c>
      <c r="AN2809" s="21">
        <v>3</v>
      </c>
      <c r="AO2809" s="21">
        <v>50</v>
      </c>
      <c r="AP2809" s="21">
        <v>24</v>
      </c>
      <c r="AQ2809" s="22" t="s">
        <v>3095</v>
      </c>
      <c r="AR2809" s="21" t="s">
        <v>1155</v>
      </c>
      <c r="AS2809" t="s">
        <v>3088</v>
      </c>
    </row>
    <row r="2810" spans="1:45" x14ac:dyDescent="0.2">
      <c r="A2810" s="21" t="s">
        <v>1688</v>
      </c>
      <c r="B2810" s="21" t="s">
        <v>1146</v>
      </c>
      <c r="C2810" s="21" t="s">
        <v>1149</v>
      </c>
      <c r="D2810" s="21" t="s">
        <v>420</v>
      </c>
      <c r="E2810" s="21" t="s">
        <v>3096</v>
      </c>
      <c r="G2810" s="21" t="s">
        <v>153</v>
      </c>
      <c r="H2810" s="21" t="s">
        <v>1168</v>
      </c>
      <c r="I2810" s="21" t="s">
        <v>3090</v>
      </c>
      <c r="J2810" s="21">
        <v>55.266666666666602</v>
      </c>
      <c r="K2810">
        <v>-128.4</v>
      </c>
      <c r="L2810">
        <v>1100</v>
      </c>
      <c r="M2810" s="21" t="s">
        <v>3037</v>
      </c>
      <c r="O2810" s="21">
        <v>1992</v>
      </c>
      <c r="Q2810" s="21" t="s">
        <v>3089</v>
      </c>
      <c r="T2810" s="21">
        <v>-20</v>
      </c>
      <c r="U2810" s="21" t="s">
        <v>1147</v>
      </c>
      <c r="X2810" s="9" t="s">
        <v>3091</v>
      </c>
      <c r="Z2810" s="22">
        <v>8</v>
      </c>
      <c r="AD2810" s="22" t="s">
        <v>1168</v>
      </c>
      <c r="AF2810" s="24" t="s">
        <v>153</v>
      </c>
      <c r="AG2810" t="s">
        <v>1160</v>
      </c>
      <c r="AH2810">
        <f t="shared" si="26"/>
        <v>4320</v>
      </c>
      <c r="AI2810" s="21" t="s">
        <v>153</v>
      </c>
      <c r="AJ2810" s="21" t="s">
        <v>1148</v>
      </c>
      <c r="AK2810" s="21">
        <v>12.316000000000001</v>
      </c>
      <c r="AL2810" s="21" t="s">
        <v>1324</v>
      </c>
      <c r="AM2810" s="21">
        <f>14.011-10.621</f>
        <v>3.3899999999999988</v>
      </c>
      <c r="AN2810" s="21">
        <v>3</v>
      </c>
      <c r="AO2810" s="21">
        <v>50</v>
      </c>
      <c r="AP2810" s="21">
        <v>27</v>
      </c>
      <c r="AQ2810" s="22" t="s">
        <v>3095</v>
      </c>
      <c r="AR2810" s="21" t="s">
        <v>1155</v>
      </c>
      <c r="AS2810" t="s">
        <v>3088</v>
      </c>
    </row>
    <row r="2811" spans="1:45" x14ac:dyDescent="0.2">
      <c r="A2811" s="21" t="s">
        <v>1688</v>
      </c>
      <c r="B2811" s="21" t="s">
        <v>1146</v>
      </c>
      <c r="C2811" s="21" t="s">
        <v>1149</v>
      </c>
      <c r="D2811" s="21" t="s">
        <v>420</v>
      </c>
      <c r="E2811" s="21" t="s">
        <v>3096</v>
      </c>
      <c r="G2811" s="21" t="s">
        <v>153</v>
      </c>
      <c r="H2811" s="21" t="s">
        <v>1168</v>
      </c>
      <c r="I2811" s="21" t="s">
        <v>3090</v>
      </c>
      <c r="J2811" s="21">
        <v>55.266666666666602</v>
      </c>
      <c r="K2811">
        <v>-128.4</v>
      </c>
      <c r="L2811">
        <v>1100</v>
      </c>
      <c r="M2811" s="21" t="s">
        <v>3037</v>
      </c>
      <c r="O2811" s="21">
        <v>1992</v>
      </c>
      <c r="Q2811" s="21" t="s">
        <v>3089</v>
      </c>
      <c r="T2811" s="21">
        <v>-20</v>
      </c>
      <c r="U2811" s="21" t="s">
        <v>1147</v>
      </c>
      <c r="X2811" s="9" t="s">
        <v>3091</v>
      </c>
      <c r="Z2811" s="22">
        <v>8</v>
      </c>
      <c r="AD2811" s="22" t="s">
        <v>1168</v>
      </c>
      <c r="AF2811" s="24" t="s">
        <v>153</v>
      </c>
      <c r="AG2811" t="s">
        <v>1160</v>
      </c>
      <c r="AH2811">
        <f t="shared" si="26"/>
        <v>4320</v>
      </c>
      <c r="AI2811" s="21" t="s">
        <v>153</v>
      </c>
      <c r="AJ2811" s="21" t="s">
        <v>1148</v>
      </c>
      <c r="AK2811" s="21">
        <v>12.316000000000001</v>
      </c>
      <c r="AL2811" s="21" t="s">
        <v>1324</v>
      </c>
      <c r="AM2811" s="21">
        <f>14.011-10.621</f>
        <v>3.3899999999999988</v>
      </c>
      <c r="AN2811" s="21">
        <v>3</v>
      </c>
      <c r="AO2811" s="21">
        <v>50</v>
      </c>
      <c r="AP2811" s="21">
        <v>30</v>
      </c>
      <c r="AQ2811" s="22" t="s">
        <v>3095</v>
      </c>
      <c r="AR2811" s="21" t="s">
        <v>1155</v>
      </c>
      <c r="AS2811" t="s">
        <v>3088</v>
      </c>
    </row>
    <row r="2812" spans="1:45" x14ac:dyDescent="0.2">
      <c r="A2812" s="21" t="s">
        <v>1688</v>
      </c>
      <c r="B2812" s="21" t="s">
        <v>1146</v>
      </c>
      <c r="C2812" s="21" t="s">
        <v>1149</v>
      </c>
      <c r="D2812" s="21" t="s">
        <v>420</v>
      </c>
      <c r="E2812" s="21" t="s">
        <v>2030</v>
      </c>
      <c r="G2812" s="21" t="s">
        <v>153</v>
      </c>
      <c r="H2812" s="21" t="s">
        <v>1168</v>
      </c>
      <c r="I2812" s="21" t="s">
        <v>3098</v>
      </c>
      <c r="J2812" s="21">
        <v>49.466666666666598</v>
      </c>
      <c r="K2812">
        <v>-124.8</v>
      </c>
      <c r="L2812">
        <v>40</v>
      </c>
      <c r="M2812" s="21" t="s">
        <v>3037</v>
      </c>
      <c r="O2812" s="21">
        <v>1981</v>
      </c>
      <c r="Q2812" s="21" t="s">
        <v>3089</v>
      </c>
      <c r="T2812" s="21">
        <v>-20</v>
      </c>
      <c r="U2812" s="21" t="s">
        <v>1221</v>
      </c>
      <c r="V2812" s="9" t="s">
        <v>1250</v>
      </c>
      <c r="W2812">
        <f>56</f>
        <v>56</v>
      </c>
      <c r="X2812" s="9" t="s">
        <v>3091</v>
      </c>
      <c r="Z2812" s="22">
        <v>8</v>
      </c>
      <c r="AD2812" s="22" t="s">
        <v>1168</v>
      </c>
      <c r="AF2812" s="24" t="s">
        <v>153</v>
      </c>
      <c r="AG2812" t="s">
        <v>1160</v>
      </c>
      <c r="AH2812">
        <f t="shared" ref="AH2812:AH2813" si="27">24*60*3</f>
        <v>4320</v>
      </c>
      <c r="AI2812" s="21" t="s">
        <v>153</v>
      </c>
      <c r="AJ2812" s="21" t="s">
        <v>1148</v>
      </c>
      <c r="AK2812" s="21">
        <v>0</v>
      </c>
      <c r="AL2812" s="21" t="s">
        <v>1324</v>
      </c>
      <c r="AM2812" s="21">
        <v>0</v>
      </c>
      <c r="AN2812" s="21">
        <v>3</v>
      </c>
      <c r="AO2812" s="21">
        <v>50</v>
      </c>
      <c r="AP2812" s="21">
        <v>3</v>
      </c>
      <c r="AQ2812" s="22" t="s">
        <v>3019</v>
      </c>
      <c r="AR2812" s="21" t="s">
        <v>1155</v>
      </c>
      <c r="AS2812" t="s">
        <v>3088</v>
      </c>
    </row>
    <row r="2813" spans="1:45" x14ac:dyDescent="0.2">
      <c r="A2813" s="21" t="s">
        <v>1688</v>
      </c>
      <c r="B2813" s="21" t="s">
        <v>1146</v>
      </c>
      <c r="C2813" s="21" t="s">
        <v>1149</v>
      </c>
      <c r="D2813" s="21" t="s">
        <v>420</v>
      </c>
      <c r="E2813" s="21" t="s">
        <v>2030</v>
      </c>
      <c r="G2813" s="21" t="s">
        <v>153</v>
      </c>
      <c r="H2813" s="21" t="s">
        <v>1168</v>
      </c>
      <c r="I2813" s="21" t="s">
        <v>3098</v>
      </c>
      <c r="J2813" s="21">
        <v>49.466666666666598</v>
      </c>
      <c r="K2813">
        <v>-124.8</v>
      </c>
      <c r="L2813">
        <v>40</v>
      </c>
      <c r="M2813" s="21" t="s">
        <v>3037</v>
      </c>
      <c r="O2813" s="21">
        <v>1981</v>
      </c>
      <c r="Q2813" s="21" t="s">
        <v>3089</v>
      </c>
      <c r="T2813" s="21">
        <v>-20</v>
      </c>
      <c r="U2813" s="21" t="s">
        <v>1221</v>
      </c>
      <c r="V2813" s="9" t="s">
        <v>1250</v>
      </c>
      <c r="W2813">
        <f>56</f>
        <v>56</v>
      </c>
      <c r="X2813" s="9" t="s">
        <v>3091</v>
      </c>
      <c r="Z2813" s="22">
        <v>8</v>
      </c>
      <c r="AD2813" s="22" t="s">
        <v>1168</v>
      </c>
      <c r="AF2813" s="24" t="s">
        <v>153</v>
      </c>
      <c r="AG2813" t="s">
        <v>1160</v>
      </c>
      <c r="AH2813">
        <f t="shared" si="27"/>
        <v>4320</v>
      </c>
      <c r="AI2813" s="21" t="s">
        <v>153</v>
      </c>
      <c r="AJ2813" s="21" t="s">
        <v>1148</v>
      </c>
      <c r="AK2813" s="21">
        <v>0</v>
      </c>
      <c r="AL2813" s="21" t="s">
        <v>1324</v>
      </c>
      <c r="AM2813" s="21">
        <v>0</v>
      </c>
      <c r="AN2813" s="21">
        <v>3</v>
      </c>
      <c r="AO2813" s="21">
        <v>50</v>
      </c>
      <c r="AP2813" s="21">
        <v>6</v>
      </c>
      <c r="AQ2813" s="22" t="s">
        <v>3019</v>
      </c>
      <c r="AR2813" s="21" t="s">
        <v>1155</v>
      </c>
      <c r="AS2813" t="s">
        <v>3088</v>
      </c>
    </row>
    <row r="2814" spans="1:45" x14ac:dyDescent="0.2">
      <c r="A2814" s="21" t="s">
        <v>1688</v>
      </c>
      <c r="B2814" s="21" t="s">
        <v>1146</v>
      </c>
      <c r="C2814" s="21" t="s">
        <v>1149</v>
      </c>
      <c r="D2814" s="21" t="s">
        <v>420</v>
      </c>
      <c r="E2814" s="21" t="s">
        <v>2030</v>
      </c>
      <c r="G2814" s="21" t="s">
        <v>153</v>
      </c>
      <c r="H2814" s="21" t="s">
        <v>1168</v>
      </c>
      <c r="I2814" s="21" t="s">
        <v>3098</v>
      </c>
      <c r="J2814" s="21">
        <v>49.466666666666598</v>
      </c>
      <c r="K2814">
        <v>-124.8</v>
      </c>
      <c r="L2814">
        <v>40</v>
      </c>
      <c r="M2814" s="21" t="s">
        <v>3037</v>
      </c>
      <c r="O2814" s="21">
        <v>1981</v>
      </c>
      <c r="Q2814" s="21" t="s">
        <v>3089</v>
      </c>
      <c r="T2814" s="21">
        <v>-20</v>
      </c>
      <c r="U2814" s="21" t="s">
        <v>1221</v>
      </c>
      <c r="V2814" s="9" t="s">
        <v>1250</v>
      </c>
      <c r="W2814">
        <f>56</f>
        <v>56</v>
      </c>
      <c r="X2814" s="9" t="s">
        <v>3091</v>
      </c>
      <c r="Z2814" s="22">
        <v>8</v>
      </c>
      <c r="AD2814" s="22" t="s">
        <v>1168</v>
      </c>
      <c r="AF2814" s="24" t="s">
        <v>153</v>
      </c>
      <c r="AG2814" t="s">
        <v>1160</v>
      </c>
      <c r="AH2814">
        <f t="shared" ref="AH2814:AH2861" si="28">24*60*3</f>
        <v>4320</v>
      </c>
      <c r="AI2814" s="21" t="s">
        <v>153</v>
      </c>
      <c r="AJ2814" s="21" t="s">
        <v>1148</v>
      </c>
      <c r="AK2814" s="21">
        <v>0</v>
      </c>
      <c r="AL2814" s="21" t="s">
        <v>1324</v>
      </c>
      <c r="AM2814" s="21">
        <v>0</v>
      </c>
      <c r="AN2814" s="21">
        <v>3</v>
      </c>
      <c r="AO2814" s="21">
        <v>50</v>
      </c>
      <c r="AP2814" s="21">
        <v>9</v>
      </c>
      <c r="AQ2814" s="22" t="s">
        <v>3019</v>
      </c>
      <c r="AR2814" s="21" t="s">
        <v>1155</v>
      </c>
      <c r="AS2814" t="s">
        <v>3088</v>
      </c>
    </row>
    <row r="2815" spans="1:45" x14ac:dyDescent="0.2">
      <c r="A2815" s="21" t="s">
        <v>1688</v>
      </c>
      <c r="B2815" s="21" t="s">
        <v>1146</v>
      </c>
      <c r="C2815" s="21" t="s">
        <v>1149</v>
      </c>
      <c r="D2815" s="21" t="s">
        <v>420</v>
      </c>
      <c r="E2815" s="21" t="s">
        <v>2030</v>
      </c>
      <c r="G2815" s="21" t="s">
        <v>153</v>
      </c>
      <c r="H2815" s="21" t="s">
        <v>1168</v>
      </c>
      <c r="I2815" s="21" t="s">
        <v>3098</v>
      </c>
      <c r="J2815" s="21">
        <v>49.466666666666598</v>
      </c>
      <c r="K2815">
        <v>-124.8</v>
      </c>
      <c r="L2815">
        <v>40</v>
      </c>
      <c r="M2815" s="21" t="s">
        <v>3037</v>
      </c>
      <c r="O2815" s="21">
        <v>1981</v>
      </c>
      <c r="Q2815" s="21" t="s">
        <v>3089</v>
      </c>
      <c r="T2815" s="21">
        <v>-20</v>
      </c>
      <c r="U2815" s="21" t="s">
        <v>1221</v>
      </c>
      <c r="V2815" s="9" t="s">
        <v>1250</v>
      </c>
      <c r="W2815">
        <f>56</f>
        <v>56</v>
      </c>
      <c r="X2815" s="9" t="s">
        <v>3091</v>
      </c>
      <c r="Z2815" s="22">
        <v>8</v>
      </c>
      <c r="AD2815" s="22" t="s">
        <v>1168</v>
      </c>
      <c r="AF2815" s="24" t="s">
        <v>153</v>
      </c>
      <c r="AG2815" t="s">
        <v>1160</v>
      </c>
      <c r="AH2815">
        <f t="shared" si="28"/>
        <v>4320</v>
      </c>
      <c r="AI2815" s="21" t="s">
        <v>153</v>
      </c>
      <c r="AJ2815" s="21" t="s">
        <v>1148</v>
      </c>
      <c r="AK2815" s="21">
        <v>1.7350000000000001</v>
      </c>
      <c r="AL2815" s="21" t="s">
        <v>1324</v>
      </c>
      <c r="AM2815" s="21" t="s">
        <v>3006</v>
      </c>
      <c r="AN2815" s="21">
        <v>3</v>
      </c>
      <c r="AO2815" s="21">
        <v>50</v>
      </c>
      <c r="AP2815" s="21">
        <v>12</v>
      </c>
      <c r="AQ2815" s="22" t="s">
        <v>3019</v>
      </c>
      <c r="AR2815" s="21" t="s">
        <v>1155</v>
      </c>
      <c r="AS2815" t="s">
        <v>3088</v>
      </c>
    </row>
    <row r="2816" spans="1:45" x14ac:dyDescent="0.2">
      <c r="A2816" s="21" t="s">
        <v>1688</v>
      </c>
      <c r="B2816" s="21" t="s">
        <v>1146</v>
      </c>
      <c r="C2816" s="21" t="s">
        <v>1149</v>
      </c>
      <c r="D2816" s="21" t="s">
        <v>420</v>
      </c>
      <c r="E2816" s="21" t="s">
        <v>2030</v>
      </c>
      <c r="G2816" s="21" t="s">
        <v>153</v>
      </c>
      <c r="H2816" s="21" t="s">
        <v>1168</v>
      </c>
      <c r="I2816" s="21" t="s">
        <v>3098</v>
      </c>
      <c r="J2816" s="21">
        <v>49.466666666666598</v>
      </c>
      <c r="K2816">
        <v>-124.8</v>
      </c>
      <c r="L2816">
        <v>40</v>
      </c>
      <c r="M2816" s="21" t="s">
        <v>3037</v>
      </c>
      <c r="O2816" s="21">
        <v>1981</v>
      </c>
      <c r="Q2816" s="21" t="s">
        <v>3089</v>
      </c>
      <c r="T2816" s="21">
        <v>-20</v>
      </c>
      <c r="U2816" s="21" t="s">
        <v>1221</v>
      </c>
      <c r="V2816" s="9" t="s">
        <v>1250</v>
      </c>
      <c r="W2816">
        <f>56</f>
        <v>56</v>
      </c>
      <c r="X2816" s="9" t="s">
        <v>3091</v>
      </c>
      <c r="Z2816" s="22">
        <v>8</v>
      </c>
      <c r="AD2816" s="22" t="s">
        <v>1168</v>
      </c>
      <c r="AF2816" s="24" t="s">
        <v>153</v>
      </c>
      <c r="AG2816" t="s">
        <v>1160</v>
      </c>
      <c r="AH2816">
        <f t="shared" si="28"/>
        <v>4320</v>
      </c>
      <c r="AI2816" s="21" t="s">
        <v>153</v>
      </c>
      <c r="AJ2816" s="21" t="s">
        <v>1148</v>
      </c>
      <c r="AK2816" s="21">
        <v>11.02</v>
      </c>
      <c r="AL2816" s="21" t="s">
        <v>1324</v>
      </c>
      <c r="AM2816" s="21">
        <f>13.98-9.218</f>
        <v>4.7620000000000005</v>
      </c>
      <c r="AN2816" s="21">
        <v>3</v>
      </c>
      <c r="AO2816" s="21">
        <v>50</v>
      </c>
      <c r="AP2816" s="21">
        <v>15</v>
      </c>
      <c r="AQ2816" s="22" t="s">
        <v>3019</v>
      </c>
      <c r="AR2816" s="21" t="s">
        <v>1155</v>
      </c>
      <c r="AS2816" t="s">
        <v>3088</v>
      </c>
    </row>
    <row r="2817" spans="1:45" x14ac:dyDescent="0.2">
      <c r="A2817" s="21" t="s">
        <v>1688</v>
      </c>
      <c r="B2817" s="21" t="s">
        <v>1146</v>
      </c>
      <c r="C2817" s="21" t="s">
        <v>1149</v>
      </c>
      <c r="D2817" s="21" t="s">
        <v>420</v>
      </c>
      <c r="E2817" s="21" t="s">
        <v>2030</v>
      </c>
      <c r="G2817" s="21" t="s">
        <v>153</v>
      </c>
      <c r="H2817" s="21" t="s">
        <v>1168</v>
      </c>
      <c r="I2817" s="21" t="s">
        <v>3098</v>
      </c>
      <c r="J2817" s="21">
        <v>49.466666666666598</v>
      </c>
      <c r="K2817">
        <v>-124.8</v>
      </c>
      <c r="L2817">
        <v>40</v>
      </c>
      <c r="M2817" s="21" t="s">
        <v>3037</v>
      </c>
      <c r="O2817" s="21">
        <v>1981</v>
      </c>
      <c r="Q2817" s="21" t="s">
        <v>3089</v>
      </c>
      <c r="T2817" s="21">
        <v>-20</v>
      </c>
      <c r="U2817" s="21" t="s">
        <v>1221</v>
      </c>
      <c r="V2817" s="9" t="s">
        <v>1250</v>
      </c>
      <c r="W2817">
        <f>56</f>
        <v>56</v>
      </c>
      <c r="X2817" s="9" t="s">
        <v>3091</v>
      </c>
      <c r="Z2817" s="22">
        <v>8</v>
      </c>
      <c r="AD2817" s="22" t="s">
        <v>1168</v>
      </c>
      <c r="AF2817" s="24" t="s">
        <v>153</v>
      </c>
      <c r="AG2817" t="s">
        <v>1160</v>
      </c>
      <c r="AH2817">
        <f t="shared" si="28"/>
        <v>4320</v>
      </c>
      <c r="AI2817" s="21" t="s">
        <v>153</v>
      </c>
      <c r="AJ2817" s="21" t="s">
        <v>1148</v>
      </c>
      <c r="AK2817" s="21">
        <v>16.972999999999999</v>
      </c>
      <c r="AL2817" s="21" t="s">
        <v>1324</v>
      </c>
      <c r="AM2817" s="21">
        <f>19.558-14.796</f>
        <v>4.7620000000000005</v>
      </c>
      <c r="AN2817" s="21">
        <v>3</v>
      </c>
      <c r="AO2817" s="21">
        <v>50</v>
      </c>
      <c r="AP2817" s="21">
        <v>18</v>
      </c>
      <c r="AQ2817" s="22" t="s">
        <v>3019</v>
      </c>
      <c r="AR2817" s="21" t="s">
        <v>1155</v>
      </c>
      <c r="AS2817" t="s">
        <v>3088</v>
      </c>
    </row>
    <row r="2818" spans="1:45" x14ac:dyDescent="0.2">
      <c r="A2818" s="21" t="s">
        <v>1688</v>
      </c>
      <c r="B2818" s="21" t="s">
        <v>1146</v>
      </c>
      <c r="C2818" s="21" t="s">
        <v>1149</v>
      </c>
      <c r="D2818" s="21" t="s">
        <v>420</v>
      </c>
      <c r="E2818" s="21" t="s">
        <v>2030</v>
      </c>
      <c r="G2818" s="21" t="s">
        <v>153</v>
      </c>
      <c r="H2818" s="21" t="s">
        <v>1168</v>
      </c>
      <c r="I2818" s="21" t="s">
        <v>3098</v>
      </c>
      <c r="J2818" s="21">
        <v>49.466666666666598</v>
      </c>
      <c r="K2818">
        <v>-124.8</v>
      </c>
      <c r="L2818">
        <v>40</v>
      </c>
      <c r="M2818" s="21" t="s">
        <v>3037</v>
      </c>
      <c r="O2818" s="21">
        <v>1981</v>
      </c>
      <c r="Q2818" s="21" t="s">
        <v>3089</v>
      </c>
      <c r="T2818" s="21">
        <v>-20</v>
      </c>
      <c r="U2818" s="21" t="s">
        <v>1221</v>
      </c>
      <c r="V2818" s="9" t="s">
        <v>1250</v>
      </c>
      <c r="W2818">
        <f>56</f>
        <v>56</v>
      </c>
      <c r="X2818" s="9" t="s">
        <v>3091</v>
      </c>
      <c r="Z2818" s="22">
        <v>8</v>
      </c>
      <c r="AD2818" s="22" t="s">
        <v>1168</v>
      </c>
      <c r="AF2818" s="24" t="s">
        <v>153</v>
      </c>
      <c r="AG2818" t="s">
        <v>1160</v>
      </c>
      <c r="AH2818">
        <f t="shared" si="28"/>
        <v>4320</v>
      </c>
      <c r="AI2818" s="21" t="s">
        <v>153</v>
      </c>
      <c r="AJ2818" s="21" t="s">
        <v>1148</v>
      </c>
      <c r="AK2818" s="21">
        <v>34.898000000000003</v>
      </c>
      <c r="AL2818" s="21" t="s">
        <v>1324</v>
      </c>
      <c r="AM2818" s="21">
        <f>36.156-34.116</f>
        <v>2.0399999999999991</v>
      </c>
      <c r="AN2818" s="21">
        <v>3</v>
      </c>
      <c r="AO2818" s="21">
        <v>50</v>
      </c>
      <c r="AP2818" s="21">
        <v>21</v>
      </c>
      <c r="AQ2818" s="22" t="s">
        <v>3019</v>
      </c>
      <c r="AR2818" s="21" t="s">
        <v>1155</v>
      </c>
      <c r="AS2818" t="s">
        <v>3088</v>
      </c>
    </row>
    <row r="2819" spans="1:45" x14ac:dyDescent="0.2">
      <c r="A2819" s="21" t="s">
        <v>1688</v>
      </c>
      <c r="B2819" s="21" t="s">
        <v>1146</v>
      </c>
      <c r="C2819" s="21" t="s">
        <v>1149</v>
      </c>
      <c r="D2819" s="21" t="s">
        <v>420</v>
      </c>
      <c r="E2819" s="21" t="s">
        <v>2030</v>
      </c>
      <c r="G2819" s="21" t="s">
        <v>153</v>
      </c>
      <c r="H2819" s="21" t="s">
        <v>1168</v>
      </c>
      <c r="I2819" s="21" t="s">
        <v>3098</v>
      </c>
      <c r="J2819" s="21">
        <v>49.466666666666598</v>
      </c>
      <c r="K2819">
        <v>-124.8</v>
      </c>
      <c r="L2819">
        <v>40</v>
      </c>
      <c r="M2819" s="21" t="s">
        <v>3037</v>
      </c>
      <c r="O2819" s="21">
        <v>1981</v>
      </c>
      <c r="Q2819" s="21" t="s">
        <v>3089</v>
      </c>
      <c r="T2819" s="21">
        <v>-20</v>
      </c>
      <c r="U2819" s="21" t="s">
        <v>1221</v>
      </c>
      <c r="V2819" s="9" t="s">
        <v>1250</v>
      </c>
      <c r="W2819">
        <f>56</f>
        <v>56</v>
      </c>
      <c r="X2819" s="9" t="s">
        <v>3091</v>
      </c>
      <c r="Z2819" s="22">
        <v>8</v>
      </c>
      <c r="AD2819" s="22" t="s">
        <v>1168</v>
      </c>
      <c r="AF2819" s="24" t="s">
        <v>153</v>
      </c>
      <c r="AG2819" t="s">
        <v>1160</v>
      </c>
      <c r="AH2819">
        <f t="shared" si="28"/>
        <v>4320</v>
      </c>
      <c r="AI2819" s="21" t="s">
        <v>153</v>
      </c>
      <c r="AJ2819" s="21" t="s">
        <v>1148</v>
      </c>
      <c r="AK2819" s="21">
        <v>40.816000000000003</v>
      </c>
      <c r="AL2819" s="21" t="s">
        <v>1324</v>
      </c>
      <c r="AM2819">
        <f>44.864-37.789</f>
        <v>7.0749999999999957</v>
      </c>
      <c r="AN2819" s="21">
        <v>3</v>
      </c>
      <c r="AO2819" s="21">
        <v>50</v>
      </c>
      <c r="AP2819" s="21">
        <v>24</v>
      </c>
      <c r="AQ2819" s="22" t="s">
        <v>3019</v>
      </c>
      <c r="AR2819" s="21" t="s">
        <v>1155</v>
      </c>
      <c r="AS2819" t="s">
        <v>3088</v>
      </c>
    </row>
    <row r="2820" spans="1:45" x14ac:dyDescent="0.2">
      <c r="A2820" s="21" t="s">
        <v>1688</v>
      </c>
      <c r="B2820" s="21" t="s">
        <v>1146</v>
      </c>
      <c r="C2820" s="21" t="s">
        <v>1149</v>
      </c>
      <c r="D2820" s="21" t="s">
        <v>420</v>
      </c>
      <c r="E2820" s="21" t="s">
        <v>2030</v>
      </c>
      <c r="G2820" s="21" t="s">
        <v>153</v>
      </c>
      <c r="H2820" s="21" t="s">
        <v>1168</v>
      </c>
      <c r="I2820" s="21" t="s">
        <v>3098</v>
      </c>
      <c r="J2820" s="21">
        <v>49.466666666666598</v>
      </c>
      <c r="K2820">
        <v>-124.8</v>
      </c>
      <c r="L2820">
        <v>40</v>
      </c>
      <c r="M2820" s="21" t="s">
        <v>3037</v>
      </c>
      <c r="O2820" s="21">
        <v>1981</v>
      </c>
      <c r="Q2820" s="21" t="s">
        <v>3089</v>
      </c>
      <c r="T2820" s="21">
        <v>-20</v>
      </c>
      <c r="U2820" s="21" t="s">
        <v>1221</v>
      </c>
      <c r="V2820" s="9" t="s">
        <v>1250</v>
      </c>
      <c r="W2820">
        <f>56</f>
        <v>56</v>
      </c>
      <c r="X2820" s="9" t="s">
        <v>3091</v>
      </c>
      <c r="Z2820" s="22">
        <v>8</v>
      </c>
      <c r="AD2820" s="22" t="s">
        <v>1168</v>
      </c>
      <c r="AF2820" s="24" t="s">
        <v>153</v>
      </c>
      <c r="AG2820" t="s">
        <v>1160</v>
      </c>
      <c r="AH2820">
        <f t="shared" si="28"/>
        <v>4320</v>
      </c>
      <c r="AI2820" s="21" t="s">
        <v>153</v>
      </c>
      <c r="AJ2820" s="21" t="s">
        <v>1148</v>
      </c>
      <c r="AK2820" s="21">
        <v>48.162999999999997</v>
      </c>
      <c r="AL2820" s="21" t="s">
        <v>1324</v>
      </c>
      <c r="AM2820">
        <f>49.49-47.857</f>
        <v>1.6330000000000027</v>
      </c>
      <c r="AN2820" s="21">
        <v>3</v>
      </c>
      <c r="AO2820" s="21">
        <v>50</v>
      </c>
      <c r="AP2820" s="21">
        <v>27</v>
      </c>
      <c r="AQ2820" s="22" t="s">
        <v>3019</v>
      </c>
      <c r="AR2820" s="21" t="s">
        <v>1155</v>
      </c>
      <c r="AS2820" t="s">
        <v>3088</v>
      </c>
    </row>
    <row r="2821" spans="1:45" x14ac:dyDescent="0.2">
      <c r="A2821" s="21" t="s">
        <v>1688</v>
      </c>
      <c r="B2821" s="21" t="s">
        <v>1146</v>
      </c>
      <c r="C2821" s="21" t="s">
        <v>1149</v>
      </c>
      <c r="D2821" s="21" t="s">
        <v>420</v>
      </c>
      <c r="E2821" s="21" t="s">
        <v>2030</v>
      </c>
      <c r="G2821" s="21" t="s">
        <v>153</v>
      </c>
      <c r="H2821" s="21" t="s">
        <v>1168</v>
      </c>
      <c r="I2821" s="21" t="s">
        <v>3098</v>
      </c>
      <c r="J2821" s="21">
        <v>49.466666666666598</v>
      </c>
      <c r="K2821">
        <v>-124.8</v>
      </c>
      <c r="L2821">
        <v>40</v>
      </c>
      <c r="M2821" s="21" t="s">
        <v>3037</v>
      </c>
      <c r="O2821" s="21">
        <v>1981</v>
      </c>
      <c r="Q2821" s="21" t="s">
        <v>3089</v>
      </c>
      <c r="T2821" s="21">
        <v>-20</v>
      </c>
      <c r="U2821" s="21" t="s">
        <v>1221</v>
      </c>
      <c r="V2821" s="9" t="s">
        <v>1250</v>
      </c>
      <c r="W2821">
        <f>56</f>
        <v>56</v>
      </c>
      <c r="X2821" s="9" t="s">
        <v>3091</v>
      </c>
      <c r="Z2821" s="22">
        <v>8</v>
      </c>
      <c r="AD2821" s="22" t="s">
        <v>1168</v>
      </c>
      <c r="AF2821" s="24" t="s">
        <v>153</v>
      </c>
      <c r="AG2821" t="s">
        <v>1160</v>
      </c>
      <c r="AH2821">
        <f t="shared" si="28"/>
        <v>4320</v>
      </c>
      <c r="AI2821" s="21" t="s">
        <v>153</v>
      </c>
      <c r="AJ2821" s="21" t="s">
        <v>1148</v>
      </c>
      <c r="AK2821" s="21">
        <v>53.061</v>
      </c>
      <c r="AL2821" s="21" t="s">
        <v>1324</v>
      </c>
      <c r="AM2821">
        <f>54.388-52.483</f>
        <v>1.9050000000000011</v>
      </c>
      <c r="AN2821" s="21">
        <v>3</v>
      </c>
      <c r="AO2821" s="21">
        <v>50</v>
      </c>
      <c r="AP2821" s="21">
        <v>30</v>
      </c>
      <c r="AQ2821" s="22" t="s">
        <v>3019</v>
      </c>
      <c r="AR2821" s="21" t="s">
        <v>1155</v>
      </c>
      <c r="AS2821" t="s">
        <v>3088</v>
      </c>
    </row>
    <row r="2822" spans="1:45" x14ac:dyDescent="0.2">
      <c r="A2822" s="21" t="s">
        <v>1688</v>
      </c>
      <c r="B2822" s="21" t="s">
        <v>1146</v>
      </c>
      <c r="C2822" s="21" t="s">
        <v>1149</v>
      </c>
      <c r="D2822" s="21" t="s">
        <v>420</v>
      </c>
      <c r="E2822" s="21" t="s">
        <v>2030</v>
      </c>
      <c r="G2822" s="21" t="s">
        <v>153</v>
      </c>
      <c r="H2822" s="21" t="s">
        <v>1168</v>
      </c>
      <c r="I2822" s="21" t="s">
        <v>3098</v>
      </c>
      <c r="J2822" s="21">
        <v>49.466666666666598</v>
      </c>
      <c r="K2822">
        <v>-124.8</v>
      </c>
      <c r="L2822">
        <v>40</v>
      </c>
      <c r="M2822" s="21" t="s">
        <v>3037</v>
      </c>
      <c r="O2822" s="21">
        <v>1981</v>
      </c>
      <c r="Q2822" s="21" t="s">
        <v>3089</v>
      </c>
      <c r="T2822" s="21">
        <v>-20</v>
      </c>
      <c r="U2822" s="21" t="s">
        <v>1221</v>
      </c>
      <c r="V2822" s="9" t="s">
        <v>1250</v>
      </c>
      <c r="W2822">
        <f>56</f>
        <v>56</v>
      </c>
      <c r="X2822" s="9" t="s">
        <v>3091</v>
      </c>
      <c r="Y2822" t="s">
        <v>3092</v>
      </c>
      <c r="Z2822" s="22">
        <v>8</v>
      </c>
      <c r="AD2822" s="22" t="s">
        <v>1168</v>
      </c>
      <c r="AF2822" s="24" t="s">
        <v>153</v>
      </c>
      <c r="AG2822" t="s">
        <v>1160</v>
      </c>
      <c r="AH2822">
        <f t="shared" si="28"/>
        <v>4320</v>
      </c>
      <c r="AI2822" s="21" t="s">
        <v>153</v>
      </c>
      <c r="AJ2822" s="21" t="s">
        <v>1148</v>
      </c>
      <c r="AK2822" s="21">
        <v>0</v>
      </c>
      <c r="AL2822" s="21" t="s">
        <v>1324</v>
      </c>
      <c r="AM2822">
        <v>0</v>
      </c>
      <c r="AN2822" s="21">
        <v>3</v>
      </c>
      <c r="AO2822" s="21">
        <v>50</v>
      </c>
      <c r="AP2822" s="21">
        <v>3</v>
      </c>
      <c r="AQ2822" s="22" t="s">
        <v>3019</v>
      </c>
      <c r="AR2822" s="21" t="s">
        <v>1155</v>
      </c>
      <c r="AS2822" t="s">
        <v>3088</v>
      </c>
    </row>
    <row r="2823" spans="1:45" x14ac:dyDescent="0.2">
      <c r="A2823" s="21" t="s">
        <v>1688</v>
      </c>
      <c r="B2823" s="21" t="s">
        <v>1146</v>
      </c>
      <c r="C2823" s="21" t="s">
        <v>1149</v>
      </c>
      <c r="D2823" s="21" t="s">
        <v>420</v>
      </c>
      <c r="E2823" s="21" t="s">
        <v>2030</v>
      </c>
      <c r="G2823" s="21" t="s">
        <v>153</v>
      </c>
      <c r="H2823" s="21" t="s">
        <v>1168</v>
      </c>
      <c r="I2823" s="21" t="s">
        <v>3098</v>
      </c>
      <c r="J2823" s="21">
        <v>49.466666666666598</v>
      </c>
      <c r="K2823">
        <v>-124.8</v>
      </c>
      <c r="L2823">
        <v>40</v>
      </c>
      <c r="M2823" s="21" t="s">
        <v>3037</v>
      </c>
      <c r="O2823" s="21">
        <v>1981</v>
      </c>
      <c r="Q2823" s="21" t="s">
        <v>3089</v>
      </c>
      <c r="T2823" s="21">
        <v>-20</v>
      </c>
      <c r="U2823" s="21" t="s">
        <v>1221</v>
      </c>
      <c r="V2823" s="9" t="s">
        <v>1250</v>
      </c>
      <c r="W2823">
        <f>56</f>
        <v>56</v>
      </c>
      <c r="X2823" s="9" t="s">
        <v>3091</v>
      </c>
      <c r="Y2823" t="s">
        <v>3092</v>
      </c>
      <c r="Z2823" s="22">
        <v>8</v>
      </c>
      <c r="AD2823" s="22" t="s">
        <v>1168</v>
      </c>
      <c r="AF2823" s="24" t="s">
        <v>153</v>
      </c>
      <c r="AG2823" t="s">
        <v>1160</v>
      </c>
      <c r="AH2823">
        <f t="shared" si="28"/>
        <v>4320</v>
      </c>
      <c r="AI2823" s="21" t="s">
        <v>153</v>
      </c>
      <c r="AJ2823" s="21" t="s">
        <v>1148</v>
      </c>
      <c r="AK2823" s="21">
        <v>0</v>
      </c>
      <c r="AL2823" s="21" t="s">
        <v>1324</v>
      </c>
      <c r="AM2823">
        <v>0</v>
      </c>
      <c r="AN2823" s="21">
        <v>3</v>
      </c>
      <c r="AO2823" s="21">
        <v>50</v>
      </c>
      <c r="AP2823" s="21">
        <v>6</v>
      </c>
      <c r="AQ2823" s="22" t="s">
        <v>3019</v>
      </c>
      <c r="AR2823" s="21" t="s">
        <v>1155</v>
      </c>
      <c r="AS2823" t="s">
        <v>3088</v>
      </c>
    </row>
    <row r="2824" spans="1:45" x14ac:dyDescent="0.2">
      <c r="A2824" s="21" t="s">
        <v>1688</v>
      </c>
      <c r="B2824" s="21" t="s">
        <v>1146</v>
      </c>
      <c r="C2824" s="21" t="s">
        <v>1149</v>
      </c>
      <c r="D2824" s="21" t="s">
        <v>420</v>
      </c>
      <c r="E2824" s="21" t="s">
        <v>2030</v>
      </c>
      <c r="G2824" s="21" t="s">
        <v>153</v>
      </c>
      <c r="H2824" s="21" t="s">
        <v>1168</v>
      </c>
      <c r="I2824" s="21" t="s">
        <v>3098</v>
      </c>
      <c r="J2824" s="21">
        <v>49.466666666666598</v>
      </c>
      <c r="K2824">
        <v>-124.8</v>
      </c>
      <c r="L2824">
        <v>40</v>
      </c>
      <c r="M2824" s="21" t="s">
        <v>3037</v>
      </c>
      <c r="O2824" s="21">
        <v>1981</v>
      </c>
      <c r="Q2824" s="21" t="s">
        <v>3089</v>
      </c>
      <c r="T2824" s="21">
        <v>-20</v>
      </c>
      <c r="U2824" s="21" t="s">
        <v>1221</v>
      </c>
      <c r="V2824" s="9" t="s">
        <v>1250</v>
      </c>
      <c r="W2824">
        <f>56</f>
        <v>56</v>
      </c>
      <c r="X2824" s="9" t="s">
        <v>3091</v>
      </c>
      <c r="Y2824" t="s">
        <v>3092</v>
      </c>
      <c r="Z2824" s="22">
        <v>8</v>
      </c>
      <c r="AD2824" s="22" t="s">
        <v>1168</v>
      </c>
      <c r="AF2824" s="24" t="s">
        <v>153</v>
      </c>
      <c r="AG2824" t="s">
        <v>1160</v>
      </c>
      <c r="AH2824">
        <f t="shared" si="28"/>
        <v>4320</v>
      </c>
      <c r="AI2824" s="21" t="s">
        <v>153</v>
      </c>
      <c r="AJ2824" s="21" t="s">
        <v>1148</v>
      </c>
      <c r="AK2824" s="21">
        <v>0</v>
      </c>
      <c r="AL2824" s="21" t="s">
        <v>1324</v>
      </c>
      <c r="AM2824">
        <v>0</v>
      </c>
      <c r="AN2824" s="21">
        <v>3</v>
      </c>
      <c r="AO2824" s="21">
        <v>50</v>
      </c>
      <c r="AP2824" s="21">
        <v>9</v>
      </c>
      <c r="AQ2824" s="22" t="s">
        <v>3019</v>
      </c>
      <c r="AR2824" s="21" t="s">
        <v>1155</v>
      </c>
      <c r="AS2824" t="s">
        <v>3088</v>
      </c>
    </row>
    <row r="2825" spans="1:45" x14ac:dyDescent="0.2">
      <c r="A2825" s="21" t="s">
        <v>1688</v>
      </c>
      <c r="B2825" s="21" t="s">
        <v>1146</v>
      </c>
      <c r="C2825" s="21" t="s">
        <v>1149</v>
      </c>
      <c r="D2825" s="21" t="s">
        <v>420</v>
      </c>
      <c r="E2825" s="21" t="s">
        <v>2030</v>
      </c>
      <c r="G2825" s="21" t="s">
        <v>153</v>
      </c>
      <c r="H2825" s="21" t="s">
        <v>1168</v>
      </c>
      <c r="I2825" s="21" t="s">
        <v>3098</v>
      </c>
      <c r="J2825" s="21">
        <v>49.466666666666598</v>
      </c>
      <c r="K2825">
        <v>-124.8</v>
      </c>
      <c r="L2825">
        <v>40</v>
      </c>
      <c r="M2825" s="21" t="s">
        <v>3037</v>
      </c>
      <c r="O2825" s="21">
        <v>1981</v>
      </c>
      <c r="Q2825" s="21" t="s">
        <v>3089</v>
      </c>
      <c r="T2825" s="21">
        <v>-20</v>
      </c>
      <c r="U2825" s="21" t="s">
        <v>1221</v>
      </c>
      <c r="V2825" s="9" t="s">
        <v>1250</v>
      </c>
      <c r="W2825">
        <f>56</f>
        <v>56</v>
      </c>
      <c r="X2825" s="9" t="s">
        <v>3091</v>
      </c>
      <c r="Y2825" t="s">
        <v>3092</v>
      </c>
      <c r="Z2825" s="22">
        <v>8</v>
      </c>
      <c r="AD2825" s="22" t="s">
        <v>1168</v>
      </c>
      <c r="AF2825" s="24" t="s">
        <v>153</v>
      </c>
      <c r="AG2825" t="s">
        <v>1160</v>
      </c>
      <c r="AH2825">
        <f t="shared" si="28"/>
        <v>4320</v>
      </c>
      <c r="AI2825" s="21" t="s">
        <v>153</v>
      </c>
      <c r="AJ2825" s="21" t="s">
        <v>1148</v>
      </c>
      <c r="AK2825" s="21">
        <v>5.306</v>
      </c>
      <c r="AL2825" s="21" t="s">
        <v>1324</v>
      </c>
      <c r="AM2825" s="21" t="s">
        <v>3006</v>
      </c>
      <c r="AN2825" s="21">
        <v>3</v>
      </c>
      <c r="AO2825" s="21">
        <v>50</v>
      </c>
      <c r="AP2825" s="21">
        <v>12</v>
      </c>
      <c r="AQ2825" s="22" t="s">
        <v>3019</v>
      </c>
      <c r="AR2825" s="21" t="s">
        <v>1155</v>
      </c>
      <c r="AS2825" t="s">
        <v>3088</v>
      </c>
    </row>
    <row r="2826" spans="1:45" x14ac:dyDescent="0.2">
      <c r="A2826" s="21" t="s">
        <v>1688</v>
      </c>
      <c r="B2826" s="21" t="s">
        <v>1146</v>
      </c>
      <c r="C2826" s="21" t="s">
        <v>1149</v>
      </c>
      <c r="D2826" s="21" t="s">
        <v>420</v>
      </c>
      <c r="E2826" s="21" t="s">
        <v>2030</v>
      </c>
      <c r="G2826" s="21" t="s">
        <v>153</v>
      </c>
      <c r="H2826" s="21" t="s">
        <v>1168</v>
      </c>
      <c r="I2826" s="21" t="s">
        <v>3098</v>
      </c>
      <c r="J2826" s="21">
        <v>49.466666666666598</v>
      </c>
      <c r="K2826">
        <v>-124.8</v>
      </c>
      <c r="L2826">
        <v>40</v>
      </c>
      <c r="M2826" s="21" t="s">
        <v>3037</v>
      </c>
      <c r="O2826" s="21">
        <v>1981</v>
      </c>
      <c r="Q2826" s="21" t="s">
        <v>3089</v>
      </c>
      <c r="T2826" s="21">
        <v>-20</v>
      </c>
      <c r="U2826" s="21" t="s">
        <v>1221</v>
      </c>
      <c r="V2826" s="9" t="s">
        <v>1250</v>
      </c>
      <c r="W2826">
        <f>56</f>
        <v>56</v>
      </c>
      <c r="X2826" s="9" t="s">
        <v>3091</v>
      </c>
      <c r="Y2826" t="s">
        <v>3092</v>
      </c>
      <c r="Z2826" s="22">
        <v>8</v>
      </c>
      <c r="AD2826" s="22" t="s">
        <v>1168</v>
      </c>
      <c r="AF2826" s="24" t="s">
        <v>153</v>
      </c>
      <c r="AG2826" t="s">
        <v>1160</v>
      </c>
      <c r="AH2826">
        <f t="shared" si="28"/>
        <v>4320</v>
      </c>
      <c r="AI2826" s="21" t="s">
        <v>153</v>
      </c>
      <c r="AJ2826" s="21" t="s">
        <v>1148</v>
      </c>
      <c r="AK2826" s="21">
        <v>24.693999999999999</v>
      </c>
      <c r="AL2826" s="21" t="s">
        <v>1324</v>
      </c>
      <c r="AM2826" s="21">
        <f>25.544-23.912</f>
        <v>1.6320000000000014</v>
      </c>
      <c r="AN2826" s="21">
        <v>3</v>
      </c>
      <c r="AO2826" s="21">
        <v>50</v>
      </c>
      <c r="AP2826" s="21">
        <v>15</v>
      </c>
      <c r="AQ2826" s="22" t="s">
        <v>3019</v>
      </c>
      <c r="AR2826" s="21" t="s">
        <v>1155</v>
      </c>
      <c r="AS2826" t="s">
        <v>3088</v>
      </c>
    </row>
    <row r="2827" spans="1:45" x14ac:dyDescent="0.2">
      <c r="A2827" s="21" t="s">
        <v>1688</v>
      </c>
      <c r="B2827" s="21" t="s">
        <v>1146</v>
      </c>
      <c r="C2827" s="21" t="s">
        <v>1149</v>
      </c>
      <c r="D2827" s="21" t="s">
        <v>420</v>
      </c>
      <c r="E2827" s="21" t="s">
        <v>2030</v>
      </c>
      <c r="G2827" s="21" t="s">
        <v>153</v>
      </c>
      <c r="H2827" s="21" t="s">
        <v>1168</v>
      </c>
      <c r="I2827" s="21" t="s">
        <v>3098</v>
      </c>
      <c r="J2827" s="21">
        <v>49.466666666666598</v>
      </c>
      <c r="K2827">
        <v>-124.8</v>
      </c>
      <c r="L2827">
        <v>40</v>
      </c>
      <c r="M2827" s="21" t="s">
        <v>3037</v>
      </c>
      <c r="O2827" s="21">
        <v>1981</v>
      </c>
      <c r="Q2827" s="21" t="s">
        <v>3089</v>
      </c>
      <c r="T2827" s="21">
        <v>-20</v>
      </c>
      <c r="U2827" s="21" t="s">
        <v>1221</v>
      </c>
      <c r="V2827" s="9" t="s">
        <v>1250</v>
      </c>
      <c r="W2827">
        <f>56</f>
        <v>56</v>
      </c>
      <c r="X2827" s="9" t="s">
        <v>3091</v>
      </c>
      <c r="Y2827" t="s">
        <v>3092</v>
      </c>
      <c r="Z2827" s="22">
        <v>8</v>
      </c>
      <c r="AD2827" s="22" t="s">
        <v>1168</v>
      </c>
      <c r="AF2827" s="24" t="s">
        <v>153</v>
      </c>
      <c r="AG2827" t="s">
        <v>1160</v>
      </c>
      <c r="AH2827">
        <f t="shared" si="28"/>
        <v>4320</v>
      </c>
      <c r="AI2827" s="21" t="s">
        <v>153</v>
      </c>
      <c r="AJ2827" s="21" t="s">
        <v>1148</v>
      </c>
      <c r="AK2827" s="21">
        <v>39.387999999999998</v>
      </c>
      <c r="AL2827" s="21" t="s">
        <v>1324</v>
      </c>
      <c r="AM2827" s="21">
        <f>42.007-36.701</f>
        <v>5.3059999999999974</v>
      </c>
      <c r="AN2827" s="21">
        <v>3</v>
      </c>
      <c r="AO2827" s="21">
        <v>50</v>
      </c>
      <c r="AP2827" s="21">
        <v>18</v>
      </c>
      <c r="AQ2827" s="22" t="s">
        <v>3019</v>
      </c>
      <c r="AR2827" s="21" t="s">
        <v>1155</v>
      </c>
      <c r="AS2827" t="s">
        <v>3088</v>
      </c>
    </row>
    <row r="2828" spans="1:45" x14ac:dyDescent="0.2">
      <c r="A2828" s="21" t="s">
        <v>1688</v>
      </c>
      <c r="B2828" s="21" t="s">
        <v>1146</v>
      </c>
      <c r="C2828" s="21" t="s">
        <v>1149</v>
      </c>
      <c r="D2828" s="21" t="s">
        <v>420</v>
      </c>
      <c r="E2828" s="21" t="s">
        <v>2030</v>
      </c>
      <c r="G2828" s="21" t="s">
        <v>153</v>
      </c>
      <c r="H2828" s="21" t="s">
        <v>1168</v>
      </c>
      <c r="I2828" s="21" t="s">
        <v>3098</v>
      </c>
      <c r="J2828" s="21">
        <v>49.466666666666598</v>
      </c>
      <c r="K2828">
        <v>-124.8</v>
      </c>
      <c r="L2828">
        <v>40</v>
      </c>
      <c r="M2828" s="21" t="s">
        <v>3037</v>
      </c>
      <c r="O2828" s="21">
        <v>1981</v>
      </c>
      <c r="Q2828" s="21" t="s">
        <v>3089</v>
      </c>
      <c r="T2828" s="21">
        <v>-20</v>
      </c>
      <c r="U2828" s="21" t="s">
        <v>1221</v>
      </c>
      <c r="V2828" s="9" t="s">
        <v>1250</v>
      </c>
      <c r="W2828">
        <f>56</f>
        <v>56</v>
      </c>
      <c r="X2828" s="9" t="s">
        <v>3091</v>
      </c>
      <c r="Y2828" t="s">
        <v>3092</v>
      </c>
      <c r="Z2828" s="22">
        <v>8</v>
      </c>
      <c r="AD2828" s="22" t="s">
        <v>1168</v>
      </c>
      <c r="AF2828" s="24" t="s">
        <v>153</v>
      </c>
      <c r="AG2828" t="s">
        <v>1160</v>
      </c>
      <c r="AH2828">
        <f t="shared" si="28"/>
        <v>4320</v>
      </c>
      <c r="AI2828" s="21" t="s">
        <v>153</v>
      </c>
      <c r="AJ2828" s="21" t="s">
        <v>1148</v>
      </c>
      <c r="AK2828" s="21">
        <v>62.040999999999997</v>
      </c>
      <c r="AL2828" s="21" t="s">
        <v>1324</v>
      </c>
      <c r="AM2828" s="21" t="s">
        <v>3006</v>
      </c>
      <c r="AN2828" s="21">
        <v>3</v>
      </c>
      <c r="AO2828" s="21">
        <v>50</v>
      </c>
      <c r="AP2828" s="21">
        <v>21</v>
      </c>
      <c r="AQ2828" s="22" t="s">
        <v>3019</v>
      </c>
      <c r="AR2828" s="21" t="s">
        <v>1155</v>
      </c>
      <c r="AS2828" t="s">
        <v>3088</v>
      </c>
    </row>
    <row r="2829" spans="1:45" x14ac:dyDescent="0.2">
      <c r="A2829" s="21" t="s">
        <v>1688</v>
      </c>
      <c r="B2829" s="21" t="s">
        <v>1146</v>
      </c>
      <c r="C2829" s="21" t="s">
        <v>1149</v>
      </c>
      <c r="D2829" s="21" t="s">
        <v>420</v>
      </c>
      <c r="E2829" s="21" t="s">
        <v>2030</v>
      </c>
      <c r="G2829" s="21" t="s">
        <v>153</v>
      </c>
      <c r="H2829" s="21" t="s">
        <v>1168</v>
      </c>
      <c r="I2829" s="21" t="s">
        <v>3098</v>
      </c>
      <c r="J2829" s="21">
        <v>49.466666666666598</v>
      </c>
      <c r="K2829">
        <v>-124.8</v>
      </c>
      <c r="L2829">
        <v>40</v>
      </c>
      <c r="M2829" s="21" t="s">
        <v>3037</v>
      </c>
      <c r="O2829" s="21">
        <v>1981</v>
      </c>
      <c r="Q2829" s="21" t="s">
        <v>3089</v>
      </c>
      <c r="T2829" s="21">
        <v>-20</v>
      </c>
      <c r="U2829" s="21" t="s">
        <v>1221</v>
      </c>
      <c r="V2829" s="9" t="s">
        <v>1250</v>
      </c>
      <c r="W2829">
        <f>56</f>
        <v>56</v>
      </c>
      <c r="X2829" s="9" t="s">
        <v>3091</v>
      </c>
      <c r="Y2829" t="s">
        <v>3092</v>
      </c>
      <c r="Z2829" s="22">
        <v>8</v>
      </c>
      <c r="AD2829" s="22" t="s">
        <v>1168</v>
      </c>
      <c r="AF2829" s="24" t="s">
        <v>153</v>
      </c>
      <c r="AG2829" t="s">
        <v>1160</v>
      </c>
      <c r="AH2829">
        <f t="shared" si="28"/>
        <v>4320</v>
      </c>
      <c r="AI2829" s="21" t="s">
        <v>153</v>
      </c>
      <c r="AJ2829" s="21" t="s">
        <v>1148</v>
      </c>
      <c r="AK2829" s="21">
        <v>69.897999999999996</v>
      </c>
      <c r="AL2829" s="21" t="s">
        <v>1324</v>
      </c>
      <c r="AM2829" s="21" t="s">
        <v>3006</v>
      </c>
      <c r="AN2829" s="21">
        <v>3</v>
      </c>
      <c r="AO2829" s="21">
        <v>50</v>
      </c>
      <c r="AP2829" s="21">
        <v>24</v>
      </c>
      <c r="AQ2829" s="22" t="s">
        <v>3019</v>
      </c>
      <c r="AR2829" s="21" t="s">
        <v>1155</v>
      </c>
      <c r="AS2829" t="s">
        <v>3088</v>
      </c>
    </row>
    <row r="2830" spans="1:45" x14ac:dyDescent="0.2">
      <c r="A2830" s="21" t="s">
        <v>1688</v>
      </c>
      <c r="B2830" s="21" t="s">
        <v>1146</v>
      </c>
      <c r="C2830" s="21" t="s">
        <v>1149</v>
      </c>
      <c r="D2830" s="21" t="s">
        <v>420</v>
      </c>
      <c r="E2830" s="21" t="s">
        <v>2030</v>
      </c>
      <c r="G2830" s="21" t="s">
        <v>153</v>
      </c>
      <c r="H2830" s="21" t="s">
        <v>1168</v>
      </c>
      <c r="I2830" s="21" t="s">
        <v>3098</v>
      </c>
      <c r="J2830" s="21">
        <v>49.466666666666598</v>
      </c>
      <c r="K2830">
        <v>-124.8</v>
      </c>
      <c r="L2830">
        <v>40</v>
      </c>
      <c r="M2830" s="21" t="s">
        <v>3037</v>
      </c>
      <c r="O2830" s="21">
        <v>1981</v>
      </c>
      <c r="Q2830" s="21" t="s">
        <v>3089</v>
      </c>
      <c r="T2830" s="21">
        <v>-20</v>
      </c>
      <c r="U2830" s="21" t="s">
        <v>1221</v>
      </c>
      <c r="V2830" s="9" t="s">
        <v>1250</v>
      </c>
      <c r="W2830">
        <f>56</f>
        <v>56</v>
      </c>
      <c r="X2830" s="9" t="s">
        <v>3091</v>
      </c>
      <c r="Y2830" t="s">
        <v>3092</v>
      </c>
      <c r="Z2830" s="22">
        <v>8</v>
      </c>
      <c r="AD2830" s="22" t="s">
        <v>1168</v>
      </c>
      <c r="AF2830" s="24" t="s">
        <v>153</v>
      </c>
      <c r="AG2830" t="s">
        <v>1160</v>
      </c>
      <c r="AH2830">
        <f t="shared" si="28"/>
        <v>4320</v>
      </c>
      <c r="AI2830" s="21" t="s">
        <v>153</v>
      </c>
      <c r="AJ2830" s="21" t="s">
        <v>1148</v>
      </c>
      <c r="AK2830" s="21">
        <v>73.706999999999994</v>
      </c>
      <c r="AL2830" s="21" t="s">
        <v>1324</v>
      </c>
      <c r="AM2830" s="21" t="s">
        <v>3006</v>
      </c>
      <c r="AN2830" s="21">
        <v>3</v>
      </c>
      <c r="AO2830" s="21">
        <v>50</v>
      </c>
      <c r="AP2830" s="21">
        <v>27</v>
      </c>
      <c r="AQ2830" s="22" t="s">
        <v>3019</v>
      </c>
      <c r="AR2830" s="21" t="s">
        <v>1155</v>
      </c>
      <c r="AS2830" t="s">
        <v>3088</v>
      </c>
    </row>
    <row r="2831" spans="1:45" x14ac:dyDescent="0.2">
      <c r="A2831" s="21" t="s">
        <v>1688</v>
      </c>
      <c r="B2831" s="21" t="s">
        <v>1146</v>
      </c>
      <c r="C2831" s="21" t="s">
        <v>1149</v>
      </c>
      <c r="D2831" s="21" t="s">
        <v>420</v>
      </c>
      <c r="E2831" s="21" t="s">
        <v>2030</v>
      </c>
      <c r="G2831" s="21" t="s">
        <v>153</v>
      </c>
      <c r="H2831" s="21" t="s">
        <v>1168</v>
      </c>
      <c r="I2831" s="21" t="s">
        <v>3098</v>
      </c>
      <c r="J2831" s="21">
        <v>49.466666666666598</v>
      </c>
      <c r="K2831">
        <v>-124.8</v>
      </c>
      <c r="L2831">
        <v>40</v>
      </c>
      <c r="M2831" s="21" t="s">
        <v>3037</v>
      </c>
      <c r="O2831" s="21">
        <v>1981</v>
      </c>
      <c r="Q2831" s="21" t="s">
        <v>3089</v>
      </c>
      <c r="T2831" s="21">
        <v>-20</v>
      </c>
      <c r="U2831" s="21" t="s">
        <v>1221</v>
      </c>
      <c r="V2831" s="9" t="s">
        <v>1250</v>
      </c>
      <c r="W2831">
        <f>56</f>
        <v>56</v>
      </c>
      <c r="X2831" s="9" t="s">
        <v>3091</v>
      </c>
      <c r="Y2831" t="s">
        <v>3092</v>
      </c>
      <c r="Z2831" s="22">
        <v>8</v>
      </c>
      <c r="AD2831" s="22" t="s">
        <v>1168</v>
      </c>
      <c r="AF2831" s="24" t="s">
        <v>153</v>
      </c>
      <c r="AG2831" t="s">
        <v>1160</v>
      </c>
      <c r="AH2831">
        <f t="shared" si="28"/>
        <v>4320</v>
      </c>
      <c r="AI2831" s="21" t="s">
        <v>153</v>
      </c>
      <c r="AJ2831" s="21" t="s">
        <v>1148</v>
      </c>
      <c r="AK2831" s="21">
        <v>77.754999999999995</v>
      </c>
      <c r="AL2831" s="21" t="s">
        <v>1324</v>
      </c>
      <c r="AM2831" s="21" t="s">
        <v>3006</v>
      </c>
      <c r="AN2831" s="21">
        <v>3</v>
      </c>
      <c r="AO2831" s="21">
        <v>50</v>
      </c>
      <c r="AP2831" s="21">
        <v>30</v>
      </c>
      <c r="AQ2831" s="22" t="s">
        <v>3019</v>
      </c>
      <c r="AR2831" s="21" t="s">
        <v>1155</v>
      </c>
      <c r="AS2831" t="s">
        <v>3088</v>
      </c>
    </row>
    <row r="2832" spans="1:45" x14ac:dyDescent="0.2">
      <c r="A2832" s="21" t="s">
        <v>1688</v>
      </c>
      <c r="B2832" s="21" t="s">
        <v>1146</v>
      </c>
      <c r="C2832" s="21" t="s">
        <v>1149</v>
      </c>
      <c r="D2832" s="21" t="s">
        <v>420</v>
      </c>
      <c r="E2832" s="21" t="s">
        <v>2030</v>
      </c>
      <c r="G2832" s="21" t="s">
        <v>153</v>
      </c>
      <c r="H2832" s="21" t="s">
        <v>1168</v>
      </c>
      <c r="I2832" s="21" t="s">
        <v>3098</v>
      </c>
      <c r="J2832" s="21">
        <v>49.466666666666598</v>
      </c>
      <c r="K2832">
        <v>-124.8</v>
      </c>
      <c r="L2832">
        <v>40</v>
      </c>
      <c r="M2832" s="21" t="s">
        <v>3037</v>
      </c>
      <c r="O2832" s="21">
        <v>1981</v>
      </c>
      <c r="Q2832" s="21" t="s">
        <v>3089</v>
      </c>
      <c r="T2832" s="21">
        <v>-20</v>
      </c>
      <c r="U2832" s="21" t="s">
        <v>1221</v>
      </c>
      <c r="V2832" s="9" t="s">
        <v>1250</v>
      </c>
      <c r="W2832">
        <f>56</f>
        <v>56</v>
      </c>
      <c r="X2832" s="9" t="s">
        <v>3091</v>
      </c>
      <c r="Y2832" t="s">
        <v>3093</v>
      </c>
      <c r="Z2832" s="22">
        <v>8</v>
      </c>
      <c r="AD2832" s="22" t="s">
        <v>1168</v>
      </c>
      <c r="AF2832" s="24" t="s">
        <v>153</v>
      </c>
      <c r="AG2832" t="s">
        <v>1160</v>
      </c>
      <c r="AH2832">
        <f t="shared" si="28"/>
        <v>4320</v>
      </c>
      <c r="AI2832" s="21" t="s">
        <v>153</v>
      </c>
      <c r="AJ2832" s="21" t="s">
        <v>1148</v>
      </c>
      <c r="AK2832" s="21">
        <v>0</v>
      </c>
      <c r="AL2832" s="21" t="s">
        <v>1324</v>
      </c>
      <c r="AM2832" s="21">
        <v>0</v>
      </c>
      <c r="AN2832" s="21">
        <v>3</v>
      </c>
      <c r="AO2832" s="21">
        <v>50</v>
      </c>
      <c r="AP2832" s="21">
        <v>3</v>
      </c>
      <c r="AQ2832" s="22" t="s">
        <v>3019</v>
      </c>
      <c r="AR2832" s="21" t="s">
        <v>1155</v>
      </c>
      <c r="AS2832" t="s">
        <v>3088</v>
      </c>
    </row>
    <row r="2833" spans="1:45" x14ac:dyDescent="0.2">
      <c r="A2833" s="21" t="s">
        <v>1688</v>
      </c>
      <c r="B2833" s="21" t="s">
        <v>1146</v>
      </c>
      <c r="C2833" s="21" t="s">
        <v>1149</v>
      </c>
      <c r="D2833" s="21" t="s">
        <v>420</v>
      </c>
      <c r="E2833" s="21" t="s">
        <v>2030</v>
      </c>
      <c r="G2833" s="21" t="s">
        <v>153</v>
      </c>
      <c r="H2833" s="21" t="s">
        <v>1168</v>
      </c>
      <c r="I2833" s="21" t="s">
        <v>3098</v>
      </c>
      <c r="J2833" s="21">
        <v>49.466666666666598</v>
      </c>
      <c r="K2833">
        <v>-124.8</v>
      </c>
      <c r="L2833">
        <v>40</v>
      </c>
      <c r="M2833" s="21" t="s">
        <v>3037</v>
      </c>
      <c r="O2833" s="21">
        <v>1981</v>
      </c>
      <c r="Q2833" s="21" t="s">
        <v>3089</v>
      </c>
      <c r="T2833" s="21">
        <v>-20</v>
      </c>
      <c r="U2833" s="21" t="s">
        <v>1221</v>
      </c>
      <c r="V2833" s="9" t="s">
        <v>1250</v>
      </c>
      <c r="W2833">
        <f>56</f>
        <v>56</v>
      </c>
      <c r="X2833" s="9" t="s">
        <v>3091</v>
      </c>
      <c r="Y2833" t="s">
        <v>3093</v>
      </c>
      <c r="Z2833" s="22">
        <v>8</v>
      </c>
      <c r="AD2833" s="22" t="s">
        <v>1168</v>
      </c>
      <c r="AF2833" s="24" t="s">
        <v>153</v>
      </c>
      <c r="AG2833" t="s">
        <v>1160</v>
      </c>
      <c r="AH2833">
        <f t="shared" si="28"/>
        <v>4320</v>
      </c>
      <c r="AI2833" s="21" t="s">
        <v>153</v>
      </c>
      <c r="AJ2833" s="21" t="s">
        <v>1148</v>
      </c>
      <c r="AK2833" s="21">
        <v>0</v>
      </c>
      <c r="AL2833" s="21" t="s">
        <v>1324</v>
      </c>
      <c r="AM2833" s="21">
        <v>0</v>
      </c>
      <c r="AN2833" s="21">
        <v>3</v>
      </c>
      <c r="AO2833" s="21">
        <v>50</v>
      </c>
      <c r="AP2833" s="21">
        <v>6</v>
      </c>
      <c r="AQ2833" s="22" t="s">
        <v>3019</v>
      </c>
      <c r="AR2833" s="21" t="s">
        <v>1155</v>
      </c>
      <c r="AS2833" t="s">
        <v>3088</v>
      </c>
    </row>
    <row r="2834" spans="1:45" x14ac:dyDescent="0.2">
      <c r="A2834" s="21" t="s">
        <v>1688</v>
      </c>
      <c r="B2834" s="21" t="s">
        <v>1146</v>
      </c>
      <c r="C2834" s="21" t="s">
        <v>1149</v>
      </c>
      <c r="D2834" s="21" t="s">
        <v>420</v>
      </c>
      <c r="E2834" s="21" t="s">
        <v>2030</v>
      </c>
      <c r="G2834" s="21" t="s">
        <v>153</v>
      </c>
      <c r="H2834" s="21" t="s">
        <v>1168</v>
      </c>
      <c r="I2834" s="21" t="s">
        <v>3098</v>
      </c>
      <c r="J2834" s="21">
        <v>49.466666666666598</v>
      </c>
      <c r="K2834">
        <v>-124.8</v>
      </c>
      <c r="L2834">
        <v>40</v>
      </c>
      <c r="M2834" s="21" t="s">
        <v>3037</v>
      </c>
      <c r="O2834" s="21">
        <v>1981</v>
      </c>
      <c r="Q2834" s="21" t="s">
        <v>3089</v>
      </c>
      <c r="T2834" s="21">
        <v>-20</v>
      </c>
      <c r="U2834" s="21" t="s">
        <v>1221</v>
      </c>
      <c r="V2834" s="9" t="s">
        <v>1250</v>
      </c>
      <c r="W2834">
        <f>56</f>
        <v>56</v>
      </c>
      <c r="X2834" s="9" t="s">
        <v>3091</v>
      </c>
      <c r="Y2834" t="s">
        <v>3093</v>
      </c>
      <c r="Z2834" s="22">
        <v>8</v>
      </c>
      <c r="AD2834" s="22" t="s">
        <v>1168</v>
      </c>
      <c r="AF2834" s="24" t="s">
        <v>153</v>
      </c>
      <c r="AG2834" t="s">
        <v>1160</v>
      </c>
      <c r="AH2834">
        <f t="shared" si="28"/>
        <v>4320</v>
      </c>
      <c r="AI2834" s="21" t="s">
        <v>153</v>
      </c>
      <c r="AJ2834" s="21" t="s">
        <v>1148</v>
      </c>
      <c r="AK2834" s="21">
        <v>0</v>
      </c>
      <c r="AL2834" s="21" t="s">
        <v>1324</v>
      </c>
      <c r="AM2834" s="21">
        <v>0</v>
      </c>
      <c r="AN2834" s="21">
        <v>3</v>
      </c>
      <c r="AO2834" s="21">
        <v>50</v>
      </c>
      <c r="AP2834" s="21">
        <v>9</v>
      </c>
      <c r="AQ2834" s="22" t="s">
        <v>3019</v>
      </c>
      <c r="AR2834" s="21" t="s">
        <v>1155</v>
      </c>
      <c r="AS2834" t="s">
        <v>3088</v>
      </c>
    </row>
    <row r="2835" spans="1:45" x14ac:dyDescent="0.2">
      <c r="A2835" s="21" t="s">
        <v>1688</v>
      </c>
      <c r="B2835" s="21" t="s">
        <v>1146</v>
      </c>
      <c r="C2835" s="21" t="s">
        <v>1149</v>
      </c>
      <c r="D2835" s="21" t="s">
        <v>420</v>
      </c>
      <c r="E2835" s="21" t="s">
        <v>2030</v>
      </c>
      <c r="G2835" s="21" t="s">
        <v>153</v>
      </c>
      <c r="H2835" s="21" t="s">
        <v>1168</v>
      </c>
      <c r="I2835" s="21" t="s">
        <v>3098</v>
      </c>
      <c r="J2835" s="21">
        <v>49.466666666666598</v>
      </c>
      <c r="K2835">
        <v>-124.8</v>
      </c>
      <c r="L2835">
        <v>40</v>
      </c>
      <c r="M2835" s="21" t="s">
        <v>3037</v>
      </c>
      <c r="O2835" s="21">
        <v>1981</v>
      </c>
      <c r="Q2835" s="21" t="s">
        <v>3089</v>
      </c>
      <c r="T2835" s="21">
        <v>-20</v>
      </c>
      <c r="U2835" s="21" t="s">
        <v>1221</v>
      </c>
      <c r="V2835" s="9" t="s">
        <v>1250</v>
      </c>
      <c r="W2835">
        <f>56</f>
        <v>56</v>
      </c>
      <c r="X2835" s="9" t="s">
        <v>3091</v>
      </c>
      <c r="Y2835" t="s">
        <v>3093</v>
      </c>
      <c r="Z2835" s="22">
        <v>8</v>
      </c>
      <c r="AD2835" s="22" t="s">
        <v>1168</v>
      </c>
      <c r="AF2835" s="24" t="s">
        <v>153</v>
      </c>
      <c r="AG2835" t="s">
        <v>1160</v>
      </c>
      <c r="AH2835">
        <f t="shared" si="28"/>
        <v>4320</v>
      </c>
      <c r="AI2835" s="21" t="s">
        <v>153</v>
      </c>
      <c r="AJ2835" s="21" t="s">
        <v>1148</v>
      </c>
      <c r="AK2835" s="21">
        <v>0</v>
      </c>
      <c r="AL2835" s="21" t="s">
        <v>1324</v>
      </c>
      <c r="AM2835" s="21">
        <v>0</v>
      </c>
      <c r="AN2835" s="21">
        <v>3</v>
      </c>
      <c r="AO2835" s="21">
        <v>50</v>
      </c>
      <c r="AP2835" s="21">
        <v>12</v>
      </c>
      <c r="AQ2835" s="22" t="s">
        <v>3019</v>
      </c>
      <c r="AR2835" s="21" t="s">
        <v>1155</v>
      </c>
      <c r="AS2835" t="s">
        <v>3088</v>
      </c>
    </row>
    <row r="2836" spans="1:45" x14ac:dyDescent="0.2">
      <c r="A2836" s="21" t="s">
        <v>1688</v>
      </c>
      <c r="B2836" s="21" t="s">
        <v>1146</v>
      </c>
      <c r="C2836" s="21" t="s">
        <v>1149</v>
      </c>
      <c r="D2836" s="21" t="s">
        <v>420</v>
      </c>
      <c r="E2836" s="21" t="s">
        <v>2030</v>
      </c>
      <c r="G2836" s="21" t="s">
        <v>153</v>
      </c>
      <c r="H2836" s="21" t="s">
        <v>1168</v>
      </c>
      <c r="I2836" s="21" t="s">
        <v>3098</v>
      </c>
      <c r="J2836" s="21">
        <v>49.466666666666598</v>
      </c>
      <c r="K2836">
        <v>-124.8</v>
      </c>
      <c r="L2836">
        <v>40</v>
      </c>
      <c r="M2836" s="21" t="s">
        <v>3037</v>
      </c>
      <c r="O2836" s="21">
        <v>1981</v>
      </c>
      <c r="Q2836" s="21" t="s">
        <v>3089</v>
      </c>
      <c r="T2836" s="21">
        <v>-20</v>
      </c>
      <c r="U2836" s="21" t="s">
        <v>1221</v>
      </c>
      <c r="V2836" s="9" t="s">
        <v>1250</v>
      </c>
      <c r="W2836">
        <f>56</f>
        <v>56</v>
      </c>
      <c r="X2836" s="9" t="s">
        <v>3091</v>
      </c>
      <c r="Y2836" t="s">
        <v>3093</v>
      </c>
      <c r="Z2836" s="22">
        <v>8</v>
      </c>
      <c r="AD2836" s="22" t="s">
        <v>1168</v>
      </c>
      <c r="AF2836" s="24" t="s">
        <v>153</v>
      </c>
      <c r="AG2836" t="s">
        <v>1160</v>
      </c>
      <c r="AH2836">
        <f t="shared" si="28"/>
        <v>4320</v>
      </c>
      <c r="AI2836" s="21" t="s">
        <v>153</v>
      </c>
      <c r="AJ2836" s="21" t="s">
        <v>1148</v>
      </c>
      <c r="AK2836" s="21">
        <v>16.530999999999999</v>
      </c>
      <c r="AL2836" s="21" t="s">
        <v>1324</v>
      </c>
      <c r="AM2836" s="21" t="s">
        <v>3006</v>
      </c>
      <c r="AN2836" s="21">
        <v>3</v>
      </c>
      <c r="AO2836" s="21">
        <v>50</v>
      </c>
      <c r="AP2836" s="21">
        <v>15</v>
      </c>
      <c r="AQ2836" s="22" t="s">
        <v>3019</v>
      </c>
      <c r="AR2836" s="21" t="s">
        <v>1155</v>
      </c>
      <c r="AS2836" t="s">
        <v>3088</v>
      </c>
    </row>
    <row r="2837" spans="1:45" x14ac:dyDescent="0.2">
      <c r="A2837" s="21" t="s">
        <v>1688</v>
      </c>
      <c r="B2837" s="21" t="s">
        <v>1146</v>
      </c>
      <c r="C2837" s="21" t="s">
        <v>1149</v>
      </c>
      <c r="D2837" s="21" t="s">
        <v>420</v>
      </c>
      <c r="E2837" s="21" t="s">
        <v>2030</v>
      </c>
      <c r="G2837" s="21" t="s">
        <v>153</v>
      </c>
      <c r="H2837" s="21" t="s">
        <v>1168</v>
      </c>
      <c r="I2837" s="21" t="s">
        <v>3098</v>
      </c>
      <c r="J2837" s="21">
        <v>49.466666666666598</v>
      </c>
      <c r="K2837">
        <v>-124.8</v>
      </c>
      <c r="L2837">
        <v>40</v>
      </c>
      <c r="M2837" s="21" t="s">
        <v>3037</v>
      </c>
      <c r="O2837" s="21">
        <v>1981</v>
      </c>
      <c r="Q2837" s="21" t="s">
        <v>3089</v>
      </c>
      <c r="T2837" s="21">
        <v>-20</v>
      </c>
      <c r="U2837" s="21" t="s">
        <v>1221</v>
      </c>
      <c r="V2837" s="9" t="s">
        <v>1250</v>
      </c>
      <c r="W2837">
        <f>56</f>
        <v>56</v>
      </c>
      <c r="X2837" s="9" t="s">
        <v>3091</v>
      </c>
      <c r="Y2837" t="s">
        <v>3093</v>
      </c>
      <c r="Z2837" s="22">
        <v>8</v>
      </c>
      <c r="AD2837" s="22" t="s">
        <v>1168</v>
      </c>
      <c r="AF2837" s="24" t="s">
        <v>153</v>
      </c>
      <c r="AG2837" t="s">
        <v>1160</v>
      </c>
      <c r="AH2837">
        <f t="shared" si="28"/>
        <v>4320</v>
      </c>
      <c r="AI2837" s="21" t="s">
        <v>153</v>
      </c>
      <c r="AJ2837" s="21" t="s">
        <v>1148</v>
      </c>
      <c r="AK2837" s="21">
        <v>26.734999999999999</v>
      </c>
      <c r="AL2837" s="21" t="s">
        <v>1324</v>
      </c>
      <c r="AM2837" s="21" t="s">
        <v>3006</v>
      </c>
      <c r="AN2837" s="21">
        <v>3</v>
      </c>
      <c r="AO2837" s="21">
        <v>50</v>
      </c>
      <c r="AP2837" s="21">
        <v>18</v>
      </c>
      <c r="AQ2837" s="22" t="s">
        <v>3019</v>
      </c>
      <c r="AR2837" s="21" t="s">
        <v>1155</v>
      </c>
      <c r="AS2837" t="s">
        <v>3088</v>
      </c>
    </row>
    <row r="2838" spans="1:45" x14ac:dyDescent="0.2">
      <c r="A2838" s="21" t="s">
        <v>1688</v>
      </c>
      <c r="B2838" s="21" t="s">
        <v>1146</v>
      </c>
      <c r="C2838" s="21" t="s">
        <v>1149</v>
      </c>
      <c r="D2838" s="21" t="s">
        <v>420</v>
      </c>
      <c r="E2838" s="21" t="s">
        <v>2030</v>
      </c>
      <c r="G2838" s="21" t="s">
        <v>153</v>
      </c>
      <c r="H2838" s="21" t="s">
        <v>1168</v>
      </c>
      <c r="I2838" s="21" t="s">
        <v>3098</v>
      </c>
      <c r="J2838" s="21">
        <v>49.466666666666598</v>
      </c>
      <c r="K2838">
        <v>-124.8</v>
      </c>
      <c r="L2838">
        <v>40</v>
      </c>
      <c r="M2838" s="21" t="s">
        <v>3037</v>
      </c>
      <c r="O2838" s="21">
        <v>1981</v>
      </c>
      <c r="Q2838" s="21" t="s">
        <v>3089</v>
      </c>
      <c r="T2838" s="21">
        <v>-20</v>
      </c>
      <c r="U2838" s="21" t="s">
        <v>1221</v>
      </c>
      <c r="V2838" s="9" t="s">
        <v>1250</v>
      </c>
      <c r="W2838">
        <f>56</f>
        <v>56</v>
      </c>
      <c r="X2838" s="9" t="s">
        <v>3091</v>
      </c>
      <c r="Y2838" t="s">
        <v>3093</v>
      </c>
      <c r="Z2838" s="22">
        <v>8</v>
      </c>
      <c r="AD2838" s="22" t="s">
        <v>1168</v>
      </c>
      <c r="AF2838" s="24" t="s">
        <v>153</v>
      </c>
      <c r="AG2838" t="s">
        <v>1160</v>
      </c>
      <c r="AH2838">
        <f t="shared" si="28"/>
        <v>4320</v>
      </c>
      <c r="AI2838" s="21" t="s">
        <v>153</v>
      </c>
      <c r="AJ2838" s="21" t="s">
        <v>1148</v>
      </c>
      <c r="AK2838" s="21">
        <v>53.469000000000001</v>
      </c>
      <c r="AL2838" s="21" t="s">
        <v>1324</v>
      </c>
      <c r="AM2838" s="21" t="s">
        <v>3006</v>
      </c>
      <c r="AN2838" s="21">
        <v>3</v>
      </c>
      <c r="AO2838" s="21">
        <v>50</v>
      </c>
      <c r="AP2838" s="21">
        <v>21</v>
      </c>
      <c r="AQ2838" s="22" t="s">
        <v>3019</v>
      </c>
      <c r="AR2838" s="21" t="s">
        <v>1155</v>
      </c>
      <c r="AS2838" t="s">
        <v>3088</v>
      </c>
    </row>
    <row r="2839" spans="1:45" x14ac:dyDescent="0.2">
      <c r="A2839" s="21" t="s">
        <v>1688</v>
      </c>
      <c r="B2839" s="21" t="s">
        <v>1146</v>
      </c>
      <c r="C2839" s="21" t="s">
        <v>1149</v>
      </c>
      <c r="D2839" s="21" t="s">
        <v>420</v>
      </c>
      <c r="E2839" s="21" t="s">
        <v>2030</v>
      </c>
      <c r="G2839" s="21" t="s">
        <v>153</v>
      </c>
      <c r="H2839" s="21" t="s">
        <v>1168</v>
      </c>
      <c r="I2839" s="21" t="s">
        <v>3098</v>
      </c>
      <c r="J2839" s="21">
        <v>49.466666666666598</v>
      </c>
      <c r="K2839">
        <v>-124.8</v>
      </c>
      <c r="L2839">
        <v>40</v>
      </c>
      <c r="M2839" s="21" t="s">
        <v>3037</v>
      </c>
      <c r="O2839" s="21">
        <v>1981</v>
      </c>
      <c r="Q2839" s="21" t="s">
        <v>3089</v>
      </c>
      <c r="T2839" s="21">
        <v>-20</v>
      </c>
      <c r="U2839" s="21" t="s">
        <v>1221</v>
      </c>
      <c r="V2839" s="9" t="s">
        <v>1250</v>
      </c>
      <c r="W2839">
        <f>56</f>
        <v>56</v>
      </c>
      <c r="X2839" s="9" t="s">
        <v>3091</v>
      </c>
      <c r="Y2839" t="s">
        <v>3093</v>
      </c>
      <c r="Z2839" s="22">
        <v>8</v>
      </c>
      <c r="AD2839" s="22" t="s">
        <v>1168</v>
      </c>
      <c r="AF2839" s="24" t="s">
        <v>153</v>
      </c>
      <c r="AG2839" t="s">
        <v>1160</v>
      </c>
      <c r="AH2839">
        <f t="shared" si="28"/>
        <v>4320</v>
      </c>
      <c r="AI2839" s="21" t="s">
        <v>153</v>
      </c>
      <c r="AJ2839" s="21" t="s">
        <v>1148</v>
      </c>
      <c r="AK2839" s="21">
        <v>67.653000000000006</v>
      </c>
      <c r="AL2839" s="21" t="s">
        <v>1324</v>
      </c>
      <c r="AM2839" s="21" t="s">
        <v>3006</v>
      </c>
      <c r="AN2839" s="21">
        <v>3</v>
      </c>
      <c r="AO2839" s="21">
        <v>50</v>
      </c>
      <c r="AP2839" s="21">
        <v>24</v>
      </c>
      <c r="AQ2839" s="22" t="s">
        <v>3019</v>
      </c>
      <c r="AR2839" s="21" t="s">
        <v>1155</v>
      </c>
      <c r="AS2839" t="s">
        <v>3088</v>
      </c>
    </row>
    <row r="2840" spans="1:45" x14ac:dyDescent="0.2">
      <c r="A2840" s="21" t="s">
        <v>1688</v>
      </c>
      <c r="B2840" s="21" t="s">
        <v>1146</v>
      </c>
      <c r="C2840" s="21" t="s">
        <v>1149</v>
      </c>
      <c r="D2840" s="21" t="s">
        <v>420</v>
      </c>
      <c r="E2840" s="21" t="s">
        <v>2030</v>
      </c>
      <c r="G2840" s="21" t="s">
        <v>153</v>
      </c>
      <c r="H2840" s="21" t="s">
        <v>1168</v>
      </c>
      <c r="I2840" s="21" t="s">
        <v>3098</v>
      </c>
      <c r="J2840" s="21">
        <v>49.466666666666598</v>
      </c>
      <c r="K2840">
        <v>-124.8</v>
      </c>
      <c r="L2840">
        <v>40</v>
      </c>
      <c r="M2840" s="21" t="s">
        <v>3037</v>
      </c>
      <c r="O2840" s="21">
        <v>1981</v>
      </c>
      <c r="Q2840" s="21" t="s">
        <v>3089</v>
      </c>
      <c r="T2840" s="21">
        <v>-20</v>
      </c>
      <c r="U2840" s="21" t="s">
        <v>1221</v>
      </c>
      <c r="V2840" s="9" t="s">
        <v>1250</v>
      </c>
      <c r="W2840">
        <f>56</f>
        <v>56</v>
      </c>
      <c r="X2840" s="9" t="s">
        <v>3091</v>
      </c>
      <c r="Y2840" t="s">
        <v>3093</v>
      </c>
      <c r="Z2840" s="22">
        <v>8</v>
      </c>
      <c r="AD2840" s="22" t="s">
        <v>1168</v>
      </c>
      <c r="AF2840" s="24" t="s">
        <v>153</v>
      </c>
      <c r="AG2840" t="s">
        <v>1160</v>
      </c>
      <c r="AH2840">
        <f t="shared" si="28"/>
        <v>4320</v>
      </c>
      <c r="AI2840" s="21" t="s">
        <v>153</v>
      </c>
      <c r="AJ2840" s="21" t="s">
        <v>1148</v>
      </c>
      <c r="AK2840" s="21">
        <v>75.135999999999996</v>
      </c>
      <c r="AL2840" s="21" t="s">
        <v>1324</v>
      </c>
      <c r="AM2840" s="21" t="s">
        <v>3006</v>
      </c>
      <c r="AN2840" s="21">
        <v>3</v>
      </c>
      <c r="AO2840" s="21">
        <v>50</v>
      </c>
      <c r="AP2840" s="21">
        <v>27</v>
      </c>
      <c r="AQ2840" s="22" t="s">
        <v>3019</v>
      </c>
      <c r="AR2840" s="21" t="s">
        <v>1155</v>
      </c>
      <c r="AS2840" t="s">
        <v>3088</v>
      </c>
    </row>
    <row r="2841" spans="1:45" x14ac:dyDescent="0.2">
      <c r="A2841" s="21" t="s">
        <v>1688</v>
      </c>
      <c r="B2841" s="21" t="s">
        <v>1146</v>
      </c>
      <c r="C2841" s="21" t="s">
        <v>1149</v>
      </c>
      <c r="D2841" s="21" t="s">
        <v>420</v>
      </c>
      <c r="E2841" s="21" t="s">
        <v>2030</v>
      </c>
      <c r="G2841" s="21" t="s">
        <v>153</v>
      </c>
      <c r="H2841" s="21" t="s">
        <v>1168</v>
      </c>
      <c r="I2841" s="21" t="s">
        <v>3098</v>
      </c>
      <c r="J2841" s="21">
        <v>49.466666666666598</v>
      </c>
      <c r="K2841">
        <v>-124.8</v>
      </c>
      <c r="L2841">
        <v>40</v>
      </c>
      <c r="M2841" s="21" t="s">
        <v>3037</v>
      </c>
      <c r="O2841" s="21">
        <v>1981</v>
      </c>
      <c r="Q2841" s="21" t="s">
        <v>3089</v>
      </c>
      <c r="T2841" s="21">
        <v>-20</v>
      </c>
      <c r="U2841" s="21" t="s">
        <v>1221</v>
      </c>
      <c r="V2841" s="9" t="s">
        <v>1250</v>
      </c>
      <c r="W2841">
        <f>56</f>
        <v>56</v>
      </c>
      <c r="X2841" s="9" t="s">
        <v>3091</v>
      </c>
      <c r="Y2841" t="s">
        <v>3093</v>
      </c>
      <c r="Z2841" s="22">
        <v>8</v>
      </c>
      <c r="AD2841" s="22" t="s">
        <v>1168</v>
      </c>
      <c r="AF2841" s="24" t="s">
        <v>153</v>
      </c>
      <c r="AG2841" t="s">
        <v>1160</v>
      </c>
      <c r="AH2841">
        <f t="shared" si="28"/>
        <v>4320</v>
      </c>
      <c r="AI2841" s="21" t="s">
        <v>153</v>
      </c>
      <c r="AJ2841" s="21" t="s">
        <v>1148</v>
      </c>
      <c r="AK2841" s="21">
        <v>80.17</v>
      </c>
      <c r="AL2841" s="21" t="s">
        <v>1324</v>
      </c>
      <c r="AM2841" s="21" t="s">
        <v>3006</v>
      </c>
      <c r="AN2841" s="21">
        <v>3</v>
      </c>
      <c r="AO2841" s="21">
        <v>50</v>
      </c>
      <c r="AP2841" s="21">
        <v>30</v>
      </c>
      <c r="AQ2841" s="22" t="s">
        <v>3019</v>
      </c>
      <c r="AR2841" s="21" t="s">
        <v>1155</v>
      </c>
      <c r="AS2841" t="s">
        <v>3088</v>
      </c>
    </row>
    <row r="2842" spans="1:45" x14ac:dyDescent="0.2">
      <c r="A2842" s="21" t="s">
        <v>1688</v>
      </c>
      <c r="B2842" s="21" t="s">
        <v>1146</v>
      </c>
      <c r="C2842" s="21" t="s">
        <v>1149</v>
      </c>
      <c r="D2842" s="21" t="s">
        <v>420</v>
      </c>
      <c r="E2842" s="21" t="s">
        <v>2030</v>
      </c>
      <c r="G2842" s="21" t="s">
        <v>153</v>
      </c>
      <c r="H2842" s="21" t="s">
        <v>1168</v>
      </c>
      <c r="I2842" s="21" t="s">
        <v>3098</v>
      </c>
      <c r="J2842" s="21">
        <v>49.466666666666598</v>
      </c>
      <c r="K2842">
        <v>-124.8</v>
      </c>
      <c r="L2842">
        <v>40</v>
      </c>
      <c r="M2842" s="21" t="s">
        <v>3037</v>
      </c>
      <c r="O2842" s="21">
        <v>1981</v>
      </c>
      <c r="Q2842" s="21" t="s">
        <v>3089</v>
      </c>
      <c r="T2842" s="21">
        <v>-20</v>
      </c>
      <c r="U2842" s="21" t="s">
        <v>1221</v>
      </c>
      <c r="V2842" s="9" t="s">
        <v>1250</v>
      </c>
      <c r="W2842">
        <f>56</f>
        <v>56</v>
      </c>
      <c r="X2842" s="9" t="s">
        <v>3091</v>
      </c>
      <c r="Y2842" t="s">
        <v>3094</v>
      </c>
      <c r="Z2842" s="22">
        <v>8</v>
      </c>
      <c r="AD2842" s="22" t="s">
        <v>1168</v>
      </c>
      <c r="AF2842" s="24" t="s">
        <v>153</v>
      </c>
      <c r="AG2842" t="s">
        <v>1160</v>
      </c>
      <c r="AH2842">
        <f t="shared" si="28"/>
        <v>4320</v>
      </c>
      <c r="AI2842" s="21" t="s">
        <v>153</v>
      </c>
      <c r="AJ2842" s="21" t="s">
        <v>1148</v>
      </c>
      <c r="AK2842" s="21">
        <v>0</v>
      </c>
      <c r="AL2842" s="21" t="s">
        <v>1324</v>
      </c>
      <c r="AM2842" s="21">
        <v>0</v>
      </c>
      <c r="AN2842" s="21">
        <v>3</v>
      </c>
      <c r="AO2842" s="21">
        <v>50</v>
      </c>
      <c r="AP2842" s="21">
        <v>3</v>
      </c>
      <c r="AQ2842" s="22" t="s">
        <v>3019</v>
      </c>
      <c r="AR2842" s="21" t="s">
        <v>1155</v>
      </c>
      <c r="AS2842" t="s">
        <v>3088</v>
      </c>
    </row>
    <row r="2843" spans="1:45" x14ac:dyDescent="0.2">
      <c r="A2843" s="21" t="s">
        <v>1688</v>
      </c>
      <c r="B2843" s="21" t="s">
        <v>1146</v>
      </c>
      <c r="C2843" s="21" t="s">
        <v>1149</v>
      </c>
      <c r="D2843" s="21" t="s">
        <v>420</v>
      </c>
      <c r="E2843" s="21" t="s">
        <v>2030</v>
      </c>
      <c r="G2843" s="21" t="s">
        <v>153</v>
      </c>
      <c r="H2843" s="21" t="s">
        <v>1168</v>
      </c>
      <c r="I2843" s="21" t="s">
        <v>3098</v>
      </c>
      <c r="J2843" s="21">
        <v>49.466666666666598</v>
      </c>
      <c r="K2843">
        <v>-124.8</v>
      </c>
      <c r="L2843">
        <v>40</v>
      </c>
      <c r="M2843" s="21" t="s">
        <v>3037</v>
      </c>
      <c r="O2843" s="21">
        <v>1981</v>
      </c>
      <c r="Q2843" s="21" t="s">
        <v>3089</v>
      </c>
      <c r="T2843" s="21">
        <v>-20</v>
      </c>
      <c r="U2843" s="21" t="s">
        <v>1221</v>
      </c>
      <c r="V2843" s="9" t="s">
        <v>1250</v>
      </c>
      <c r="W2843">
        <f>56</f>
        <v>56</v>
      </c>
      <c r="X2843" s="9" t="s">
        <v>3091</v>
      </c>
      <c r="Y2843" t="s">
        <v>3094</v>
      </c>
      <c r="Z2843" s="22">
        <v>8</v>
      </c>
      <c r="AD2843" s="22" t="s">
        <v>1168</v>
      </c>
      <c r="AF2843" s="24" t="s">
        <v>153</v>
      </c>
      <c r="AG2843" t="s">
        <v>1160</v>
      </c>
      <c r="AH2843">
        <f t="shared" si="28"/>
        <v>4320</v>
      </c>
      <c r="AI2843" s="21" t="s">
        <v>153</v>
      </c>
      <c r="AJ2843" s="21" t="s">
        <v>1148</v>
      </c>
      <c r="AK2843" s="21">
        <v>0</v>
      </c>
      <c r="AL2843" s="21" t="s">
        <v>1324</v>
      </c>
      <c r="AM2843" s="21">
        <v>0</v>
      </c>
      <c r="AN2843" s="21">
        <v>3</v>
      </c>
      <c r="AO2843" s="21">
        <v>50</v>
      </c>
      <c r="AP2843" s="21">
        <v>6</v>
      </c>
      <c r="AQ2843" s="22" t="s">
        <v>3019</v>
      </c>
      <c r="AR2843" s="21" t="s">
        <v>1155</v>
      </c>
      <c r="AS2843" t="s">
        <v>3088</v>
      </c>
    </row>
    <row r="2844" spans="1:45" x14ac:dyDescent="0.2">
      <c r="A2844" s="21" t="s">
        <v>1688</v>
      </c>
      <c r="B2844" s="21" t="s">
        <v>1146</v>
      </c>
      <c r="C2844" s="21" t="s">
        <v>1149</v>
      </c>
      <c r="D2844" s="21" t="s">
        <v>420</v>
      </c>
      <c r="E2844" s="21" t="s">
        <v>2030</v>
      </c>
      <c r="G2844" s="21" t="s">
        <v>153</v>
      </c>
      <c r="H2844" s="21" t="s">
        <v>1168</v>
      </c>
      <c r="I2844" s="21" t="s">
        <v>3098</v>
      </c>
      <c r="J2844" s="21">
        <v>49.466666666666598</v>
      </c>
      <c r="K2844">
        <v>-124.8</v>
      </c>
      <c r="L2844">
        <v>40</v>
      </c>
      <c r="M2844" s="21" t="s">
        <v>3037</v>
      </c>
      <c r="O2844" s="21">
        <v>1981</v>
      </c>
      <c r="Q2844" s="21" t="s">
        <v>3089</v>
      </c>
      <c r="T2844" s="21">
        <v>-20</v>
      </c>
      <c r="U2844" s="21" t="s">
        <v>1221</v>
      </c>
      <c r="V2844" s="9" t="s">
        <v>1250</v>
      </c>
      <c r="W2844">
        <f>56</f>
        <v>56</v>
      </c>
      <c r="X2844" s="9" t="s">
        <v>3091</v>
      </c>
      <c r="Y2844" t="s">
        <v>3094</v>
      </c>
      <c r="Z2844" s="22">
        <v>8</v>
      </c>
      <c r="AD2844" s="22" t="s">
        <v>1168</v>
      </c>
      <c r="AF2844" s="24" t="s">
        <v>153</v>
      </c>
      <c r="AG2844" t="s">
        <v>1160</v>
      </c>
      <c r="AH2844">
        <f t="shared" si="28"/>
        <v>4320</v>
      </c>
      <c r="AI2844" s="21" t="s">
        <v>153</v>
      </c>
      <c r="AJ2844" s="21" t="s">
        <v>1148</v>
      </c>
      <c r="AK2844" s="21">
        <v>0</v>
      </c>
      <c r="AL2844" s="21" t="s">
        <v>1324</v>
      </c>
      <c r="AM2844" s="21">
        <v>0</v>
      </c>
      <c r="AN2844" s="21">
        <v>3</v>
      </c>
      <c r="AO2844" s="21">
        <v>50</v>
      </c>
      <c r="AP2844" s="21">
        <v>9</v>
      </c>
      <c r="AQ2844" s="22" t="s">
        <v>3019</v>
      </c>
      <c r="AR2844" s="21" t="s">
        <v>1155</v>
      </c>
      <c r="AS2844" t="s">
        <v>3088</v>
      </c>
    </row>
    <row r="2845" spans="1:45" x14ac:dyDescent="0.2">
      <c r="A2845" s="21" t="s">
        <v>1688</v>
      </c>
      <c r="B2845" s="21" t="s">
        <v>1146</v>
      </c>
      <c r="C2845" s="21" t="s">
        <v>1149</v>
      </c>
      <c r="D2845" s="21" t="s">
        <v>420</v>
      </c>
      <c r="E2845" s="21" t="s">
        <v>2030</v>
      </c>
      <c r="G2845" s="21" t="s">
        <v>153</v>
      </c>
      <c r="H2845" s="21" t="s">
        <v>1168</v>
      </c>
      <c r="I2845" s="21" t="s">
        <v>3098</v>
      </c>
      <c r="J2845" s="21">
        <v>49.466666666666598</v>
      </c>
      <c r="K2845">
        <v>-124.8</v>
      </c>
      <c r="L2845">
        <v>40</v>
      </c>
      <c r="M2845" s="21" t="s">
        <v>3037</v>
      </c>
      <c r="O2845" s="21">
        <v>1981</v>
      </c>
      <c r="Q2845" s="21" t="s">
        <v>3089</v>
      </c>
      <c r="T2845" s="21">
        <v>-20</v>
      </c>
      <c r="U2845" s="21" t="s">
        <v>1221</v>
      </c>
      <c r="V2845" s="9" t="s">
        <v>1250</v>
      </c>
      <c r="W2845">
        <f>56</f>
        <v>56</v>
      </c>
      <c r="X2845" s="9" t="s">
        <v>3091</v>
      </c>
      <c r="Y2845" t="s">
        <v>3094</v>
      </c>
      <c r="Z2845" s="22">
        <v>8</v>
      </c>
      <c r="AD2845" s="22" t="s">
        <v>1168</v>
      </c>
      <c r="AF2845" s="24" t="s">
        <v>153</v>
      </c>
      <c r="AG2845" t="s">
        <v>1160</v>
      </c>
      <c r="AH2845">
        <f t="shared" si="28"/>
        <v>4320</v>
      </c>
      <c r="AI2845" s="21" t="s">
        <v>153</v>
      </c>
      <c r="AJ2845" s="21" t="s">
        <v>1148</v>
      </c>
      <c r="AK2845" s="21">
        <v>4.7960000000000003</v>
      </c>
      <c r="AL2845" s="21" t="s">
        <v>1324</v>
      </c>
      <c r="AM2845" s="21" t="s">
        <v>3006</v>
      </c>
      <c r="AN2845" s="21">
        <v>3</v>
      </c>
      <c r="AO2845" s="21">
        <v>50</v>
      </c>
      <c r="AP2845" s="21">
        <v>12</v>
      </c>
      <c r="AQ2845" s="22" t="s">
        <v>3019</v>
      </c>
      <c r="AR2845" s="21" t="s">
        <v>1155</v>
      </c>
      <c r="AS2845" t="s">
        <v>3088</v>
      </c>
    </row>
    <row r="2846" spans="1:45" x14ac:dyDescent="0.2">
      <c r="A2846" s="21" t="s">
        <v>1688</v>
      </c>
      <c r="B2846" s="21" t="s">
        <v>1146</v>
      </c>
      <c r="C2846" s="21" t="s">
        <v>1149</v>
      </c>
      <c r="D2846" s="21" t="s">
        <v>420</v>
      </c>
      <c r="E2846" s="21" t="s">
        <v>2030</v>
      </c>
      <c r="G2846" s="21" t="s">
        <v>153</v>
      </c>
      <c r="H2846" s="21" t="s">
        <v>1168</v>
      </c>
      <c r="I2846" s="21" t="s">
        <v>3098</v>
      </c>
      <c r="J2846" s="21">
        <v>49.466666666666598</v>
      </c>
      <c r="K2846">
        <v>-124.8</v>
      </c>
      <c r="L2846">
        <v>40</v>
      </c>
      <c r="M2846" s="21" t="s">
        <v>3037</v>
      </c>
      <c r="O2846" s="21">
        <v>1981</v>
      </c>
      <c r="Q2846" s="21" t="s">
        <v>3089</v>
      </c>
      <c r="T2846" s="21">
        <v>-20</v>
      </c>
      <c r="U2846" s="21" t="s">
        <v>1221</v>
      </c>
      <c r="V2846" s="9" t="s">
        <v>1250</v>
      </c>
      <c r="W2846">
        <f>56</f>
        <v>56</v>
      </c>
      <c r="X2846" s="9" t="s">
        <v>3091</v>
      </c>
      <c r="Y2846" t="s">
        <v>3094</v>
      </c>
      <c r="Z2846" s="22">
        <v>8</v>
      </c>
      <c r="AD2846" s="22" t="s">
        <v>1168</v>
      </c>
      <c r="AF2846" s="24" t="s">
        <v>153</v>
      </c>
      <c r="AG2846" t="s">
        <v>1160</v>
      </c>
      <c r="AH2846">
        <f t="shared" si="28"/>
        <v>4320</v>
      </c>
      <c r="AI2846" s="21" t="s">
        <v>153</v>
      </c>
      <c r="AJ2846" s="21" t="s">
        <v>1148</v>
      </c>
      <c r="AK2846" s="21">
        <v>17.550999999999998</v>
      </c>
      <c r="AL2846" s="21" t="s">
        <v>1324</v>
      </c>
      <c r="AM2846" s="21" t="s">
        <v>3006</v>
      </c>
      <c r="AN2846" s="21">
        <v>3</v>
      </c>
      <c r="AO2846" s="21">
        <v>50</v>
      </c>
      <c r="AP2846" s="21">
        <v>15</v>
      </c>
      <c r="AQ2846" s="22" t="s">
        <v>3019</v>
      </c>
      <c r="AR2846" s="21" t="s">
        <v>1155</v>
      </c>
      <c r="AS2846" t="s">
        <v>3088</v>
      </c>
    </row>
    <row r="2847" spans="1:45" x14ac:dyDescent="0.2">
      <c r="A2847" s="21" t="s">
        <v>1688</v>
      </c>
      <c r="B2847" s="21" t="s">
        <v>1146</v>
      </c>
      <c r="C2847" s="21" t="s">
        <v>1149</v>
      </c>
      <c r="D2847" s="21" t="s">
        <v>420</v>
      </c>
      <c r="E2847" s="21" t="s">
        <v>2030</v>
      </c>
      <c r="G2847" s="21" t="s">
        <v>153</v>
      </c>
      <c r="H2847" s="21" t="s">
        <v>1168</v>
      </c>
      <c r="I2847" s="21" t="s">
        <v>3098</v>
      </c>
      <c r="J2847" s="21">
        <v>49.466666666666598</v>
      </c>
      <c r="K2847">
        <v>-124.8</v>
      </c>
      <c r="L2847">
        <v>40</v>
      </c>
      <c r="M2847" s="21" t="s">
        <v>3037</v>
      </c>
      <c r="O2847" s="21">
        <v>1981</v>
      </c>
      <c r="Q2847" s="21" t="s">
        <v>3089</v>
      </c>
      <c r="T2847" s="21">
        <v>-20</v>
      </c>
      <c r="U2847" s="21" t="s">
        <v>1221</v>
      </c>
      <c r="V2847" s="9" t="s">
        <v>1250</v>
      </c>
      <c r="W2847">
        <f>56</f>
        <v>56</v>
      </c>
      <c r="X2847" s="9" t="s">
        <v>3091</v>
      </c>
      <c r="Y2847" t="s">
        <v>3094</v>
      </c>
      <c r="Z2847" s="22">
        <v>8</v>
      </c>
      <c r="AD2847" s="22" t="s">
        <v>1168</v>
      </c>
      <c r="AF2847" s="24" t="s">
        <v>153</v>
      </c>
      <c r="AG2847" t="s">
        <v>1160</v>
      </c>
      <c r="AH2847">
        <f t="shared" si="28"/>
        <v>4320</v>
      </c>
      <c r="AI2847" s="21" t="s">
        <v>153</v>
      </c>
      <c r="AJ2847" s="21" t="s">
        <v>1148</v>
      </c>
      <c r="AK2847" s="21">
        <v>28.196999999999999</v>
      </c>
      <c r="AL2847" s="21" t="s">
        <v>1324</v>
      </c>
      <c r="AM2847" s="21" t="s">
        <v>3006</v>
      </c>
      <c r="AN2847" s="21">
        <v>3</v>
      </c>
      <c r="AO2847" s="21">
        <v>50</v>
      </c>
      <c r="AP2847" s="21">
        <v>18</v>
      </c>
      <c r="AQ2847" s="22" t="s">
        <v>3019</v>
      </c>
      <c r="AR2847" s="21" t="s">
        <v>1155</v>
      </c>
      <c r="AS2847" t="s">
        <v>3088</v>
      </c>
    </row>
    <row r="2848" spans="1:45" x14ac:dyDescent="0.2">
      <c r="A2848" s="21" t="s">
        <v>1688</v>
      </c>
      <c r="B2848" s="21" t="s">
        <v>1146</v>
      </c>
      <c r="C2848" s="21" t="s">
        <v>1149</v>
      </c>
      <c r="D2848" s="21" t="s">
        <v>420</v>
      </c>
      <c r="E2848" s="21" t="s">
        <v>2030</v>
      </c>
      <c r="G2848" s="21" t="s">
        <v>153</v>
      </c>
      <c r="H2848" s="21" t="s">
        <v>1168</v>
      </c>
      <c r="I2848" s="21" t="s">
        <v>3098</v>
      </c>
      <c r="J2848" s="21">
        <v>49.466666666666598</v>
      </c>
      <c r="K2848">
        <v>-124.8</v>
      </c>
      <c r="L2848">
        <v>40</v>
      </c>
      <c r="M2848" s="21" t="s">
        <v>3037</v>
      </c>
      <c r="O2848" s="21">
        <v>1981</v>
      </c>
      <c r="Q2848" s="21" t="s">
        <v>3089</v>
      </c>
      <c r="T2848" s="21">
        <v>-20</v>
      </c>
      <c r="U2848" s="21" t="s">
        <v>1221</v>
      </c>
      <c r="V2848" s="9" t="s">
        <v>1250</v>
      </c>
      <c r="W2848">
        <f>56</f>
        <v>56</v>
      </c>
      <c r="X2848" s="9" t="s">
        <v>3091</v>
      </c>
      <c r="Y2848" t="s">
        <v>3094</v>
      </c>
      <c r="Z2848" s="22">
        <v>8</v>
      </c>
      <c r="AD2848" s="22" t="s">
        <v>1168</v>
      </c>
      <c r="AF2848" s="24" t="s">
        <v>153</v>
      </c>
      <c r="AG2848" t="s">
        <v>1160</v>
      </c>
      <c r="AH2848">
        <f t="shared" si="28"/>
        <v>4320</v>
      </c>
      <c r="AI2848" s="21" t="s">
        <v>153</v>
      </c>
      <c r="AJ2848" s="21" t="s">
        <v>1148</v>
      </c>
      <c r="AK2848" s="21">
        <v>57.347000000000001</v>
      </c>
      <c r="AL2848" s="21" t="s">
        <v>1324</v>
      </c>
      <c r="AM2848" s="21" t="s">
        <v>3006</v>
      </c>
      <c r="AN2848" s="21">
        <v>3</v>
      </c>
      <c r="AO2848" s="21">
        <v>50</v>
      </c>
      <c r="AP2848" s="21">
        <v>21</v>
      </c>
      <c r="AQ2848" s="22" t="s">
        <v>3019</v>
      </c>
      <c r="AR2848" s="21" t="s">
        <v>1155</v>
      </c>
      <c r="AS2848" t="s">
        <v>3088</v>
      </c>
    </row>
    <row r="2849" spans="1:45" x14ac:dyDescent="0.2">
      <c r="A2849" s="21" t="s">
        <v>1688</v>
      </c>
      <c r="B2849" s="21" t="s">
        <v>1146</v>
      </c>
      <c r="C2849" s="21" t="s">
        <v>1149</v>
      </c>
      <c r="D2849" s="21" t="s">
        <v>420</v>
      </c>
      <c r="E2849" s="21" t="s">
        <v>2030</v>
      </c>
      <c r="G2849" s="21" t="s">
        <v>153</v>
      </c>
      <c r="H2849" s="21" t="s">
        <v>1168</v>
      </c>
      <c r="I2849" s="21" t="s">
        <v>3098</v>
      </c>
      <c r="J2849" s="21">
        <v>49.466666666666598</v>
      </c>
      <c r="K2849">
        <v>-124.8</v>
      </c>
      <c r="L2849">
        <v>40</v>
      </c>
      <c r="M2849" s="21" t="s">
        <v>3037</v>
      </c>
      <c r="O2849" s="21">
        <v>1981</v>
      </c>
      <c r="Q2849" s="21" t="s">
        <v>3089</v>
      </c>
      <c r="T2849" s="21">
        <v>-20</v>
      </c>
      <c r="U2849" s="21" t="s">
        <v>1221</v>
      </c>
      <c r="V2849" s="9" t="s">
        <v>1250</v>
      </c>
      <c r="W2849">
        <f>56</f>
        <v>56</v>
      </c>
      <c r="X2849" s="9" t="s">
        <v>3091</v>
      </c>
      <c r="Y2849" t="s">
        <v>3094</v>
      </c>
      <c r="Z2849" s="22">
        <v>8</v>
      </c>
      <c r="AD2849" s="22" t="s">
        <v>1168</v>
      </c>
      <c r="AF2849" s="24" t="s">
        <v>153</v>
      </c>
      <c r="AG2849" t="s">
        <v>1160</v>
      </c>
      <c r="AH2849">
        <f t="shared" si="28"/>
        <v>4320</v>
      </c>
      <c r="AI2849" s="21" t="s">
        <v>153</v>
      </c>
      <c r="AJ2849" s="21" t="s">
        <v>1148</v>
      </c>
      <c r="AK2849" s="21">
        <v>68.878</v>
      </c>
      <c r="AL2849" s="21" t="s">
        <v>1324</v>
      </c>
      <c r="AM2849" s="21" t="s">
        <v>3006</v>
      </c>
      <c r="AN2849" s="21">
        <v>3</v>
      </c>
      <c r="AO2849" s="21">
        <v>50</v>
      </c>
      <c r="AP2849" s="21">
        <v>24</v>
      </c>
      <c r="AQ2849" s="22" t="s">
        <v>3019</v>
      </c>
      <c r="AR2849" s="21" t="s">
        <v>1155</v>
      </c>
      <c r="AS2849" t="s">
        <v>3088</v>
      </c>
    </row>
    <row r="2850" spans="1:45" x14ac:dyDescent="0.2">
      <c r="A2850" s="21" t="s">
        <v>1688</v>
      </c>
      <c r="B2850" s="21" t="s">
        <v>1146</v>
      </c>
      <c r="C2850" s="21" t="s">
        <v>1149</v>
      </c>
      <c r="D2850" s="21" t="s">
        <v>420</v>
      </c>
      <c r="E2850" s="21" t="s">
        <v>2030</v>
      </c>
      <c r="G2850" s="21" t="s">
        <v>153</v>
      </c>
      <c r="H2850" s="21" t="s">
        <v>1168</v>
      </c>
      <c r="I2850" s="21" t="s">
        <v>3098</v>
      </c>
      <c r="J2850" s="21">
        <v>49.466666666666598</v>
      </c>
      <c r="K2850">
        <v>-124.8</v>
      </c>
      <c r="L2850">
        <v>40</v>
      </c>
      <c r="M2850" s="21" t="s">
        <v>3037</v>
      </c>
      <c r="O2850" s="21">
        <v>1981</v>
      </c>
      <c r="Q2850" s="21" t="s">
        <v>3089</v>
      </c>
      <c r="T2850" s="21">
        <v>-20</v>
      </c>
      <c r="U2850" s="21" t="s">
        <v>1221</v>
      </c>
      <c r="V2850" s="9" t="s">
        <v>1250</v>
      </c>
      <c r="W2850">
        <f>56</f>
        <v>56</v>
      </c>
      <c r="X2850" s="9" t="s">
        <v>3091</v>
      </c>
      <c r="Y2850" t="s">
        <v>3094</v>
      </c>
      <c r="Z2850" s="22">
        <v>8</v>
      </c>
      <c r="AD2850" s="22" t="s">
        <v>1168</v>
      </c>
      <c r="AF2850" s="24" t="s">
        <v>153</v>
      </c>
      <c r="AG2850" t="s">
        <v>1160</v>
      </c>
      <c r="AH2850">
        <f t="shared" si="28"/>
        <v>4320</v>
      </c>
      <c r="AI2850" s="21" t="s">
        <v>153</v>
      </c>
      <c r="AJ2850" s="21" t="s">
        <v>1148</v>
      </c>
      <c r="AK2850" s="21">
        <v>76.769000000000005</v>
      </c>
      <c r="AL2850" s="21" t="s">
        <v>1324</v>
      </c>
      <c r="AM2850" s="21" t="s">
        <v>3006</v>
      </c>
      <c r="AN2850" s="21">
        <v>3</v>
      </c>
      <c r="AO2850" s="21">
        <v>50</v>
      </c>
      <c r="AP2850" s="21">
        <v>27</v>
      </c>
      <c r="AQ2850" s="22" t="s">
        <v>3019</v>
      </c>
      <c r="AR2850" s="21" t="s">
        <v>1155</v>
      </c>
      <c r="AS2850" t="s">
        <v>3088</v>
      </c>
    </row>
    <row r="2851" spans="1:45" x14ac:dyDescent="0.2">
      <c r="A2851" s="21" t="s">
        <v>1688</v>
      </c>
      <c r="B2851" s="21" t="s">
        <v>1146</v>
      </c>
      <c r="C2851" s="21" t="s">
        <v>1149</v>
      </c>
      <c r="D2851" s="21" t="s">
        <v>420</v>
      </c>
      <c r="E2851" s="21" t="s">
        <v>2030</v>
      </c>
      <c r="G2851" s="21" t="s">
        <v>153</v>
      </c>
      <c r="H2851" s="21" t="s">
        <v>1168</v>
      </c>
      <c r="I2851" s="21" t="s">
        <v>3098</v>
      </c>
      <c r="J2851" s="21">
        <v>49.466666666666598</v>
      </c>
      <c r="K2851">
        <v>-124.8</v>
      </c>
      <c r="L2851">
        <v>40</v>
      </c>
      <c r="M2851" s="21" t="s">
        <v>3037</v>
      </c>
      <c r="O2851" s="21">
        <v>1981</v>
      </c>
      <c r="Q2851" s="21" t="s">
        <v>3089</v>
      </c>
      <c r="T2851" s="21">
        <v>-20</v>
      </c>
      <c r="U2851" s="21" t="s">
        <v>1221</v>
      </c>
      <c r="V2851" s="9" t="s">
        <v>1250</v>
      </c>
      <c r="W2851">
        <f>56</f>
        <v>56</v>
      </c>
      <c r="X2851" s="9" t="s">
        <v>3091</v>
      </c>
      <c r="Y2851" t="s">
        <v>3094</v>
      </c>
      <c r="Z2851" s="22">
        <v>8</v>
      </c>
      <c r="AD2851" s="22" t="s">
        <v>1168</v>
      </c>
      <c r="AF2851" s="24" t="s">
        <v>153</v>
      </c>
      <c r="AG2851" t="s">
        <v>1160</v>
      </c>
      <c r="AH2851">
        <f t="shared" si="28"/>
        <v>4320</v>
      </c>
      <c r="AI2851" s="21" t="s">
        <v>153</v>
      </c>
      <c r="AJ2851" s="21" t="s">
        <v>1148</v>
      </c>
      <c r="AK2851" s="21">
        <v>77.448999999999998</v>
      </c>
      <c r="AL2851" s="21" t="s">
        <v>1324</v>
      </c>
      <c r="AM2851" s="21" t="s">
        <v>3006</v>
      </c>
      <c r="AN2851" s="21">
        <v>3</v>
      </c>
      <c r="AO2851" s="21">
        <v>50</v>
      </c>
      <c r="AP2851" s="21">
        <v>30</v>
      </c>
      <c r="AQ2851" s="22" t="s">
        <v>3019</v>
      </c>
      <c r="AR2851" s="21" t="s">
        <v>1155</v>
      </c>
      <c r="AS2851" t="s">
        <v>3088</v>
      </c>
    </row>
    <row r="2852" spans="1:45" x14ac:dyDescent="0.2">
      <c r="A2852" s="21" t="s">
        <v>1688</v>
      </c>
      <c r="B2852" s="21" t="s">
        <v>1146</v>
      </c>
      <c r="C2852" s="21" t="s">
        <v>1149</v>
      </c>
      <c r="D2852" s="21" t="s">
        <v>420</v>
      </c>
      <c r="E2852" s="21" t="s">
        <v>2030</v>
      </c>
      <c r="G2852" s="21" t="s">
        <v>153</v>
      </c>
      <c r="H2852" s="21" t="s">
        <v>1168</v>
      </c>
      <c r="I2852" s="21" t="s">
        <v>3098</v>
      </c>
      <c r="J2852" s="21">
        <v>49.466666666666598</v>
      </c>
      <c r="K2852">
        <v>-124.8</v>
      </c>
      <c r="L2852">
        <v>40</v>
      </c>
      <c r="M2852" s="21" t="s">
        <v>3037</v>
      </c>
      <c r="O2852" s="21">
        <v>1981</v>
      </c>
      <c r="Q2852" s="21" t="s">
        <v>3089</v>
      </c>
      <c r="T2852" s="21">
        <v>-20</v>
      </c>
      <c r="U2852" s="21" t="s">
        <v>1147</v>
      </c>
      <c r="X2852" s="9" t="s">
        <v>3091</v>
      </c>
      <c r="Z2852" s="22">
        <v>8</v>
      </c>
      <c r="AD2852" s="22" t="s">
        <v>1168</v>
      </c>
      <c r="AF2852" s="24" t="s">
        <v>153</v>
      </c>
      <c r="AG2852" t="s">
        <v>1160</v>
      </c>
      <c r="AH2852">
        <f t="shared" si="28"/>
        <v>4320</v>
      </c>
      <c r="AI2852" s="21" t="s">
        <v>153</v>
      </c>
      <c r="AJ2852" s="21" t="s">
        <v>1148</v>
      </c>
      <c r="AK2852" s="21">
        <v>0</v>
      </c>
      <c r="AL2852" s="21" t="s">
        <v>1324</v>
      </c>
      <c r="AM2852">
        <v>0</v>
      </c>
      <c r="AN2852" s="21">
        <v>3</v>
      </c>
      <c r="AO2852" s="21">
        <v>50</v>
      </c>
      <c r="AP2852" s="21">
        <v>3</v>
      </c>
      <c r="AQ2852" s="22" t="s">
        <v>3095</v>
      </c>
      <c r="AR2852" s="21" t="s">
        <v>1155</v>
      </c>
      <c r="AS2852" t="s">
        <v>3088</v>
      </c>
    </row>
    <row r="2853" spans="1:45" x14ac:dyDescent="0.2">
      <c r="A2853" s="21" t="s">
        <v>1688</v>
      </c>
      <c r="B2853" s="21" t="s">
        <v>1146</v>
      </c>
      <c r="C2853" s="21" t="s">
        <v>1149</v>
      </c>
      <c r="D2853" s="21" t="s">
        <v>420</v>
      </c>
      <c r="E2853" s="21" t="s">
        <v>2030</v>
      </c>
      <c r="G2853" s="21" t="s">
        <v>153</v>
      </c>
      <c r="H2853" s="21" t="s">
        <v>1168</v>
      </c>
      <c r="I2853" s="21" t="s">
        <v>3098</v>
      </c>
      <c r="J2853" s="21">
        <v>49.466666666666598</v>
      </c>
      <c r="K2853">
        <v>-124.8</v>
      </c>
      <c r="L2853">
        <v>40</v>
      </c>
      <c r="M2853" s="21" t="s">
        <v>3037</v>
      </c>
      <c r="O2853" s="21">
        <v>1981</v>
      </c>
      <c r="Q2853" s="21" t="s">
        <v>3089</v>
      </c>
      <c r="T2853" s="21">
        <v>-20</v>
      </c>
      <c r="U2853" s="21" t="s">
        <v>1147</v>
      </c>
      <c r="X2853" s="9" t="s">
        <v>3091</v>
      </c>
      <c r="Z2853" s="22">
        <v>8</v>
      </c>
      <c r="AD2853" s="22" t="s">
        <v>1168</v>
      </c>
      <c r="AF2853" s="24" t="s">
        <v>153</v>
      </c>
      <c r="AG2853" t="s">
        <v>1160</v>
      </c>
      <c r="AH2853">
        <f t="shared" si="28"/>
        <v>4320</v>
      </c>
      <c r="AI2853" s="21" t="s">
        <v>153</v>
      </c>
      <c r="AJ2853" s="21" t="s">
        <v>1148</v>
      </c>
      <c r="AK2853" s="21">
        <v>0</v>
      </c>
      <c r="AL2853" s="21" t="s">
        <v>1324</v>
      </c>
      <c r="AM2853" s="21">
        <v>0</v>
      </c>
      <c r="AN2853" s="21">
        <v>3</v>
      </c>
      <c r="AO2853" s="21">
        <v>50</v>
      </c>
      <c r="AP2853" s="21">
        <v>6</v>
      </c>
      <c r="AQ2853" s="22" t="s">
        <v>3095</v>
      </c>
      <c r="AR2853" s="21" t="s">
        <v>1155</v>
      </c>
      <c r="AS2853" t="s">
        <v>3088</v>
      </c>
    </row>
    <row r="2854" spans="1:45" x14ac:dyDescent="0.2">
      <c r="A2854" s="21" t="s">
        <v>1688</v>
      </c>
      <c r="B2854" s="21" t="s">
        <v>1146</v>
      </c>
      <c r="C2854" s="21" t="s">
        <v>1149</v>
      </c>
      <c r="D2854" s="21" t="s">
        <v>420</v>
      </c>
      <c r="E2854" s="21" t="s">
        <v>2030</v>
      </c>
      <c r="G2854" s="21" t="s">
        <v>153</v>
      </c>
      <c r="H2854" s="21" t="s">
        <v>1168</v>
      </c>
      <c r="I2854" s="21" t="s">
        <v>3098</v>
      </c>
      <c r="J2854" s="21">
        <v>49.466666666666598</v>
      </c>
      <c r="K2854">
        <v>-124.8</v>
      </c>
      <c r="L2854">
        <v>40</v>
      </c>
      <c r="M2854" s="21" t="s">
        <v>3037</v>
      </c>
      <c r="O2854" s="21">
        <v>1981</v>
      </c>
      <c r="Q2854" s="21" t="s">
        <v>3089</v>
      </c>
      <c r="T2854" s="21">
        <v>-20</v>
      </c>
      <c r="U2854" s="21" t="s">
        <v>1147</v>
      </c>
      <c r="X2854" s="9" t="s">
        <v>3091</v>
      </c>
      <c r="Z2854" s="22">
        <v>8</v>
      </c>
      <c r="AD2854" s="22" t="s">
        <v>1168</v>
      </c>
      <c r="AF2854" s="24" t="s">
        <v>153</v>
      </c>
      <c r="AG2854" t="s">
        <v>1160</v>
      </c>
      <c r="AH2854">
        <f t="shared" si="28"/>
        <v>4320</v>
      </c>
      <c r="AI2854" s="21" t="s">
        <v>153</v>
      </c>
      <c r="AJ2854" s="21" t="s">
        <v>1148</v>
      </c>
      <c r="AK2854" s="21">
        <v>0</v>
      </c>
      <c r="AL2854" s="21" t="s">
        <v>1324</v>
      </c>
      <c r="AM2854" s="21">
        <v>0</v>
      </c>
      <c r="AN2854" s="21">
        <v>3</v>
      </c>
      <c r="AO2854" s="21">
        <v>50</v>
      </c>
      <c r="AP2854" s="21">
        <v>9</v>
      </c>
      <c r="AQ2854" s="22" t="s">
        <v>3095</v>
      </c>
      <c r="AR2854" s="21" t="s">
        <v>1155</v>
      </c>
      <c r="AS2854" t="s">
        <v>3088</v>
      </c>
    </row>
    <row r="2855" spans="1:45" x14ac:dyDescent="0.2">
      <c r="A2855" s="21" t="s">
        <v>1688</v>
      </c>
      <c r="B2855" s="21" t="s">
        <v>1146</v>
      </c>
      <c r="C2855" s="21" t="s">
        <v>1149</v>
      </c>
      <c r="D2855" s="21" t="s">
        <v>420</v>
      </c>
      <c r="E2855" s="21" t="s">
        <v>2030</v>
      </c>
      <c r="G2855" s="21" t="s">
        <v>153</v>
      </c>
      <c r="H2855" s="21" t="s">
        <v>1168</v>
      </c>
      <c r="I2855" s="21" t="s">
        <v>3098</v>
      </c>
      <c r="J2855" s="21">
        <v>49.466666666666598</v>
      </c>
      <c r="K2855">
        <v>-124.8</v>
      </c>
      <c r="L2855">
        <v>40</v>
      </c>
      <c r="M2855" s="21" t="s">
        <v>3037</v>
      </c>
      <c r="O2855" s="21">
        <v>1981</v>
      </c>
      <c r="Q2855" s="21" t="s">
        <v>3089</v>
      </c>
      <c r="T2855" s="21">
        <v>-20</v>
      </c>
      <c r="U2855" s="21" t="s">
        <v>1147</v>
      </c>
      <c r="X2855" s="9" t="s">
        <v>3091</v>
      </c>
      <c r="Z2855" s="22">
        <v>8</v>
      </c>
      <c r="AD2855" s="22" t="s">
        <v>1168</v>
      </c>
      <c r="AF2855" s="24" t="s">
        <v>153</v>
      </c>
      <c r="AG2855" t="s">
        <v>1160</v>
      </c>
      <c r="AH2855">
        <f t="shared" si="28"/>
        <v>4320</v>
      </c>
      <c r="AI2855" s="21" t="s">
        <v>153</v>
      </c>
      <c r="AJ2855" s="21" t="s">
        <v>1148</v>
      </c>
      <c r="AK2855" s="21">
        <v>0</v>
      </c>
      <c r="AL2855" s="21" t="s">
        <v>1324</v>
      </c>
      <c r="AM2855" s="21">
        <v>0</v>
      </c>
      <c r="AN2855" s="21">
        <v>3</v>
      </c>
      <c r="AO2855" s="21">
        <v>50</v>
      </c>
      <c r="AP2855" s="21">
        <v>12</v>
      </c>
      <c r="AQ2855" s="22" t="s">
        <v>3095</v>
      </c>
      <c r="AR2855" s="21" t="s">
        <v>1155</v>
      </c>
      <c r="AS2855" t="s">
        <v>3088</v>
      </c>
    </row>
    <row r="2856" spans="1:45" x14ac:dyDescent="0.2">
      <c r="A2856" s="21" t="s">
        <v>1688</v>
      </c>
      <c r="B2856" s="21" t="s">
        <v>1146</v>
      </c>
      <c r="C2856" s="21" t="s">
        <v>1149</v>
      </c>
      <c r="D2856" s="21" t="s">
        <v>420</v>
      </c>
      <c r="E2856" s="21" t="s">
        <v>2030</v>
      </c>
      <c r="G2856" s="21" t="s">
        <v>153</v>
      </c>
      <c r="H2856" s="21" t="s">
        <v>1168</v>
      </c>
      <c r="I2856" s="21" t="s">
        <v>3098</v>
      </c>
      <c r="J2856" s="21">
        <v>49.466666666666598</v>
      </c>
      <c r="K2856">
        <v>-124.8</v>
      </c>
      <c r="L2856">
        <v>40</v>
      </c>
      <c r="M2856" s="21" t="s">
        <v>3037</v>
      </c>
      <c r="O2856" s="21">
        <v>1981</v>
      </c>
      <c r="Q2856" s="21" t="s">
        <v>3089</v>
      </c>
      <c r="T2856" s="21">
        <v>-20</v>
      </c>
      <c r="U2856" s="21" t="s">
        <v>1147</v>
      </c>
      <c r="X2856" s="9" t="s">
        <v>3091</v>
      </c>
      <c r="Z2856" s="22">
        <v>8</v>
      </c>
      <c r="AD2856" s="22" t="s">
        <v>1168</v>
      </c>
      <c r="AF2856" s="24" t="s">
        <v>153</v>
      </c>
      <c r="AG2856" t="s">
        <v>1160</v>
      </c>
      <c r="AH2856">
        <f t="shared" si="28"/>
        <v>4320</v>
      </c>
      <c r="AI2856" s="21" t="s">
        <v>153</v>
      </c>
      <c r="AJ2856" s="21" t="s">
        <v>1148</v>
      </c>
      <c r="AK2856" s="21">
        <v>0</v>
      </c>
      <c r="AL2856" s="21" t="s">
        <v>1324</v>
      </c>
      <c r="AM2856" s="21">
        <v>0</v>
      </c>
      <c r="AN2856" s="21">
        <v>3</v>
      </c>
      <c r="AO2856" s="21">
        <v>50</v>
      </c>
      <c r="AP2856" s="21">
        <v>15</v>
      </c>
      <c r="AQ2856" s="22" t="s">
        <v>3095</v>
      </c>
      <c r="AR2856" s="21" t="s">
        <v>1155</v>
      </c>
      <c r="AS2856" t="s">
        <v>3088</v>
      </c>
    </row>
    <row r="2857" spans="1:45" x14ac:dyDescent="0.2">
      <c r="A2857" s="21" t="s">
        <v>1688</v>
      </c>
      <c r="B2857" s="21" t="s">
        <v>1146</v>
      </c>
      <c r="C2857" s="21" t="s">
        <v>1149</v>
      </c>
      <c r="D2857" s="21" t="s">
        <v>420</v>
      </c>
      <c r="E2857" s="21" t="s">
        <v>2030</v>
      </c>
      <c r="G2857" s="21" t="s">
        <v>153</v>
      </c>
      <c r="H2857" s="21" t="s">
        <v>1168</v>
      </c>
      <c r="I2857" s="21" t="s">
        <v>3098</v>
      </c>
      <c r="J2857" s="21">
        <v>49.466666666666598</v>
      </c>
      <c r="K2857">
        <v>-124.8</v>
      </c>
      <c r="L2857">
        <v>40</v>
      </c>
      <c r="M2857" s="21" t="s">
        <v>3037</v>
      </c>
      <c r="O2857" s="21">
        <v>1981</v>
      </c>
      <c r="Q2857" s="21" t="s">
        <v>3089</v>
      </c>
      <c r="T2857" s="21">
        <v>-20</v>
      </c>
      <c r="U2857" s="21" t="s">
        <v>1147</v>
      </c>
      <c r="X2857" s="9" t="s">
        <v>3091</v>
      </c>
      <c r="Z2857" s="22">
        <v>8</v>
      </c>
      <c r="AD2857" s="22" t="s">
        <v>1168</v>
      </c>
      <c r="AF2857" s="24" t="s">
        <v>153</v>
      </c>
      <c r="AG2857" t="s">
        <v>1160</v>
      </c>
      <c r="AH2857">
        <f t="shared" si="28"/>
        <v>4320</v>
      </c>
      <c r="AI2857" s="21" t="s">
        <v>153</v>
      </c>
      <c r="AJ2857" s="21" t="s">
        <v>1148</v>
      </c>
      <c r="AK2857" s="21">
        <v>1.837</v>
      </c>
      <c r="AL2857" s="21" t="s">
        <v>1324</v>
      </c>
      <c r="AM2857" s="21">
        <f>3.367-0.51</f>
        <v>2.8570000000000002</v>
      </c>
      <c r="AN2857" s="21">
        <v>3</v>
      </c>
      <c r="AO2857" s="21">
        <v>50</v>
      </c>
      <c r="AP2857" s="21">
        <v>18</v>
      </c>
      <c r="AQ2857" s="22" t="s">
        <v>3095</v>
      </c>
      <c r="AR2857" s="21" t="s">
        <v>1155</v>
      </c>
      <c r="AS2857" t="s">
        <v>3088</v>
      </c>
    </row>
    <row r="2858" spans="1:45" x14ac:dyDescent="0.2">
      <c r="A2858" s="21" t="s">
        <v>1688</v>
      </c>
      <c r="B2858" s="21" t="s">
        <v>1146</v>
      </c>
      <c r="C2858" s="21" t="s">
        <v>1149</v>
      </c>
      <c r="D2858" s="21" t="s">
        <v>420</v>
      </c>
      <c r="E2858" s="21" t="s">
        <v>2030</v>
      </c>
      <c r="G2858" s="21" t="s">
        <v>153</v>
      </c>
      <c r="H2858" s="21" t="s">
        <v>1168</v>
      </c>
      <c r="I2858" s="21" t="s">
        <v>3098</v>
      </c>
      <c r="J2858" s="21">
        <v>49.466666666666598</v>
      </c>
      <c r="K2858">
        <v>-124.8</v>
      </c>
      <c r="L2858">
        <v>40</v>
      </c>
      <c r="M2858" s="21" t="s">
        <v>3037</v>
      </c>
      <c r="O2858" s="21">
        <v>1981</v>
      </c>
      <c r="Q2858" s="21" t="s">
        <v>3089</v>
      </c>
      <c r="T2858" s="21">
        <v>-20</v>
      </c>
      <c r="U2858" s="21" t="s">
        <v>1147</v>
      </c>
      <c r="X2858" s="9" t="s">
        <v>3091</v>
      </c>
      <c r="Z2858" s="22">
        <v>8</v>
      </c>
      <c r="AD2858" s="22" t="s">
        <v>1168</v>
      </c>
      <c r="AF2858" s="24" t="s">
        <v>153</v>
      </c>
      <c r="AG2858" t="s">
        <v>1160</v>
      </c>
      <c r="AH2858">
        <f t="shared" si="28"/>
        <v>4320</v>
      </c>
      <c r="AI2858" s="21" t="s">
        <v>153</v>
      </c>
      <c r="AJ2858" s="21" t="s">
        <v>1148</v>
      </c>
      <c r="AK2858" s="21">
        <v>5.5439999999999996</v>
      </c>
      <c r="AL2858" s="21" t="s">
        <v>1324</v>
      </c>
      <c r="AM2858" s="21" t="s">
        <v>3006</v>
      </c>
      <c r="AN2858" s="21">
        <v>3</v>
      </c>
      <c r="AO2858" s="21">
        <v>50</v>
      </c>
      <c r="AP2858" s="21">
        <v>21</v>
      </c>
      <c r="AQ2858" s="22" t="s">
        <v>3095</v>
      </c>
      <c r="AR2858" s="21" t="s">
        <v>1155</v>
      </c>
      <c r="AS2858" t="s">
        <v>3088</v>
      </c>
    </row>
    <row r="2859" spans="1:45" x14ac:dyDescent="0.2">
      <c r="A2859" s="21" t="s">
        <v>1688</v>
      </c>
      <c r="B2859" s="21" t="s">
        <v>1146</v>
      </c>
      <c r="C2859" s="21" t="s">
        <v>1149</v>
      </c>
      <c r="D2859" s="21" t="s">
        <v>420</v>
      </c>
      <c r="E2859" s="21" t="s">
        <v>2030</v>
      </c>
      <c r="G2859" s="21" t="s">
        <v>153</v>
      </c>
      <c r="H2859" s="21" t="s">
        <v>1168</v>
      </c>
      <c r="I2859" s="21" t="s">
        <v>3098</v>
      </c>
      <c r="J2859" s="21">
        <v>49.466666666666598</v>
      </c>
      <c r="K2859">
        <v>-124.8</v>
      </c>
      <c r="L2859">
        <v>40</v>
      </c>
      <c r="M2859" s="21" t="s">
        <v>3037</v>
      </c>
      <c r="O2859" s="21">
        <v>1981</v>
      </c>
      <c r="Q2859" s="21" t="s">
        <v>3089</v>
      </c>
      <c r="T2859" s="21">
        <v>-20</v>
      </c>
      <c r="U2859" s="21" t="s">
        <v>1147</v>
      </c>
      <c r="X2859" s="9" t="s">
        <v>3091</v>
      </c>
      <c r="Z2859" s="22">
        <v>8</v>
      </c>
      <c r="AD2859" s="22" t="s">
        <v>1168</v>
      </c>
      <c r="AF2859" s="24" t="s">
        <v>153</v>
      </c>
      <c r="AG2859" t="s">
        <v>1160</v>
      </c>
      <c r="AH2859">
        <f t="shared" si="28"/>
        <v>4320</v>
      </c>
      <c r="AI2859" s="21" t="s">
        <v>153</v>
      </c>
      <c r="AJ2859" s="21" t="s">
        <v>1148</v>
      </c>
      <c r="AK2859" s="21">
        <v>10.407999999999999</v>
      </c>
      <c r="AL2859" s="21" t="s">
        <v>1324</v>
      </c>
      <c r="AM2859" s="21">
        <f>14.32-7.109</f>
        <v>7.2110000000000003</v>
      </c>
      <c r="AN2859" s="21">
        <v>3</v>
      </c>
      <c r="AO2859" s="21">
        <v>50</v>
      </c>
      <c r="AP2859" s="21">
        <v>24</v>
      </c>
      <c r="AQ2859" s="22" t="s">
        <v>3095</v>
      </c>
      <c r="AR2859" s="21" t="s">
        <v>1155</v>
      </c>
      <c r="AS2859" t="s">
        <v>3088</v>
      </c>
    </row>
    <row r="2860" spans="1:45" x14ac:dyDescent="0.2">
      <c r="A2860" s="21" t="s">
        <v>1688</v>
      </c>
      <c r="B2860" s="21" t="s">
        <v>1146</v>
      </c>
      <c r="C2860" s="21" t="s">
        <v>1149</v>
      </c>
      <c r="D2860" s="21" t="s">
        <v>420</v>
      </c>
      <c r="E2860" s="21" t="s">
        <v>2030</v>
      </c>
      <c r="G2860" s="21" t="s">
        <v>153</v>
      </c>
      <c r="H2860" s="21" t="s">
        <v>1168</v>
      </c>
      <c r="I2860" s="21" t="s">
        <v>3098</v>
      </c>
      <c r="J2860" s="21">
        <v>49.466666666666598</v>
      </c>
      <c r="K2860">
        <v>-124.8</v>
      </c>
      <c r="L2860">
        <v>40</v>
      </c>
      <c r="M2860" s="21" t="s">
        <v>3037</v>
      </c>
      <c r="O2860" s="21">
        <v>1981</v>
      </c>
      <c r="Q2860" s="21" t="s">
        <v>3089</v>
      </c>
      <c r="T2860" s="21">
        <v>-20</v>
      </c>
      <c r="U2860" s="21" t="s">
        <v>1147</v>
      </c>
      <c r="X2860" s="9" t="s">
        <v>3091</v>
      </c>
      <c r="Z2860" s="22">
        <v>8</v>
      </c>
      <c r="AD2860" s="22" t="s">
        <v>1168</v>
      </c>
      <c r="AF2860" s="24" t="s">
        <v>153</v>
      </c>
      <c r="AG2860" t="s">
        <v>1160</v>
      </c>
      <c r="AH2860">
        <f t="shared" si="28"/>
        <v>4320</v>
      </c>
      <c r="AI2860" s="21" t="s">
        <v>153</v>
      </c>
      <c r="AJ2860" s="21" t="s">
        <v>1148</v>
      </c>
      <c r="AK2860" s="21">
        <v>22.245000000000001</v>
      </c>
      <c r="AL2860" s="21" t="s">
        <v>1324</v>
      </c>
      <c r="AM2860" s="21">
        <f>25.204-19.354</f>
        <v>5.8500000000000014</v>
      </c>
      <c r="AN2860" s="21">
        <v>3</v>
      </c>
      <c r="AO2860" s="21">
        <v>50</v>
      </c>
      <c r="AP2860" s="21">
        <v>27</v>
      </c>
      <c r="AQ2860" s="22" t="s">
        <v>3095</v>
      </c>
      <c r="AR2860" s="21" t="s">
        <v>1155</v>
      </c>
      <c r="AS2860" t="s">
        <v>3088</v>
      </c>
    </row>
    <row r="2861" spans="1:45" x14ac:dyDescent="0.2">
      <c r="A2861" s="21" t="s">
        <v>1688</v>
      </c>
      <c r="B2861" s="21" t="s">
        <v>1146</v>
      </c>
      <c r="C2861" s="21" t="s">
        <v>1149</v>
      </c>
      <c r="D2861" s="21" t="s">
        <v>420</v>
      </c>
      <c r="E2861" s="21" t="s">
        <v>2030</v>
      </c>
      <c r="G2861" s="21" t="s">
        <v>153</v>
      </c>
      <c r="H2861" s="21" t="s">
        <v>1168</v>
      </c>
      <c r="I2861" s="21" t="s">
        <v>3098</v>
      </c>
      <c r="J2861" s="21">
        <v>49.466666666666598</v>
      </c>
      <c r="K2861">
        <v>-124.8</v>
      </c>
      <c r="L2861">
        <v>40</v>
      </c>
      <c r="M2861" s="21" t="s">
        <v>3037</v>
      </c>
      <c r="O2861" s="21">
        <v>1981</v>
      </c>
      <c r="Q2861" s="21" t="s">
        <v>3089</v>
      </c>
      <c r="T2861" s="21">
        <v>-20</v>
      </c>
      <c r="U2861" s="21" t="s">
        <v>1147</v>
      </c>
      <c r="X2861" s="9" t="s">
        <v>3091</v>
      </c>
      <c r="Z2861" s="22">
        <v>8</v>
      </c>
      <c r="AD2861" s="22" t="s">
        <v>1168</v>
      </c>
      <c r="AF2861" s="24" t="s">
        <v>153</v>
      </c>
      <c r="AG2861" t="s">
        <v>1160</v>
      </c>
      <c r="AH2861">
        <f t="shared" si="28"/>
        <v>4320</v>
      </c>
      <c r="AI2861" s="21" t="s">
        <v>153</v>
      </c>
      <c r="AJ2861" s="21" t="s">
        <v>1148</v>
      </c>
      <c r="AK2861" s="21">
        <v>28.98</v>
      </c>
      <c r="AL2861" s="21" t="s">
        <v>1324</v>
      </c>
      <c r="AM2861" s="21">
        <f>32.551-25.476</f>
        <v>7.0750000000000028</v>
      </c>
      <c r="AN2861" s="21">
        <v>3</v>
      </c>
      <c r="AO2861" s="21">
        <v>50</v>
      </c>
      <c r="AP2861" s="21">
        <v>30</v>
      </c>
      <c r="AQ2861" s="22" t="s">
        <v>3095</v>
      </c>
      <c r="AR2861" s="21" t="s">
        <v>1155</v>
      </c>
      <c r="AS2861" t="s">
        <v>3088</v>
      </c>
    </row>
    <row r="2862" spans="1:45" x14ac:dyDescent="0.2">
      <c r="A2862" s="21" t="s">
        <v>1688</v>
      </c>
      <c r="B2862" s="21" t="s">
        <v>1146</v>
      </c>
      <c r="C2862" s="21" t="s">
        <v>1149</v>
      </c>
      <c r="D2862" s="21" t="s">
        <v>420</v>
      </c>
      <c r="E2862" s="21" t="s">
        <v>3097</v>
      </c>
      <c r="G2862" s="21" t="s">
        <v>153</v>
      </c>
      <c r="H2862" s="21" t="s">
        <v>1168</v>
      </c>
      <c r="I2862" s="21" t="s">
        <v>3099</v>
      </c>
      <c r="J2862" s="21">
        <v>49</v>
      </c>
      <c r="K2862">
        <v>-121.5</v>
      </c>
      <c r="L2862">
        <v>1220</v>
      </c>
      <c r="M2862" s="21" t="s">
        <v>3037</v>
      </c>
      <c r="O2862" s="21">
        <v>1982</v>
      </c>
      <c r="Q2862" s="21" t="s">
        <v>3089</v>
      </c>
      <c r="T2862" s="21">
        <v>-20</v>
      </c>
      <c r="U2862" s="21" t="s">
        <v>1221</v>
      </c>
      <c r="V2862" s="9" t="s">
        <v>1250</v>
      </c>
      <c r="W2862">
        <f>56</f>
        <v>56</v>
      </c>
      <c r="X2862" s="9" t="s">
        <v>3091</v>
      </c>
      <c r="Z2862" s="22">
        <v>8</v>
      </c>
      <c r="AD2862" s="22" t="s">
        <v>1168</v>
      </c>
      <c r="AF2862" s="24" t="s">
        <v>153</v>
      </c>
      <c r="AG2862" t="s">
        <v>1160</v>
      </c>
      <c r="AH2862">
        <f t="shared" ref="AH2862:AH2863" si="29">24*60*3</f>
        <v>4320</v>
      </c>
      <c r="AI2862" s="21" t="s">
        <v>153</v>
      </c>
      <c r="AJ2862" s="21" t="s">
        <v>1148</v>
      </c>
      <c r="AK2862" s="21">
        <v>0</v>
      </c>
      <c r="AL2862" s="21" t="s">
        <v>1324</v>
      </c>
      <c r="AM2862" s="21">
        <v>0</v>
      </c>
      <c r="AN2862" s="21">
        <v>3</v>
      </c>
      <c r="AO2862" s="21">
        <v>50</v>
      </c>
      <c r="AP2862" s="21">
        <v>3</v>
      </c>
      <c r="AQ2862" s="22" t="s">
        <v>3019</v>
      </c>
      <c r="AR2862" s="21" t="s">
        <v>1155</v>
      </c>
      <c r="AS2862" t="s">
        <v>3088</v>
      </c>
    </row>
    <row r="2863" spans="1:45" x14ac:dyDescent="0.2">
      <c r="A2863" s="21" t="s">
        <v>1688</v>
      </c>
      <c r="B2863" s="21" t="s">
        <v>1146</v>
      </c>
      <c r="C2863" s="21" t="s">
        <v>1149</v>
      </c>
      <c r="D2863" s="21" t="s">
        <v>420</v>
      </c>
      <c r="E2863" s="21" t="s">
        <v>3097</v>
      </c>
      <c r="G2863" s="21" t="s">
        <v>153</v>
      </c>
      <c r="H2863" s="21" t="s">
        <v>1168</v>
      </c>
      <c r="I2863" s="21" t="s">
        <v>3099</v>
      </c>
      <c r="J2863" s="21">
        <v>49</v>
      </c>
      <c r="K2863">
        <v>-121.5</v>
      </c>
      <c r="L2863">
        <v>1220</v>
      </c>
      <c r="M2863" s="21" t="s">
        <v>3037</v>
      </c>
      <c r="O2863" s="21">
        <v>1982</v>
      </c>
      <c r="Q2863" s="21" t="s">
        <v>3089</v>
      </c>
      <c r="T2863" s="21">
        <v>-20</v>
      </c>
      <c r="U2863" s="21" t="s">
        <v>1221</v>
      </c>
      <c r="V2863" s="9" t="s">
        <v>1250</v>
      </c>
      <c r="W2863">
        <f>56</f>
        <v>56</v>
      </c>
      <c r="X2863" s="9" t="s">
        <v>3091</v>
      </c>
      <c r="Z2863" s="22">
        <v>8</v>
      </c>
      <c r="AD2863" s="22" t="s">
        <v>1168</v>
      </c>
      <c r="AF2863" s="24" t="s">
        <v>153</v>
      </c>
      <c r="AG2863" t="s">
        <v>1160</v>
      </c>
      <c r="AH2863">
        <f t="shared" si="29"/>
        <v>4320</v>
      </c>
      <c r="AI2863" s="21" t="s">
        <v>153</v>
      </c>
      <c r="AJ2863" s="21" t="s">
        <v>1148</v>
      </c>
      <c r="AK2863" s="21">
        <v>0</v>
      </c>
      <c r="AL2863" s="21" t="s">
        <v>1324</v>
      </c>
      <c r="AM2863" s="21">
        <v>0</v>
      </c>
      <c r="AN2863" s="21">
        <v>3</v>
      </c>
      <c r="AO2863" s="21">
        <v>50</v>
      </c>
      <c r="AP2863" s="21">
        <v>6</v>
      </c>
      <c r="AQ2863" s="22" t="s">
        <v>3019</v>
      </c>
      <c r="AR2863" s="21" t="s">
        <v>1155</v>
      </c>
      <c r="AS2863" t="s">
        <v>3088</v>
      </c>
    </row>
    <row r="2864" spans="1:45" x14ac:dyDescent="0.2">
      <c r="A2864" s="21" t="s">
        <v>1688</v>
      </c>
      <c r="B2864" s="21" t="s">
        <v>1146</v>
      </c>
      <c r="C2864" s="21" t="s">
        <v>1149</v>
      </c>
      <c r="D2864" s="21" t="s">
        <v>420</v>
      </c>
      <c r="E2864" s="21" t="s">
        <v>3097</v>
      </c>
      <c r="G2864" s="21" t="s">
        <v>153</v>
      </c>
      <c r="H2864" s="21" t="s">
        <v>1168</v>
      </c>
      <c r="I2864" s="21" t="s">
        <v>3099</v>
      </c>
      <c r="J2864" s="21">
        <v>49</v>
      </c>
      <c r="K2864">
        <v>-121.5</v>
      </c>
      <c r="L2864">
        <v>1220</v>
      </c>
      <c r="M2864" s="21" t="s">
        <v>3037</v>
      </c>
      <c r="O2864" s="21">
        <v>1982</v>
      </c>
      <c r="Q2864" s="21" t="s">
        <v>3089</v>
      </c>
      <c r="T2864" s="21">
        <v>-20</v>
      </c>
      <c r="U2864" s="21" t="s">
        <v>1221</v>
      </c>
      <c r="V2864" s="9" t="s">
        <v>1250</v>
      </c>
      <c r="W2864">
        <f>56</f>
        <v>56</v>
      </c>
      <c r="X2864" s="9" t="s">
        <v>3091</v>
      </c>
      <c r="Z2864" s="22">
        <v>8</v>
      </c>
      <c r="AD2864" s="22" t="s">
        <v>1168</v>
      </c>
      <c r="AF2864" s="24" t="s">
        <v>153</v>
      </c>
      <c r="AG2864" t="s">
        <v>1160</v>
      </c>
      <c r="AH2864">
        <f t="shared" ref="AH2864:AH2908" si="30">24*60*3</f>
        <v>4320</v>
      </c>
      <c r="AI2864" s="21" t="s">
        <v>153</v>
      </c>
      <c r="AJ2864" s="21" t="s">
        <v>1148</v>
      </c>
      <c r="AK2864" s="21">
        <v>7.5620000000000003</v>
      </c>
      <c r="AL2864" s="21" t="s">
        <v>1324</v>
      </c>
      <c r="AM2864" s="21" t="s">
        <v>3006</v>
      </c>
      <c r="AN2864" s="21">
        <v>3</v>
      </c>
      <c r="AO2864" s="21">
        <v>50</v>
      </c>
      <c r="AP2864" s="21">
        <v>12</v>
      </c>
      <c r="AQ2864" s="22" t="s">
        <v>3019</v>
      </c>
      <c r="AR2864" s="21" t="s">
        <v>1155</v>
      </c>
      <c r="AS2864" t="s">
        <v>3088</v>
      </c>
    </row>
    <row r="2865" spans="1:45" x14ac:dyDescent="0.2">
      <c r="A2865" s="21" t="s">
        <v>1688</v>
      </c>
      <c r="B2865" s="21" t="s">
        <v>1146</v>
      </c>
      <c r="C2865" s="21" t="s">
        <v>1149</v>
      </c>
      <c r="D2865" s="21" t="s">
        <v>420</v>
      </c>
      <c r="E2865" s="21" t="s">
        <v>3097</v>
      </c>
      <c r="G2865" s="21" t="s">
        <v>153</v>
      </c>
      <c r="H2865" s="21" t="s">
        <v>1168</v>
      </c>
      <c r="I2865" s="21" t="s">
        <v>3099</v>
      </c>
      <c r="J2865" s="21">
        <v>49</v>
      </c>
      <c r="K2865">
        <v>-121.5</v>
      </c>
      <c r="L2865">
        <v>1220</v>
      </c>
      <c r="M2865" s="21" t="s">
        <v>3037</v>
      </c>
      <c r="O2865" s="21">
        <v>1982</v>
      </c>
      <c r="Q2865" s="21" t="s">
        <v>3089</v>
      </c>
      <c r="T2865" s="21">
        <v>-20</v>
      </c>
      <c r="U2865" s="21" t="s">
        <v>1221</v>
      </c>
      <c r="V2865" s="9" t="s">
        <v>1250</v>
      </c>
      <c r="W2865">
        <f>56</f>
        <v>56</v>
      </c>
      <c r="X2865" s="9" t="s">
        <v>3091</v>
      </c>
      <c r="Z2865" s="22">
        <v>8</v>
      </c>
      <c r="AD2865" s="22" t="s">
        <v>1168</v>
      </c>
      <c r="AF2865" s="24" t="s">
        <v>153</v>
      </c>
      <c r="AG2865" t="s">
        <v>1160</v>
      </c>
      <c r="AH2865">
        <f t="shared" si="30"/>
        <v>4320</v>
      </c>
      <c r="AI2865" s="21" t="s">
        <v>153</v>
      </c>
      <c r="AJ2865" s="21" t="s">
        <v>1148</v>
      </c>
      <c r="AK2865" s="21">
        <v>19.469000000000001</v>
      </c>
      <c r="AL2865" s="21" t="s">
        <v>1324</v>
      </c>
      <c r="AM2865" s="21" t="s">
        <v>3006</v>
      </c>
      <c r="AN2865" s="21">
        <v>3</v>
      </c>
      <c r="AO2865" s="21">
        <v>50</v>
      </c>
      <c r="AP2865" s="21">
        <v>18</v>
      </c>
      <c r="AQ2865" s="22" t="s">
        <v>3019</v>
      </c>
      <c r="AR2865" s="21" t="s">
        <v>1155</v>
      </c>
      <c r="AS2865" t="s">
        <v>3088</v>
      </c>
    </row>
    <row r="2866" spans="1:45" x14ac:dyDescent="0.2">
      <c r="A2866" s="21" t="s">
        <v>1688</v>
      </c>
      <c r="B2866" s="21" t="s">
        <v>1146</v>
      </c>
      <c r="C2866" s="21" t="s">
        <v>1149</v>
      </c>
      <c r="D2866" s="21" t="s">
        <v>420</v>
      </c>
      <c r="E2866" s="21" t="s">
        <v>3097</v>
      </c>
      <c r="G2866" s="21" t="s">
        <v>153</v>
      </c>
      <c r="H2866" s="21" t="s">
        <v>1168</v>
      </c>
      <c r="I2866" s="21" t="s">
        <v>3099</v>
      </c>
      <c r="J2866" s="21">
        <v>49</v>
      </c>
      <c r="K2866">
        <v>-121.5</v>
      </c>
      <c r="L2866">
        <v>1220</v>
      </c>
      <c r="M2866" s="21" t="s">
        <v>3037</v>
      </c>
      <c r="O2866" s="21">
        <v>1982</v>
      </c>
      <c r="Q2866" s="21" t="s">
        <v>3089</v>
      </c>
      <c r="T2866" s="21">
        <v>-20</v>
      </c>
      <c r="U2866" s="21" t="s">
        <v>1221</v>
      </c>
      <c r="V2866" s="9" t="s">
        <v>1250</v>
      </c>
      <c r="W2866">
        <f>56</f>
        <v>56</v>
      </c>
      <c r="X2866" s="9" t="s">
        <v>3091</v>
      </c>
      <c r="Z2866" s="22">
        <v>8</v>
      </c>
      <c r="AD2866" s="22" t="s">
        <v>1168</v>
      </c>
      <c r="AF2866" s="24" t="s">
        <v>153</v>
      </c>
      <c r="AG2866" t="s">
        <v>1160</v>
      </c>
      <c r="AH2866">
        <f t="shared" si="30"/>
        <v>4320</v>
      </c>
      <c r="AI2866" s="21" t="s">
        <v>153</v>
      </c>
      <c r="AJ2866" s="21" t="s">
        <v>1148</v>
      </c>
      <c r="AK2866" s="21">
        <v>24.776</v>
      </c>
      <c r="AL2866" s="21" t="s">
        <v>1324</v>
      </c>
      <c r="AM2866" s="21" t="s">
        <v>3006</v>
      </c>
      <c r="AN2866" s="21">
        <v>3</v>
      </c>
      <c r="AO2866" s="21">
        <v>50</v>
      </c>
      <c r="AP2866" s="21">
        <v>21</v>
      </c>
      <c r="AQ2866" s="22" t="s">
        <v>3019</v>
      </c>
      <c r="AR2866" s="21" t="s">
        <v>1155</v>
      </c>
      <c r="AS2866" t="s">
        <v>3088</v>
      </c>
    </row>
    <row r="2867" spans="1:45" x14ac:dyDescent="0.2">
      <c r="A2867" s="21" t="s">
        <v>1688</v>
      </c>
      <c r="B2867" s="21" t="s">
        <v>1146</v>
      </c>
      <c r="C2867" s="21" t="s">
        <v>1149</v>
      </c>
      <c r="D2867" s="21" t="s">
        <v>420</v>
      </c>
      <c r="E2867" s="21" t="s">
        <v>3097</v>
      </c>
      <c r="G2867" s="21" t="s">
        <v>153</v>
      </c>
      <c r="H2867" s="21" t="s">
        <v>1168</v>
      </c>
      <c r="I2867" s="21" t="s">
        <v>3099</v>
      </c>
      <c r="J2867" s="21">
        <v>49</v>
      </c>
      <c r="K2867">
        <v>-121.5</v>
      </c>
      <c r="L2867">
        <v>1220</v>
      </c>
      <c r="M2867" s="21" t="s">
        <v>3037</v>
      </c>
      <c r="O2867" s="21">
        <v>1982</v>
      </c>
      <c r="Q2867" s="21" t="s">
        <v>3089</v>
      </c>
      <c r="T2867" s="21">
        <v>-20</v>
      </c>
      <c r="U2867" s="21" t="s">
        <v>1221</v>
      </c>
      <c r="V2867" s="9" t="s">
        <v>1250</v>
      </c>
      <c r="W2867">
        <f>56</f>
        <v>56</v>
      </c>
      <c r="X2867" s="9" t="s">
        <v>3091</v>
      </c>
      <c r="Z2867" s="22">
        <v>8</v>
      </c>
      <c r="AD2867" s="22" t="s">
        <v>1168</v>
      </c>
      <c r="AF2867" s="24" t="s">
        <v>153</v>
      </c>
      <c r="AG2867" t="s">
        <v>1160</v>
      </c>
      <c r="AH2867">
        <f t="shared" si="30"/>
        <v>4320</v>
      </c>
      <c r="AI2867" s="21" t="s">
        <v>153</v>
      </c>
      <c r="AJ2867" s="21" t="s">
        <v>1148</v>
      </c>
      <c r="AK2867" s="21">
        <v>34.395000000000003</v>
      </c>
      <c r="AL2867" s="21" t="s">
        <v>1324</v>
      </c>
      <c r="AM2867" s="21" t="s">
        <v>3006</v>
      </c>
      <c r="AN2867" s="21">
        <v>3</v>
      </c>
      <c r="AO2867" s="21">
        <v>50</v>
      </c>
      <c r="AP2867" s="21">
        <v>30</v>
      </c>
      <c r="AQ2867" s="22" t="s">
        <v>3019</v>
      </c>
      <c r="AR2867" s="21" t="s">
        <v>1155</v>
      </c>
      <c r="AS2867" t="s">
        <v>3088</v>
      </c>
    </row>
    <row r="2868" spans="1:45" x14ac:dyDescent="0.2">
      <c r="A2868" s="21" t="s">
        <v>1688</v>
      </c>
      <c r="B2868" s="21" t="s">
        <v>1146</v>
      </c>
      <c r="C2868" s="21" t="s">
        <v>1149</v>
      </c>
      <c r="D2868" s="21" t="s">
        <v>420</v>
      </c>
      <c r="E2868" s="21" t="s">
        <v>3097</v>
      </c>
      <c r="G2868" s="21" t="s">
        <v>153</v>
      </c>
      <c r="H2868" s="21" t="s">
        <v>1168</v>
      </c>
      <c r="I2868" s="21" t="s">
        <v>3099</v>
      </c>
      <c r="J2868" s="21">
        <v>49</v>
      </c>
      <c r="K2868">
        <v>-121.5</v>
      </c>
      <c r="L2868">
        <v>1220</v>
      </c>
      <c r="M2868" s="21" t="s">
        <v>3037</v>
      </c>
      <c r="O2868" s="21">
        <v>1982</v>
      </c>
      <c r="Q2868" s="21" t="s">
        <v>3089</v>
      </c>
      <c r="T2868" s="21">
        <v>-20</v>
      </c>
      <c r="U2868" s="21" t="s">
        <v>1221</v>
      </c>
      <c r="V2868" s="9" t="s">
        <v>1250</v>
      </c>
      <c r="W2868">
        <f>56</f>
        <v>56</v>
      </c>
      <c r="X2868" s="9" t="s">
        <v>3091</v>
      </c>
      <c r="Y2868" t="s">
        <v>3092</v>
      </c>
      <c r="Z2868" s="22">
        <v>8</v>
      </c>
      <c r="AD2868" s="22" t="s">
        <v>1168</v>
      </c>
      <c r="AF2868" s="24" t="s">
        <v>153</v>
      </c>
      <c r="AG2868" t="s">
        <v>1160</v>
      </c>
      <c r="AH2868">
        <f t="shared" si="30"/>
        <v>4320</v>
      </c>
      <c r="AI2868" s="21" t="s">
        <v>153</v>
      </c>
      <c r="AJ2868" s="21" t="s">
        <v>1148</v>
      </c>
      <c r="AK2868" s="21">
        <v>0</v>
      </c>
      <c r="AL2868" s="21" t="s">
        <v>1324</v>
      </c>
      <c r="AM2868">
        <v>0</v>
      </c>
      <c r="AN2868" s="21">
        <v>3</v>
      </c>
      <c r="AO2868" s="21">
        <v>50</v>
      </c>
      <c r="AP2868" s="21">
        <v>3</v>
      </c>
      <c r="AQ2868" s="22" t="s">
        <v>3019</v>
      </c>
      <c r="AR2868" s="21" t="s">
        <v>1155</v>
      </c>
      <c r="AS2868" t="s">
        <v>3088</v>
      </c>
    </row>
    <row r="2869" spans="1:45" x14ac:dyDescent="0.2">
      <c r="A2869" s="21" t="s">
        <v>1688</v>
      </c>
      <c r="B2869" s="21" t="s">
        <v>1146</v>
      </c>
      <c r="C2869" s="21" t="s">
        <v>1149</v>
      </c>
      <c r="D2869" s="21" t="s">
        <v>420</v>
      </c>
      <c r="E2869" s="21" t="s">
        <v>3097</v>
      </c>
      <c r="G2869" s="21" t="s">
        <v>153</v>
      </c>
      <c r="H2869" s="21" t="s">
        <v>1168</v>
      </c>
      <c r="I2869" s="21" t="s">
        <v>3099</v>
      </c>
      <c r="J2869" s="21">
        <v>49</v>
      </c>
      <c r="K2869">
        <v>-121.5</v>
      </c>
      <c r="L2869">
        <v>1220</v>
      </c>
      <c r="M2869" s="21" t="s">
        <v>3037</v>
      </c>
      <c r="O2869" s="21">
        <v>1982</v>
      </c>
      <c r="Q2869" s="21" t="s">
        <v>3089</v>
      </c>
      <c r="T2869" s="21">
        <v>-20</v>
      </c>
      <c r="U2869" s="21" t="s">
        <v>1221</v>
      </c>
      <c r="V2869" s="9" t="s">
        <v>1250</v>
      </c>
      <c r="W2869">
        <f>56</f>
        <v>56</v>
      </c>
      <c r="X2869" s="9" t="s">
        <v>3091</v>
      </c>
      <c r="Y2869" t="s">
        <v>3092</v>
      </c>
      <c r="Z2869" s="22">
        <v>8</v>
      </c>
      <c r="AD2869" s="22" t="s">
        <v>1168</v>
      </c>
      <c r="AF2869" s="24" t="s">
        <v>153</v>
      </c>
      <c r="AG2869" t="s">
        <v>1160</v>
      </c>
      <c r="AH2869">
        <f t="shared" si="30"/>
        <v>4320</v>
      </c>
      <c r="AI2869" s="21" t="s">
        <v>153</v>
      </c>
      <c r="AJ2869" s="21" t="s">
        <v>1148</v>
      </c>
      <c r="AK2869" s="21">
        <v>0</v>
      </c>
      <c r="AL2869" s="21" t="s">
        <v>1324</v>
      </c>
      <c r="AM2869">
        <v>0</v>
      </c>
      <c r="AN2869" s="21">
        <v>3</v>
      </c>
      <c r="AO2869" s="21">
        <v>50</v>
      </c>
      <c r="AP2869" s="21">
        <v>6</v>
      </c>
      <c r="AQ2869" s="22" t="s">
        <v>3019</v>
      </c>
      <c r="AR2869" s="21" t="s">
        <v>1155</v>
      </c>
      <c r="AS2869" t="s">
        <v>3088</v>
      </c>
    </row>
    <row r="2870" spans="1:45" x14ac:dyDescent="0.2">
      <c r="A2870" s="21" t="s">
        <v>1688</v>
      </c>
      <c r="B2870" s="21" t="s">
        <v>1146</v>
      </c>
      <c r="C2870" s="21" t="s">
        <v>1149</v>
      </c>
      <c r="D2870" s="21" t="s">
        <v>420</v>
      </c>
      <c r="E2870" s="21" t="s">
        <v>3097</v>
      </c>
      <c r="G2870" s="21" t="s">
        <v>153</v>
      </c>
      <c r="H2870" s="21" t="s">
        <v>1168</v>
      </c>
      <c r="I2870" s="21" t="s">
        <v>3099</v>
      </c>
      <c r="J2870" s="21">
        <v>49</v>
      </c>
      <c r="K2870">
        <v>-121.5</v>
      </c>
      <c r="L2870">
        <v>1220</v>
      </c>
      <c r="M2870" s="21" t="s">
        <v>3037</v>
      </c>
      <c r="O2870" s="21">
        <v>1982</v>
      </c>
      <c r="Q2870" s="21" t="s">
        <v>3089</v>
      </c>
      <c r="T2870" s="21">
        <v>-20</v>
      </c>
      <c r="U2870" s="21" t="s">
        <v>1221</v>
      </c>
      <c r="V2870" s="9" t="s">
        <v>1250</v>
      </c>
      <c r="W2870">
        <f>56</f>
        <v>56</v>
      </c>
      <c r="X2870" s="9" t="s">
        <v>3091</v>
      </c>
      <c r="Y2870" t="s">
        <v>3092</v>
      </c>
      <c r="Z2870" s="22">
        <v>8</v>
      </c>
      <c r="AD2870" s="22" t="s">
        <v>1168</v>
      </c>
      <c r="AF2870" s="24" t="s">
        <v>153</v>
      </c>
      <c r="AG2870" t="s">
        <v>1160</v>
      </c>
      <c r="AH2870">
        <f t="shared" si="30"/>
        <v>4320</v>
      </c>
      <c r="AI2870" s="21" t="s">
        <v>153</v>
      </c>
      <c r="AJ2870" s="21" t="s">
        <v>1148</v>
      </c>
      <c r="AK2870" s="21">
        <v>4.8090000000000002</v>
      </c>
      <c r="AL2870" s="21" t="s">
        <v>1324</v>
      </c>
      <c r="AM2870" s="21" t="s">
        <v>3006</v>
      </c>
      <c r="AN2870" s="21">
        <v>3</v>
      </c>
      <c r="AO2870" s="21">
        <v>50</v>
      </c>
      <c r="AP2870" s="21">
        <v>9</v>
      </c>
      <c r="AQ2870" s="22" t="s">
        <v>3019</v>
      </c>
      <c r="AR2870" s="21" t="s">
        <v>1155</v>
      </c>
      <c r="AS2870" t="s">
        <v>3088</v>
      </c>
    </row>
    <row r="2871" spans="1:45" x14ac:dyDescent="0.2">
      <c r="A2871" s="21" t="s">
        <v>1688</v>
      </c>
      <c r="B2871" s="21" t="s">
        <v>1146</v>
      </c>
      <c r="C2871" s="21" t="s">
        <v>1149</v>
      </c>
      <c r="D2871" s="21" t="s">
        <v>420</v>
      </c>
      <c r="E2871" s="21" t="s">
        <v>3097</v>
      </c>
      <c r="G2871" s="21" t="s">
        <v>153</v>
      </c>
      <c r="H2871" s="21" t="s">
        <v>1168</v>
      </c>
      <c r="I2871" s="21" t="s">
        <v>3099</v>
      </c>
      <c r="J2871" s="21">
        <v>49</v>
      </c>
      <c r="K2871">
        <v>-121.5</v>
      </c>
      <c r="L2871">
        <v>1220</v>
      </c>
      <c r="M2871" s="21" t="s">
        <v>3037</v>
      </c>
      <c r="O2871" s="21">
        <v>1982</v>
      </c>
      <c r="Q2871" s="21" t="s">
        <v>3089</v>
      </c>
      <c r="T2871" s="21">
        <v>-20</v>
      </c>
      <c r="U2871" s="21" t="s">
        <v>1221</v>
      </c>
      <c r="V2871" s="9" t="s">
        <v>1250</v>
      </c>
      <c r="W2871">
        <f>56</f>
        <v>56</v>
      </c>
      <c r="X2871" s="9" t="s">
        <v>3091</v>
      </c>
      <c r="Y2871" t="s">
        <v>3092</v>
      </c>
      <c r="Z2871" s="22">
        <v>8</v>
      </c>
      <c r="AD2871" s="22" t="s">
        <v>1168</v>
      </c>
      <c r="AF2871" s="24" t="s">
        <v>153</v>
      </c>
      <c r="AG2871" t="s">
        <v>1160</v>
      </c>
      <c r="AH2871">
        <f t="shared" si="30"/>
        <v>4320</v>
      </c>
      <c r="AI2871" s="21" t="s">
        <v>153</v>
      </c>
      <c r="AJ2871" s="21" t="s">
        <v>1148</v>
      </c>
      <c r="AK2871" s="21">
        <v>7.5620000000000003</v>
      </c>
      <c r="AL2871" s="21" t="s">
        <v>1324</v>
      </c>
      <c r="AM2871" s="21" t="s">
        <v>3006</v>
      </c>
      <c r="AN2871" s="21">
        <v>3</v>
      </c>
      <c r="AO2871" s="21">
        <v>50</v>
      </c>
      <c r="AP2871" s="21">
        <v>12</v>
      </c>
      <c r="AQ2871" s="22" t="s">
        <v>3019</v>
      </c>
      <c r="AR2871" s="21" t="s">
        <v>1155</v>
      </c>
      <c r="AS2871" t="s">
        <v>3088</v>
      </c>
    </row>
    <row r="2872" spans="1:45" x14ac:dyDescent="0.2">
      <c r="A2872" s="21" t="s">
        <v>1688</v>
      </c>
      <c r="B2872" s="21" t="s">
        <v>1146</v>
      </c>
      <c r="C2872" s="21" t="s">
        <v>1149</v>
      </c>
      <c r="D2872" s="21" t="s">
        <v>420</v>
      </c>
      <c r="E2872" s="21" t="s">
        <v>3097</v>
      </c>
      <c r="G2872" s="21" t="s">
        <v>153</v>
      </c>
      <c r="H2872" s="21" t="s">
        <v>1168</v>
      </c>
      <c r="I2872" s="21" t="s">
        <v>3099</v>
      </c>
      <c r="J2872" s="21">
        <v>49</v>
      </c>
      <c r="K2872">
        <v>-121.5</v>
      </c>
      <c r="L2872">
        <v>1220</v>
      </c>
      <c r="M2872" s="21" t="s">
        <v>3037</v>
      </c>
      <c r="O2872" s="21">
        <v>1982</v>
      </c>
      <c r="Q2872" s="21" t="s">
        <v>3089</v>
      </c>
      <c r="T2872" s="21">
        <v>-20</v>
      </c>
      <c r="U2872" s="21" t="s">
        <v>1221</v>
      </c>
      <c r="V2872" s="9" t="s">
        <v>1250</v>
      </c>
      <c r="W2872">
        <f>56</f>
        <v>56</v>
      </c>
      <c r="X2872" s="9" t="s">
        <v>3091</v>
      </c>
      <c r="Y2872" t="s">
        <v>3092</v>
      </c>
      <c r="Z2872" s="22">
        <v>8</v>
      </c>
      <c r="AD2872" s="22" t="s">
        <v>1168</v>
      </c>
      <c r="AF2872" s="24" t="s">
        <v>153</v>
      </c>
      <c r="AG2872" t="s">
        <v>1160</v>
      </c>
      <c r="AH2872">
        <f t="shared" si="30"/>
        <v>4320</v>
      </c>
      <c r="AI2872" s="21" t="s">
        <v>153</v>
      </c>
      <c r="AJ2872" s="21" t="s">
        <v>1148</v>
      </c>
      <c r="AK2872" s="21">
        <v>16.516999999999999</v>
      </c>
      <c r="AL2872" s="21" t="s">
        <v>1324</v>
      </c>
      <c r="AM2872" s="21" t="s">
        <v>3006</v>
      </c>
      <c r="AN2872" s="21">
        <v>3</v>
      </c>
      <c r="AO2872" s="21">
        <v>50</v>
      </c>
      <c r="AP2872" s="21">
        <v>15</v>
      </c>
      <c r="AQ2872" s="22" t="s">
        <v>3019</v>
      </c>
      <c r="AR2872" s="21" t="s">
        <v>1155</v>
      </c>
      <c r="AS2872" t="s">
        <v>3088</v>
      </c>
    </row>
    <row r="2873" spans="1:45" x14ac:dyDescent="0.2">
      <c r="A2873" s="21" t="s">
        <v>1688</v>
      </c>
      <c r="B2873" s="21" t="s">
        <v>1146</v>
      </c>
      <c r="C2873" s="21" t="s">
        <v>1149</v>
      </c>
      <c r="D2873" s="21" t="s">
        <v>420</v>
      </c>
      <c r="E2873" s="21" t="s">
        <v>3097</v>
      </c>
      <c r="G2873" s="21" t="s">
        <v>153</v>
      </c>
      <c r="H2873" s="21" t="s">
        <v>1168</v>
      </c>
      <c r="I2873" s="21" t="s">
        <v>3099</v>
      </c>
      <c r="J2873" s="21">
        <v>49</v>
      </c>
      <c r="K2873">
        <v>-121.5</v>
      </c>
      <c r="L2873">
        <v>1220</v>
      </c>
      <c r="M2873" s="21" t="s">
        <v>3037</v>
      </c>
      <c r="O2873" s="21">
        <v>1982</v>
      </c>
      <c r="Q2873" s="21" t="s">
        <v>3089</v>
      </c>
      <c r="T2873" s="21">
        <v>-20</v>
      </c>
      <c r="U2873" s="21" t="s">
        <v>1221</v>
      </c>
      <c r="V2873" s="9" t="s">
        <v>1250</v>
      </c>
      <c r="W2873">
        <f>56</f>
        <v>56</v>
      </c>
      <c r="X2873" s="9" t="s">
        <v>3091</v>
      </c>
      <c r="Y2873" t="s">
        <v>3092</v>
      </c>
      <c r="Z2873" s="22">
        <v>8</v>
      </c>
      <c r="AD2873" s="22" t="s">
        <v>1168</v>
      </c>
      <c r="AF2873" s="24" t="s">
        <v>153</v>
      </c>
      <c r="AG2873" t="s">
        <v>1160</v>
      </c>
      <c r="AH2873">
        <f t="shared" si="30"/>
        <v>4320</v>
      </c>
      <c r="AI2873" s="21" t="s">
        <v>153</v>
      </c>
      <c r="AJ2873" s="21" t="s">
        <v>1148</v>
      </c>
      <c r="AK2873" s="21">
        <v>19.303000000000001</v>
      </c>
      <c r="AL2873" s="21" t="s">
        <v>1324</v>
      </c>
      <c r="AM2873" s="21" t="s">
        <v>3006</v>
      </c>
      <c r="AN2873" s="21">
        <v>3</v>
      </c>
      <c r="AO2873" s="21">
        <v>50</v>
      </c>
      <c r="AP2873" s="21">
        <v>18</v>
      </c>
      <c r="AQ2873" s="22" t="s">
        <v>3019</v>
      </c>
      <c r="AR2873" s="21" t="s">
        <v>1155</v>
      </c>
      <c r="AS2873" t="s">
        <v>3088</v>
      </c>
    </row>
    <row r="2874" spans="1:45" x14ac:dyDescent="0.2">
      <c r="A2874" s="21" t="s">
        <v>1688</v>
      </c>
      <c r="B2874" s="21" t="s">
        <v>1146</v>
      </c>
      <c r="C2874" s="21" t="s">
        <v>1149</v>
      </c>
      <c r="D2874" s="21" t="s">
        <v>420</v>
      </c>
      <c r="E2874" s="21" t="s">
        <v>3097</v>
      </c>
      <c r="G2874" s="21" t="s">
        <v>153</v>
      </c>
      <c r="H2874" s="21" t="s">
        <v>1168</v>
      </c>
      <c r="I2874" s="21" t="s">
        <v>3099</v>
      </c>
      <c r="J2874" s="21">
        <v>49</v>
      </c>
      <c r="K2874">
        <v>-121.5</v>
      </c>
      <c r="L2874">
        <v>1220</v>
      </c>
      <c r="M2874" s="21" t="s">
        <v>3037</v>
      </c>
      <c r="O2874" s="21">
        <v>1982</v>
      </c>
      <c r="Q2874" s="21" t="s">
        <v>3089</v>
      </c>
      <c r="T2874" s="21">
        <v>-20</v>
      </c>
      <c r="U2874" s="21" t="s">
        <v>1221</v>
      </c>
      <c r="V2874" s="9" t="s">
        <v>1250</v>
      </c>
      <c r="W2874">
        <f>56</f>
        <v>56</v>
      </c>
      <c r="X2874" s="9" t="s">
        <v>3091</v>
      </c>
      <c r="Y2874" t="s">
        <v>3092</v>
      </c>
      <c r="Z2874" s="22">
        <v>8</v>
      </c>
      <c r="AD2874" s="22" t="s">
        <v>1168</v>
      </c>
      <c r="AF2874" s="24" t="s">
        <v>153</v>
      </c>
      <c r="AG2874" t="s">
        <v>1160</v>
      </c>
      <c r="AH2874">
        <f t="shared" si="30"/>
        <v>4320</v>
      </c>
      <c r="AI2874" s="21" t="s">
        <v>153</v>
      </c>
      <c r="AJ2874" s="21" t="s">
        <v>1148</v>
      </c>
      <c r="AK2874" s="21">
        <v>23.881</v>
      </c>
      <c r="AL2874" s="21" t="s">
        <v>1324</v>
      </c>
      <c r="AM2874" s="21" t="s">
        <v>3006</v>
      </c>
      <c r="AN2874" s="21">
        <v>3</v>
      </c>
      <c r="AO2874" s="21">
        <v>50</v>
      </c>
      <c r="AP2874" s="21">
        <v>21</v>
      </c>
      <c r="AQ2874" s="22" t="s">
        <v>3019</v>
      </c>
      <c r="AR2874" s="21" t="s">
        <v>1155</v>
      </c>
      <c r="AS2874" t="s">
        <v>3088</v>
      </c>
    </row>
    <row r="2875" spans="1:45" x14ac:dyDescent="0.2">
      <c r="A2875" s="21" t="s">
        <v>1688</v>
      </c>
      <c r="B2875" s="21" t="s">
        <v>1146</v>
      </c>
      <c r="C2875" s="21" t="s">
        <v>1149</v>
      </c>
      <c r="D2875" s="21" t="s">
        <v>420</v>
      </c>
      <c r="E2875" s="21" t="s">
        <v>3097</v>
      </c>
      <c r="G2875" s="21" t="s">
        <v>153</v>
      </c>
      <c r="H2875" s="21" t="s">
        <v>1168</v>
      </c>
      <c r="I2875" s="21" t="s">
        <v>3099</v>
      </c>
      <c r="J2875" s="21">
        <v>49</v>
      </c>
      <c r="K2875">
        <v>-121.5</v>
      </c>
      <c r="L2875">
        <v>1220</v>
      </c>
      <c r="M2875" s="21" t="s">
        <v>3037</v>
      </c>
      <c r="O2875" s="21">
        <v>1982</v>
      </c>
      <c r="Q2875" s="21" t="s">
        <v>3089</v>
      </c>
      <c r="T2875" s="21">
        <v>-20</v>
      </c>
      <c r="U2875" s="21" t="s">
        <v>1221</v>
      </c>
      <c r="V2875" s="9" t="s">
        <v>1250</v>
      </c>
      <c r="W2875">
        <f>56</f>
        <v>56</v>
      </c>
      <c r="X2875" s="9" t="s">
        <v>3091</v>
      </c>
      <c r="Y2875" t="s">
        <v>3092</v>
      </c>
      <c r="Z2875" s="22">
        <v>8</v>
      </c>
      <c r="AD2875" s="22" t="s">
        <v>1168</v>
      </c>
      <c r="AF2875" s="24" t="s">
        <v>153</v>
      </c>
      <c r="AG2875" t="s">
        <v>1160</v>
      </c>
      <c r="AH2875">
        <f t="shared" si="30"/>
        <v>4320</v>
      </c>
      <c r="AI2875" s="21" t="s">
        <v>153</v>
      </c>
      <c r="AJ2875" s="21" t="s">
        <v>1148</v>
      </c>
      <c r="AK2875" s="21">
        <v>26.07</v>
      </c>
      <c r="AL2875" s="21" t="s">
        <v>1324</v>
      </c>
      <c r="AM2875" s="21" t="s">
        <v>3006</v>
      </c>
      <c r="AN2875" s="21">
        <v>3</v>
      </c>
      <c r="AO2875" s="21">
        <v>50</v>
      </c>
      <c r="AP2875" s="21">
        <v>24</v>
      </c>
      <c r="AQ2875" s="22" t="s">
        <v>3019</v>
      </c>
      <c r="AR2875" s="21" t="s">
        <v>1155</v>
      </c>
      <c r="AS2875" t="s">
        <v>3088</v>
      </c>
    </row>
    <row r="2876" spans="1:45" x14ac:dyDescent="0.2">
      <c r="A2876" s="21" t="s">
        <v>1688</v>
      </c>
      <c r="B2876" s="21" t="s">
        <v>1146</v>
      </c>
      <c r="C2876" s="21" t="s">
        <v>1149</v>
      </c>
      <c r="D2876" s="21" t="s">
        <v>420</v>
      </c>
      <c r="E2876" s="21" t="s">
        <v>3097</v>
      </c>
      <c r="G2876" s="21" t="s">
        <v>153</v>
      </c>
      <c r="H2876" s="21" t="s">
        <v>1168</v>
      </c>
      <c r="I2876" s="21" t="s">
        <v>3099</v>
      </c>
      <c r="J2876" s="21">
        <v>49</v>
      </c>
      <c r="K2876">
        <v>-121.5</v>
      </c>
      <c r="L2876">
        <v>1220</v>
      </c>
      <c r="M2876" s="21" t="s">
        <v>3037</v>
      </c>
      <c r="O2876" s="21">
        <v>1982</v>
      </c>
      <c r="Q2876" s="21" t="s">
        <v>3089</v>
      </c>
      <c r="T2876" s="21">
        <v>-20</v>
      </c>
      <c r="U2876" s="21" t="s">
        <v>1221</v>
      </c>
      <c r="V2876" s="9" t="s">
        <v>1250</v>
      </c>
      <c r="W2876">
        <f>56</f>
        <v>56</v>
      </c>
      <c r="X2876" s="9" t="s">
        <v>3091</v>
      </c>
      <c r="Y2876" t="s">
        <v>3092</v>
      </c>
      <c r="Z2876" s="22">
        <v>8</v>
      </c>
      <c r="AD2876" s="22" t="s">
        <v>1168</v>
      </c>
      <c r="AF2876" s="24" t="s">
        <v>153</v>
      </c>
      <c r="AG2876" t="s">
        <v>1160</v>
      </c>
      <c r="AH2876">
        <f t="shared" si="30"/>
        <v>4320</v>
      </c>
      <c r="AI2876" s="21" t="s">
        <v>153</v>
      </c>
      <c r="AJ2876" s="21" t="s">
        <v>1148</v>
      </c>
      <c r="AK2876" s="21">
        <v>30.448</v>
      </c>
      <c r="AL2876" s="21" t="s">
        <v>1324</v>
      </c>
      <c r="AM2876" s="21" t="s">
        <v>3006</v>
      </c>
      <c r="AN2876" s="21">
        <v>3</v>
      </c>
      <c r="AO2876" s="21">
        <v>50</v>
      </c>
      <c r="AP2876" s="21">
        <v>27</v>
      </c>
      <c r="AQ2876" s="22" t="s">
        <v>3019</v>
      </c>
      <c r="AR2876" s="21" t="s">
        <v>1155</v>
      </c>
      <c r="AS2876" t="s">
        <v>3088</v>
      </c>
    </row>
    <row r="2877" spans="1:45" x14ac:dyDescent="0.2">
      <c r="A2877" s="21" t="s">
        <v>1688</v>
      </c>
      <c r="B2877" s="21" t="s">
        <v>1146</v>
      </c>
      <c r="C2877" s="21" t="s">
        <v>1149</v>
      </c>
      <c r="D2877" s="21" t="s">
        <v>420</v>
      </c>
      <c r="E2877" s="21" t="s">
        <v>3097</v>
      </c>
      <c r="G2877" s="21" t="s">
        <v>153</v>
      </c>
      <c r="H2877" s="21" t="s">
        <v>1168</v>
      </c>
      <c r="I2877" s="21" t="s">
        <v>3099</v>
      </c>
      <c r="J2877" s="21">
        <v>49</v>
      </c>
      <c r="K2877">
        <v>-121.5</v>
      </c>
      <c r="L2877">
        <v>1220</v>
      </c>
      <c r="M2877" s="21" t="s">
        <v>3037</v>
      </c>
      <c r="O2877" s="21">
        <v>1982</v>
      </c>
      <c r="Q2877" s="21" t="s">
        <v>3089</v>
      </c>
      <c r="T2877" s="21">
        <v>-20</v>
      </c>
      <c r="U2877" s="21" t="s">
        <v>1221</v>
      </c>
      <c r="V2877" s="9" t="s">
        <v>1250</v>
      </c>
      <c r="W2877">
        <f>56</f>
        <v>56</v>
      </c>
      <c r="X2877" s="9" t="s">
        <v>3091</v>
      </c>
      <c r="Y2877" t="s">
        <v>3092</v>
      </c>
      <c r="Z2877" s="22">
        <v>8</v>
      </c>
      <c r="AD2877" s="22" t="s">
        <v>1168</v>
      </c>
      <c r="AF2877" s="24" t="s">
        <v>153</v>
      </c>
      <c r="AG2877" t="s">
        <v>1160</v>
      </c>
      <c r="AH2877">
        <f t="shared" si="30"/>
        <v>4320</v>
      </c>
      <c r="AI2877" s="21" t="s">
        <v>153</v>
      </c>
      <c r="AJ2877" s="21" t="s">
        <v>1148</v>
      </c>
      <c r="AK2877" s="21">
        <v>36.417999999999999</v>
      </c>
      <c r="AL2877" s="21" t="s">
        <v>1324</v>
      </c>
      <c r="AM2877" s="21" t="s">
        <v>3006</v>
      </c>
      <c r="AN2877" s="21">
        <v>3</v>
      </c>
      <c r="AO2877" s="21">
        <v>50</v>
      </c>
      <c r="AP2877" s="21">
        <v>30</v>
      </c>
      <c r="AQ2877" s="22" t="s">
        <v>3019</v>
      </c>
      <c r="AR2877" s="21" t="s">
        <v>1155</v>
      </c>
      <c r="AS2877" t="s">
        <v>3088</v>
      </c>
    </row>
    <row r="2878" spans="1:45" x14ac:dyDescent="0.2">
      <c r="A2878" s="21" t="s">
        <v>1688</v>
      </c>
      <c r="B2878" s="21" t="s">
        <v>1146</v>
      </c>
      <c r="C2878" s="21" t="s">
        <v>1149</v>
      </c>
      <c r="D2878" s="21" t="s">
        <v>420</v>
      </c>
      <c r="E2878" s="21" t="s">
        <v>3097</v>
      </c>
      <c r="G2878" s="21" t="s">
        <v>153</v>
      </c>
      <c r="H2878" s="21" t="s">
        <v>1168</v>
      </c>
      <c r="I2878" s="21" t="s">
        <v>3099</v>
      </c>
      <c r="J2878" s="21">
        <v>49</v>
      </c>
      <c r="K2878">
        <v>-121.5</v>
      </c>
      <c r="L2878">
        <v>1220</v>
      </c>
      <c r="M2878" s="21" t="s">
        <v>3037</v>
      </c>
      <c r="O2878" s="21">
        <v>1982</v>
      </c>
      <c r="Q2878" s="21" t="s">
        <v>3089</v>
      </c>
      <c r="T2878" s="21">
        <v>-20</v>
      </c>
      <c r="U2878" s="21" t="s">
        <v>1221</v>
      </c>
      <c r="V2878" s="9" t="s">
        <v>1250</v>
      </c>
      <c r="W2878">
        <f>56</f>
        <v>56</v>
      </c>
      <c r="X2878" s="9" t="s">
        <v>3091</v>
      </c>
      <c r="Y2878" t="s">
        <v>3093</v>
      </c>
      <c r="Z2878" s="22">
        <v>8</v>
      </c>
      <c r="AD2878" s="22" t="s">
        <v>1168</v>
      </c>
      <c r="AF2878" s="24" t="s">
        <v>153</v>
      </c>
      <c r="AG2878" t="s">
        <v>1160</v>
      </c>
      <c r="AH2878">
        <f t="shared" si="30"/>
        <v>4320</v>
      </c>
      <c r="AI2878" s="21" t="s">
        <v>153</v>
      </c>
      <c r="AJ2878" s="21" t="s">
        <v>1148</v>
      </c>
      <c r="AK2878" s="21">
        <v>0</v>
      </c>
      <c r="AL2878" s="21" t="s">
        <v>1324</v>
      </c>
      <c r="AM2878" s="21">
        <v>0</v>
      </c>
      <c r="AN2878" s="21">
        <v>3</v>
      </c>
      <c r="AO2878" s="21">
        <v>50</v>
      </c>
      <c r="AP2878" s="21">
        <v>3</v>
      </c>
      <c r="AQ2878" s="22" t="s">
        <v>3019</v>
      </c>
      <c r="AR2878" s="21" t="s">
        <v>1155</v>
      </c>
      <c r="AS2878" t="s">
        <v>3088</v>
      </c>
    </row>
    <row r="2879" spans="1:45" x14ac:dyDescent="0.2">
      <c r="A2879" s="21" t="s">
        <v>1688</v>
      </c>
      <c r="B2879" s="21" t="s">
        <v>1146</v>
      </c>
      <c r="C2879" s="21" t="s">
        <v>1149</v>
      </c>
      <c r="D2879" s="21" t="s">
        <v>420</v>
      </c>
      <c r="E2879" s="21" t="s">
        <v>3097</v>
      </c>
      <c r="G2879" s="21" t="s">
        <v>153</v>
      </c>
      <c r="H2879" s="21" t="s">
        <v>1168</v>
      </c>
      <c r="I2879" s="21" t="s">
        <v>3099</v>
      </c>
      <c r="J2879" s="21">
        <v>49</v>
      </c>
      <c r="K2879">
        <v>-121.5</v>
      </c>
      <c r="L2879">
        <v>1220</v>
      </c>
      <c r="M2879" s="21" t="s">
        <v>3037</v>
      </c>
      <c r="O2879" s="21">
        <v>1982</v>
      </c>
      <c r="Q2879" s="21" t="s">
        <v>3089</v>
      </c>
      <c r="T2879" s="21">
        <v>-20</v>
      </c>
      <c r="U2879" s="21" t="s">
        <v>1221</v>
      </c>
      <c r="V2879" s="9" t="s">
        <v>1250</v>
      </c>
      <c r="W2879">
        <f>56</f>
        <v>56</v>
      </c>
      <c r="X2879" s="9" t="s">
        <v>3091</v>
      </c>
      <c r="Y2879" t="s">
        <v>3093</v>
      </c>
      <c r="Z2879" s="22">
        <v>8</v>
      </c>
      <c r="AD2879" s="22" t="s">
        <v>1168</v>
      </c>
      <c r="AF2879" s="24" t="s">
        <v>153</v>
      </c>
      <c r="AG2879" t="s">
        <v>1160</v>
      </c>
      <c r="AH2879">
        <f t="shared" si="30"/>
        <v>4320</v>
      </c>
      <c r="AI2879" s="21" t="s">
        <v>153</v>
      </c>
      <c r="AJ2879" s="21" t="s">
        <v>1148</v>
      </c>
      <c r="AK2879" s="21">
        <v>0</v>
      </c>
      <c r="AL2879" s="21" t="s">
        <v>1324</v>
      </c>
      <c r="AM2879" s="21">
        <v>0</v>
      </c>
      <c r="AN2879" s="21">
        <v>3</v>
      </c>
      <c r="AO2879" s="21">
        <v>50</v>
      </c>
      <c r="AP2879" s="21">
        <v>6</v>
      </c>
      <c r="AQ2879" s="22" t="s">
        <v>3019</v>
      </c>
      <c r="AR2879" s="21" t="s">
        <v>1155</v>
      </c>
      <c r="AS2879" t="s">
        <v>3088</v>
      </c>
    </row>
    <row r="2880" spans="1:45" x14ac:dyDescent="0.2">
      <c r="A2880" s="21" t="s">
        <v>1688</v>
      </c>
      <c r="B2880" s="21" t="s">
        <v>1146</v>
      </c>
      <c r="C2880" s="21" t="s">
        <v>1149</v>
      </c>
      <c r="D2880" s="21" t="s">
        <v>420</v>
      </c>
      <c r="E2880" s="21" t="s">
        <v>3097</v>
      </c>
      <c r="G2880" s="21" t="s">
        <v>153</v>
      </c>
      <c r="H2880" s="21" t="s">
        <v>1168</v>
      </c>
      <c r="I2880" s="21" t="s">
        <v>3099</v>
      </c>
      <c r="J2880" s="21">
        <v>49</v>
      </c>
      <c r="K2880">
        <v>-121.5</v>
      </c>
      <c r="L2880">
        <v>1220</v>
      </c>
      <c r="M2880" s="21" t="s">
        <v>3037</v>
      </c>
      <c r="O2880" s="21">
        <v>1982</v>
      </c>
      <c r="Q2880" s="21" t="s">
        <v>3089</v>
      </c>
      <c r="T2880" s="21">
        <v>-20</v>
      </c>
      <c r="U2880" s="21" t="s">
        <v>1221</v>
      </c>
      <c r="V2880" s="9" t="s">
        <v>1250</v>
      </c>
      <c r="W2880">
        <f>56</f>
        <v>56</v>
      </c>
      <c r="X2880" s="9" t="s">
        <v>3091</v>
      </c>
      <c r="Y2880" t="s">
        <v>3093</v>
      </c>
      <c r="Z2880" s="22">
        <v>8</v>
      </c>
      <c r="AD2880" s="22" t="s">
        <v>1168</v>
      </c>
      <c r="AF2880" s="24" t="s">
        <v>153</v>
      </c>
      <c r="AG2880" t="s">
        <v>1160</v>
      </c>
      <c r="AH2880">
        <f t="shared" si="30"/>
        <v>4320</v>
      </c>
      <c r="AI2880" s="21" t="s">
        <v>153</v>
      </c>
      <c r="AJ2880" s="21" t="s">
        <v>1148</v>
      </c>
      <c r="AK2880" s="21">
        <v>9.5190000000000001</v>
      </c>
      <c r="AL2880" s="21" t="s">
        <v>1324</v>
      </c>
      <c r="AM2880" s="21" t="s">
        <v>3006</v>
      </c>
      <c r="AN2880" s="21">
        <v>3</v>
      </c>
      <c r="AO2880" s="21">
        <v>50</v>
      </c>
      <c r="AP2880" s="21">
        <v>12</v>
      </c>
      <c r="AQ2880" s="22" t="s">
        <v>3019</v>
      </c>
      <c r="AR2880" s="21" t="s">
        <v>1155</v>
      </c>
      <c r="AS2880" t="s">
        <v>3088</v>
      </c>
    </row>
    <row r="2881" spans="1:45" x14ac:dyDescent="0.2">
      <c r="A2881" s="21" t="s">
        <v>1688</v>
      </c>
      <c r="B2881" s="21" t="s">
        <v>1146</v>
      </c>
      <c r="C2881" s="21" t="s">
        <v>1149</v>
      </c>
      <c r="D2881" s="21" t="s">
        <v>420</v>
      </c>
      <c r="E2881" s="21" t="s">
        <v>3097</v>
      </c>
      <c r="G2881" s="21" t="s">
        <v>153</v>
      </c>
      <c r="H2881" s="21" t="s">
        <v>1168</v>
      </c>
      <c r="I2881" s="21" t="s">
        <v>3099</v>
      </c>
      <c r="J2881" s="21">
        <v>49</v>
      </c>
      <c r="K2881">
        <v>-121.5</v>
      </c>
      <c r="L2881">
        <v>1220</v>
      </c>
      <c r="M2881" s="21" t="s">
        <v>3037</v>
      </c>
      <c r="O2881" s="21">
        <v>1982</v>
      </c>
      <c r="Q2881" s="21" t="s">
        <v>3089</v>
      </c>
      <c r="T2881" s="21">
        <v>-20</v>
      </c>
      <c r="U2881" s="21" t="s">
        <v>1221</v>
      </c>
      <c r="V2881" s="9" t="s">
        <v>1250</v>
      </c>
      <c r="W2881">
        <f>56</f>
        <v>56</v>
      </c>
      <c r="X2881" s="9" t="s">
        <v>3091</v>
      </c>
      <c r="Y2881" t="s">
        <v>3093</v>
      </c>
      <c r="Z2881" s="22">
        <v>8</v>
      </c>
      <c r="AD2881" s="22" t="s">
        <v>1168</v>
      </c>
      <c r="AF2881" s="24" t="s">
        <v>153</v>
      </c>
      <c r="AG2881" t="s">
        <v>1160</v>
      </c>
      <c r="AH2881">
        <f t="shared" si="30"/>
        <v>4320</v>
      </c>
      <c r="AI2881" s="21" t="s">
        <v>153</v>
      </c>
      <c r="AJ2881" s="21" t="s">
        <v>1148</v>
      </c>
      <c r="AK2881" s="21">
        <v>14.726000000000001</v>
      </c>
      <c r="AL2881" s="21" t="s">
        <v>1324</v>
      </c>
      <c r="AM2881" s="21" t="s">
        <v>3006</v>
      </c>
      <c r="AN2881" s="21">
        <v>3</v>
      </c>
      <c r="AO2881" s="21">
        <v>50</v>
      </c>
      <c r="AP2881" s="21">
        <v>15</v>
      </c>
      <c r="AQ2881" s="22" t="s">
        <v>3019</v>
      </c>
      <c r="AR2881" s="21" t="s">
        <v>1155</v>
      </c>
      <c r="AS2881" t="s">
        <v>3088</v>
      </c>
    </row>
    <row r="2882" spans="1:45" x14ac:dyDescent="0.2">
      <c r="A2882" s="21" t="s">
        <v>1688</v>
      </c>
      <c r="B2882" s="21" t="s">
        <v>1146</v>
      </c>
      <c r="C2882" s="21" t="s">
        <v>1149</v>
      </c>
      <c r="D2882" s="21" t="s">
        <v>420</v>
      </c>
      <c r="E2882" s="21" t="s">
        <v>3097</v>
      </c>
      <c r="G2882" s="21" t="s">
        <v>153</v>
      </c>
      <c r="H2882" s="21" t="s">
        <v>1168</v>
      </c>
      <c r="I2882" s="21" t="s">
        <v>3099</v>
      </c>
      <c r="J2882" s="21">
        <v>49</v>
      </c>
      <c r="K2882">
        <v>-121.5</v>
      </c>
      <c r="L2882">
        <v>1220</v>
      </c>
      <c r="M2882" s="21" t="s">
        <v>3037</v>
      </c>
      <c r="O2882" s="21">
        <v>1982</v>
      </c>
      <c r="Q2882" s="21" t="s">
        <v>3089</v>
      </c>
      <c r="T2882" s="21">
        <v>-20</v>
      </c>
      <c r="U2882" s="21" t="s">
        <v>1221</v>
      </c>
      <c r="V2882" s="9" t="s">
        <v>1250</v>
      </c>
      <c r="W2882">
        <f>56</f>
        <v>56</v>
      </c>
      <c r="X2882" s="9" t="s">
        <v>3091</v>
      </c>
      <c r="Y2882" t="s">
        <v>3093</v>
      </c>
      <c r="Z2882" s="22">
        <v>8</v>
      </c>
      <c r="AD2882" s="22" t="s">
        <v>1168</v>
      </c>
      <c r="AF2882" s="24" t="s">
        <v>153</v>
      </c>
      <c r="AG2882" t="s">
        <v>1160</v>
      </c>
      <c r="AH2882">
        <f t="shared" si="30"/>
        <v>4320</v>
      </c>
      <c r="AI2882" s="21" t="s">
        <v>153</v>
      </c>
      <c r="AJ2882" s="21" t="s">
        <v>1148</v>
      </c>
      <c r="AK2882" s="21">
        <v>23.283999999999999</v>
      </c>
      <c r="AL2882" s="21" t="s">
        <v>1324</v>
      </c>
      <c r="AM2882" s="21" t="s">
        <v>3006</v>
      </c>
      <c r="AN2882" s="21">
        <v>3</v>
      </c>
      <c r="AO2882" s="21">
        <v>50</v>
      </c>
      <c r="AP2882" s="21">
        <v>18</v>
      </c>
      <c r="AQ2882" s="22" t="s">
        <v>3019</v>
      </c>
      <c r="AR2882" s="21" t="s">
        <v>1155</v>
      </c>
      <c r="AS2882" t="s">
        <v>3088</v>
      </c>
    </row>
    <row r="2883" spans="1:45" x14ac:dyDescent="0.2">
      <c r="A2883" s="21" t="s">
        <v>1688</v>
      </c>
      <c r="B2883" s="21" t="s">
        <v>1146</v>
      </c>
      <c r="C2883" s="21" t="s">
        <v>1149</v>
      </c>
      <c r="D2883" s="21" t="s">
        <v>420</v>
      </c>
      <c r="E2883" s="21" t="s">
        <v>3097</v>
      </c>
      <c r="G2883" s="21" t="s">
        <v>153</v>
      </c>
      <c r="H2883" s="21" t="s">
        <v>1168</v>
      </c>
      <c r="I2883" s="21" t="s">
        <v>3099</v>
      </c>
      <c r="J2883" s="21">
        <v>49</v>
      </c>
      <c r="K2883">
        <v>-121.5</v>
      </c>
      <c r="L2883">
        <v>1220</v>
      </c>
      <c r="M2883" s="21" t="s">
        <v>3037</v>
      </c>
      <c r="O2883" s="21">
        <v>1982</v>
      </c>
      <c r="Q2883" s="21" t="s">
        <v>3089</v>
      </c>
      <c r="T2883" s="21">
        <v>-20</v>
      </c>
      <c r="U2883" s="21" t="s">
        <v>1221</v>
      </c>
      <c r="V2883" s="9" t="s">
        <v>1250</v>
      </c>
      <c r="W2883">
        <f>56</f>
        <v>56</v>
      </c>
      <c r="X2883" s="9" t="s">
        <v>3091</v>
      </c>
      <c r="Y2883" t="s">
        <v>3093</v>
      </c>
      <c r="Z2883" s="22">
        <v>8</v>
      </c>
      <c r="AD2883" s="22" t="s">
        <v>1168</v>
      </c>
      <c r="AF2883" s="24" t="s">
        <v>153</v>
      </c>
      <c r="AG2883" t="s">
        <v>1160</v>
      </c>
      <c r="AH2883">
        <f t="shared" si="30"/>
        <v>4320</v>
      </c>
      <c r="AI2883" s="21" t="s">
        <v>153</v>
      </c>
      <c r="AJ2883" s="21" t="s">
        <v>1148</v>
      </c>
      <c r="AK2883" s="21">
        <v>26.667000000000002</v>
      </c>
      <c r="AL2883" s="21" t="s">
        <v>1324</v>
      </c>
      <c r="AM2883" s="21" t="s">
        <v>3006</v>
      </c>
      <c r="AN2883" s="21">
        <v>3</v>
      </c>
      <c r="AO2883" s="21">
        <v>50</v>
      </c>
      <c r="AP2883" s="21">
        <v>21</v>
      </c>
      <c r="AQ2883" s="22" t="s">
        <v>3019</v>
      </c>
      <c r="AR2883" s="21" t="s">
        <v>1155</v>
      </c>
      <c r="AS2883" t="s">
        <v>3088</v>
      </c>
    </row>
    <row r="2884" spans="1:45" x14ac:dyDescent="0.2">
      <c r="A2884" s="21" t="s">
        <v>1688</v>
      </c>
      <c r="B2884" s="21" t="s">
        <v>1146</v>
      </c>
      <c r="C2884" s="21" t="s">
        <v>1149</v>
      </c>
      <c r="D2884" s="21" t="s">
        <v>420</v>
      </c>
      <c r="E2884" s="21" t="s">
        <v>3097</v>
      </c>
      <c r="G2884" s="21" t="s">
        <v>153</v>
      </c>
      <c r="H2884" s="21" t="s">
        <v>1168</v>
      </c>
      <c r="I2884" s="21" t="s">
        <v>3099</v>
      </c>
      <c r="J2884" s="21">
        <v>49</v>
      </c>
      <c r="K2884">
        <v>-121.5</v>
      </c>
      <c r="L2884">
        <v>1220</v>
      </c>
      <c r="M2884" s="21" t="s">
        <v>3037</v>
      </c>
      <c r="O2884" s="21">
        <v>1982</v>
      </c>
      <c r="Q2884" s="21" t="s">
        <v>3089</v>
      </c>
      <c r="T2884" s="21">
        <v>-20</v>
      </c>
      <c r="U2884" s="21" t="s">
        <v>1221</v>
      </c>
      <c r="V2884" s="9" t="s">
        <v>1250</v>
      </c>
      <c r="W2884">
        <f>56</f>
        <v>56</v>
      </c>
      <c r="X2884" s="9" t="s">
        <v>3091</v>
      </c>
      <c r="Y2884" t="s">
        <v>3093</v>
      </c>
      <c r="Z2884" s="22">
        <v>8</v>
      </c>
      <c r="AD2884" s="22" t="s">
        <v>1168</v>
      </c>
      <c r="AF2884" s="24" t="s">
        <v>153</v>
      </c>
      <c r="AG2884" t="s">
        <v>1160</v>
      </c>
      <c r="AH2884">
        <f t="shared" si="30"/>
        <v>4320</v>
      </c>
      <c r="AI2884" s="21" t="s">
        <v>153</v>
      </c>
      <c r="AJ2884" s="21" t="s">
        <v>1148</v>
      </c>
      <c r="AK2884" s="21">
        <v>29.452999999999999</v>
      </c>
      <c r="AL2884" s="21" t="s">
        <v>1324</v>
      </c>
      <c r="AM2884" s="21" t="s">
        <v>3006</v>
      </c>
      <c r="AN2884" s="21">
        <v>3</v>
      </c>
      <c r="AO2884" s="21">
        <v>50</v>
      </c>
      <c r="AP2884" s="21">
        <v>24</v>
      </c>
      <c r="AQ2884" s="22" t="s">
        <v>3019</v>
      </c>
      <c r="AR2884" s="21" t="s">
        <v>1155</v>
      </c>
      <c r="AS2884" t="s">
        <v>3088</v>
      </c>
    </row>
    <row r="2885" spans="1:45" x14ac:dyDescent="0.2">
      <c r="A2885" s="21" t="s">
        <v>1688</v>
      </c>
      <c r="B2885" s="21" t="s">
        <v>1146</v>
      </c>
      <c r="C2885" s="21" t="s">
        <v>1149</v>
      </c>
      <c r="D2885" s="21" t="s">
        <v>420</v>
      </c>
      <c r="E2885" s="21" t="s">
        <v>3097</v>
      </c>
      <c r="G2885" s="21" t="s">
        <v>153</v>
      </c>
      <c r="H2885" s="21" t="s">
        <v>1168</v>
      </c>
      <c r="I2885" s="21" t="s">
        <v>3099</v>
      </c>
      <c r="J2885" s="21">
        <v>49</v>
      </c>
      <c r="K2885">
        <v>-121.5</v>
      </c>
      <c r="L2885">
        <v>1220</v>
      </c>
      <c r="M2885" s="21" t="s">
        <v>3037</v>
      </c>
      <c r="O2885" s="21">
        <v>1982</v>
      </c>
      <c r="Q2885" s="21" t="s">
        <v>3089</v>
      </c>
      <c r="T2885" s="21">
        <v>-20</v>
      </c>
      <c r="U2885" s="21" t="s">
        <v>1221</v>
      </c>
      <c r="V2885" s="9" t="s">
        <v>1250</v>
      </c>
      <c r="W2885">
        <f>56</f>
        <v>56</v>
      </c>
      <c r="X2885" s="9" t="s">
        <v>3091</v>
      </c>
      <c r="Y2885" t="s">
        <v>3093</v>
      </c>
      <c r="Z2885" s="22">
        <v>8</v>
      </c>
      <c r="AD2885" s="22" t="s">
        <v>1168</v>
      </c>
      <c r="AF2885" s="24" t="s">
        <v>153</v>
      </c>
      <c r="AG2885" t="s">
        <v>1160</v>
      </c>
      <c r="AH2885">
        <f t="shared" si="30"/>
        <v>4320</v>
      </c>
      <c r="AI2885" s="21" t="s">
        <v>153</v>
      </c>
      <c r="AJ2885" s="21" t="s">
        <v>1148</v>
      </c>
      <c r="AK2885" s="21">
        <v>34.527000000000001</v>
      </c>
      <c r="AL2885" s="21" t="s">
        <v>1324</v>
      </c>
      <c r="AM2885" s="21" t="s">
        <v>3006</v>
      </c>
      <c r="AN2885" s="21">
        <v>3</v>
      </c>
      <c r="AO2885" s="21">
        <v>50</v>
      </c>
      <c r="AP2885" s="21">
        <v>27</v>
      </c>
      <c r="AQ2885" s="22" t="s">
        <v>3019</v>
      </c>
      <c r="AR2885" s="21" t="s">
        <v>1155</v>
      </c>
      <c r="AS2885" t="s">
        <v>3088</v>
      </c>
    </row>
    <row r="2886" spans="1:45" x14ac:dyDescent="0.2">
      <c r="A2886" s="21" t="s">
        <v>1688</v>
      </c>
      <c r="B2886" s="21" t="s">
        <v>1146</v>
      </c>
      <c r="C2886" s="21" t="s">
        <v>1149</v>
      </c>
      <c r="D2886" s="21" t="s">
        <v>420</v>
      </c>
      <c r="E2886" s="21" t="s">
        <v>3097</v>
      </c>
      <c r="G2886" s="21" t="s">
        <v>153</v>
      </c>
      <c r="H2886" s="21" t="s">
        <v>1168</v>
      </c>
      <c r="I2886" s="21" t="s">
        <v>3099</v>
      </c>
      <c r="J2886" s="21">
        <v>49</v>
      </c>
      <c r="K2886">
        <v>-121.5</v>
      </c>
      <c r="L2886">
        <v>1220</v>
      </c>
      <c r="M2886" s="21" t="s">
        <v>3037</v>
      </c>
      <c r="O2886" s="21">
        <v>1982</v>
      </c>
      <c r="Q2886" s="21" t="s">
        <v>3089</v>
      </c>
      <c r="T2886" s="21">
        <v>-20</v>
      </c>
      <c r="U2886" s="21" t="s">
        <v>1221</v>
      </c>
      <c r="V2886" s="9" t="s">
        <v>1250</v>
      </c>
      <c r="W2886">
        <f>56</f>
        <v>56</v>
      </c>
      <c r="X2886" s="9" t="s">
        <v>3091</v>
      </c>
      <c r="Y2886" t="s">
        <v>3093</v>
      </c>
      <c r="Z2886" s="22">
        <v>8</v>
      </c>
      <c r="AD2886" s="22" t="s">
        <v>1168</v>
      </c>
      <c r="AF2886" s="24" t="s">
        <v>153</v>
      </c>
      <c r="AG2886" t="s">
        <v>1160</v>
      </c>
      <c r="AH2886">
        <f t="shared" si="30"/>
        <v>4320</v>
      </c>
      <c r="AI2886" s="21" t="s">
        <v>153</v>
      </c>
      <c r="AJ2886" s="21" t="s">
        <v>1148</v>
      </c>
      <c r="AK2886" s="21">
        <v>38.375</v>
      </c>
      <c r="AL2886" s="21" t="s">
        <v>1324</v>
      </c>
      <c r="AM2886" s="21" t="s">
        <v>3006</v>
      </c>
      <c r="AN2886" s="21">
        <v>3</v>
      </c>
      <c r="AO2886" s="21">
        <v>50</v>
      </c>
      <c r="AP2886" s="21">
        <v>30</v>
      </c>
      <c r="AQ2886" s="22" t="s">
        <v>3019</v>
      </c>
      <c r="AR2886" s="21" t="s">
        <v>1155</v>
      </c>
      <c r="AS2886" t="s">
        <v>3088</v>
      </c>
    </row>
    <row r="2887" spans="1:45" x14ac:dyDescent="0.2">
      <c r="A2887" s="21" t="s">
        <v>1688</v>
      </c>
      <c r="B2887" s="21" t="s">
        <v>1146</v>
      </c>
      <c r="C2887" s="21" t="s">
        <v>1149</v>
      </c>
      <c r="D2887" s="21" t="s">
        <v>420</v>
      </c>
      <c r="E2887" s="21" t="s">
        <v>3097</v>
      </c>
      <c r="G2887" s="21" t="s">
        <v>153</v>
      </c>
      <c r="H2887" s="21" t="s">
        <v>1168</v>
      </c>
      <c r="I2887" s="21" t="s">
        <v>3099</v>
      </c>
      <c r="J2887" s="21">
        <v>49</v>
      </c>
      <c r="K2887">
        <v>-121.5</v>
      </c>
      <c r="L2887">
        <v>1220</v>
      </c>
      <c r="M2887" s="21" t="s">
        <v>3037</v>
      </c>
      <c r="O2887" s="21">
        <v>1982</v>
      </c>
      <c r="Q2887" s="21" t="s">
        <v>3089</v>
      </c>
      <c r="T2887" s="21">
        <v>-20</v>
      </c>
      <c r="U2887" s="21" t="s">
        <v>1221</v>
      </c>
      <c r="V2887" s="9" t="s">
        <v>1250</v>
      </c>
      <c r="W2887">
        <f>56</f>
        <v>56</v>
      </c>
      <c r="X2887" s="9" t="s">
        <v>3091</v>
      </c>
      <c r="Y2887" t="s">
        <v>3094</v>
      </c>
      <c r="Z2887" s="22">
        <v>8</v>
      </c>
      <c r="AD2887" s="22" t="s">
        <v>1168</v>
      </c>
      <c r="AF2887" s="24" t="s">
        <v>153</v>
      </c>
      <c r="AG2887" t="s">
        <v>1160</v>
      </c>
      <c r="AH2887">
        <f t="shared" si="30"/>
        <v>4320</v>
      </c>
      <c r="AI2887" s="21" t="s">
        <v>153</v>
      </c>
      <c r="AJ2887" s="21" t="s">
        <v>1148</v>
      </c>
      <c r="AK2887" s="21">
        <v>0</v>
      </c>
      <c r="AL2887" s="21" t="s">
        <v>1324</v>
      </c>
      <c r="AM2887" s="21">
        <v>0</v>
      </c>
      <c r="AN2887" s="21">
        <v>3</v>
      </c>
      <c r="AO2887" s="21">
        <v>50</v>
      </c>
      <c r="AP2887" s="21">
        <v>3</v>
      </c>
      <c r="AQ2887" s="22" t="s">
        <v>3019</v>
      </c>
      <c r="AR2887" s="21" t="s">
        <v>1155</v>
      </c>
      <c r="AS2887" t="s">
        <v>3088</v>
      </c>
    </row>
    <row r="2888" spans="1:45" x14ac:dyDescent="0.2">
      <c r="A2888" s="21" t="s">
        <v>1688</v>
      </c>
      <c r="B2888" s="21" t="s">
        <v>1146</v>
      </c>
      <c r="C2888" s="21" t="s">
        <v>1149</v>
      </c>
      <c r="D2888" s="21" t="s">
        <v>420</v>
      </c>
      <c r="E2888" s="21" t="s">
        <v>3097</v>
      </c>
      <c r="G2888" s="21" t="s">
        <v>153</v>
      </c>
      <c r="H2888" s="21" t="s">
        <v>1168</v>
      </c>
      <c r="I2888" s="21" t="s">
        <v>3099</v>
      </c>
      <c r="J2888" s="21">
        <v>49</v>
      </c>
      <c r="K2888">
        <v>-121.5</v>
      </c>
      <c r="L2888">
        <v>1220</v>
      </c>
      <c r="M2888" s="21" t="s">
        <v>3037</v>
      </c>
      <c r="O2888" s="21">
        <v>1982</v>
      </c>
      <c r="Q2888" s="21" t="s">
        <v>3089</v>
      </c>
      <c r="T2888" s="21">
        <v>-20</v>
      </c>
      <c r="U2888" s="21" t="s">
        <v>1221</v>
      </c>
      <c r="V2888" s="9" t="s">
        <v>1250</v>
      </c>
      <c r="W2888">
        <f>56</f>
        <v>56</v>
      </c>
      <c r="X2888" s="9" t="s">
        <v>3091</v>
      </c>
      <c r="Y2888" t="s">
        <v>3094</v>
      </c>
      <c r="Z2888" s="22">
        <v>8</v>
      </c>
      <c r="AD2888" s="22" t="s">
        <v>1168</v>
      </c>
      <c r="AF2888" s="24" t="s">
        <v>153</v>
      </c>
      <c r="AG2888" t="s">
        <v>1160</v>
      </c>
      <c r="AH2888">
        <f t="shared" si="30"/>
        <v>4320</v>
      </c>
      <c r="AI2888" s="21" t="s">
        <v>153</v>
      </c>
      <c r="AJ2888" s="21" t="s">
        <v>1148</v>
      </c>
      <c r="AK2888" s="21">
        <v>0</v>
      </c>
      <c r="AL2888" s="21" t="s">
        <v>1324</v>
      </c>
      <c r="AM2888" s="21">
        <v>0</v>
      </c>
      <c r="AN2888" s="21">
        <v>3</v>
      </c>
      <c r="AO2888" s="21">
        <v>50</v>
      </c>
      <c r="AP2888" s="21">
        <v>6</v>
      </c>
      <c r="AQ2888" s="22" t="s">
        <v>3019</v>
      </c>
      <c r="AR2888" s="21" t="s">
        <v>1155</v>
      </c>
      <c r="AS2888" t="s">
        <v>3088</v>
      </c>
    </row>
    <row r="2889" spans="1:45" x14ac:dyDescent="0.2">
      <c r="A2889" s="21" t="s">
        <v>1688</v>
      </c>
      <c r="B2889" s="21" t="s">
        <v>1146</v>
      </c>
      <c r="C2889" s="21" t="s">
        <v>1149</v>
      </c>
      <c r="D2889" s="21" t="s">
        <v>420</v>
      </c>
      <c r="E2889" s="21" t="s">
        <v>3097</v>
      </c>
      <c r="G2889" s="21" t="s">
        <v>153</v>
      </c>
      <c r="H2889" s="21" t="s">
        <v>1168</v>
      </c>
      <c r="I2889" s="21" t="s">
        <v>3099</v>
      </c>
      <c r="J2889" s="21">
        <v>49</v>
      </c>
      <c r="K2889">
        <v>-121.5</v>
      </c>
      <c r="L2889">
        <v>1220</v>
      </c>
      <c r="M2889" s="21" t="s">
        <v>3037</v>
      </c>
      <c r="O2889" s="21">
        <v>1982</v>
      </c>
      <c r="Q2889" s="21" t="s">
        <v>3089</v>
      </c>
      <c r="T2889" s="21">
        <v>-20</v>
      </c>
      <c r="U2889" s="21" t="s">
        <v>1221</v>
      </c>
      <c r="V2889" s="9" t="s">
        <v>1250</v>
      </c>
      <c r="W2889">
        <f>56</f>
        <v>56</v>
      </c>
      <c r="X2889" s="9" t="s">
        <v>3091</v>
      </c>
      <c r="Y2889" t="s">
        <v>3094</v>
      </c>
      <c r="Z2889" s="22">
        <v>8</v>
      </c>
      <c r="AD2889" s="22" t="s">
        <v>1168</v>
      </c>
      <c r="AF2889" s="24" t="s">
        <v>153</v>
      </c>
      <c r="AG2889" t="s">
        <v>1160</v>
      </c>
      <c r="AH2889">
        <f t="shared" si="30"/>
        <v>4320</v>
      </c>
      <c r="AI2889" s="21" t="s">
        <v>153</v>
      </c>
      <c r="AJ2889" s="21" t="s">
        <v>1148</v>
      </c>
      <c r="AK2889" s="21">
        <v>4.2119999999999997</v>
      </c>
      <c r="AL2889" s="21" t="s">
        <v>1324</v>
      </c>
      <c r="AM2889" s="21" t="s">
        <v>3006</v>
      </c>
      <c r="AN2889" s="21">
        <v>3</v>
      </c>
      <c r="AO2889" s="21">
        <v>50</v>
      </c>
      <c r="AP2889" s="21">
        <v>9</v>
      </c>
      <c r="AQ2889" s="22" t="s">
        <v>3019</v>
      </c>
      <c r="AR2889" s="21" t="s">
        <v>1155</v>
      </c>
      <c r="AS2889" t="s">
        <v>3088</v>
      </c>
    </row>
    <row r="2890" spans="1:45" x14ac:dyDescent="0.2">
      <c r="A2890" s="21" t="s">
        <v>1688</v>
      </c>
      <c r="B2890" s="21" t="s">
        <v>1146</v>
      </c>
      <c r="C2890" s="21" t="s">
        <v>1149</v>
      </c>
      <c r="D2890" s="21" t="s">
        <v>420</v>
      </c>
      <c r="E2890" s="21" t="s">
        <v>3097</v>
      </c>
      <c r="G2890" s="21" t="s">
        <v>153</v>
      </c>
      <c r="H2890" s="21" t="s">
        <v>1168</v>
      </c>
      <c r="I2890" s="21" t="s">
        <v>3099</v>
      </c>
      <c r="J2890" s="21">
        <v>49</v>
      </c>
      <c r="K2890">
        <v>-121.5</v>
      </c>
      <c r="L2890">
        <v>1220</v>
      </c>
      <c r="M2890" s="21" t="s">
        <v>3037</v>
      </c>
      <c r="O2890" s="21">
        <v>1982</v>
      </c>
      <c r="Q2890" s="21" t="s">
        <v>3089</v>
      </c>
      <c r="T2890" s="21">
        <v>-20</v>
      </c>
      <c r="U2890" s="21" t="s">
        <v>1221</v>
      </c>
      <c r="V2890" s="9" t="s">
        <v>1250</v>
      </c>
      <c r="W2890">
        <f>56</f>
        <v>56</v>
      </c>
      <c r="X2890" s="9" t="s">
        <v>3091</v>
      </c>
      <c r="Y2890" t="s">
        <v>3094</v>
      </c>
      <c r="Z2890" s="22">
        <v>8</v>
      </c>
      <c r="AD2890" s="22" t="s">
        <v>1168</v>
      </c>
      <c r="AF2890" s="24" t="s">
        <v>153</v>
      </c>
      <c r="AG2890" t="s">
        <v>1160</v>
      </c>
      <c r="AH2890">
        <f t="shared" si="30"/>
        <v>4320</v>
      </c>
      <c r="AI2890" s="21" t="s">
        <v>153</v>
      </c>
      <c r="AJ2890" s="21" t="s">
        <v>1148</v>
      </c>
      <c r="AK2890" s="21">
        <v>10.846</v>
      </c>
      <c r="AL2890" s="21" t="s">
        <v>1324</v>
      </c>
      <c r="AM2890" s="21" t="s">
        <v>3006</v>
      </c>
      <c r="AN2890" s="21">
        <v>3</v>
      </c>
      <c r="AO2890" s="21">
        <v>50</v>
      </c>
      <c r="AP2890" s="21">
        <v>12</v>
      </c>
      <c r="AQ2890" s="22" t="s">
        <v>3019</v>
      </c>
      <c r="AR2890" s="21" t="s">
        <v>1155</v>
      </c>
      <c r="AS2890" t="s">
        <v>3088</v>
      </c>
    </row>
    <row r="2891" spans="1:45" x14ac:dyDescent="0.2">
      <c r="A2891" s="21" t="s">
        <v>1688</v>
      </c>
      <c r="B2891" s="21" t="s">
        <v>1146</v>
      </c>
      <c r="C2891" s="21" t="s">
        <v>1149</v>
      </c>
      <c r="D2891" s="21" t="s">
        <v>420</v>
      </c>
      <c r="E2891" s="21" t="s">
        <v>3097</v>
      </c>
      <c r="G2891" s="21" t="s">
        <v>153</v>
      </c>
      <c r="H2891" s="21" t="s">
        <v>1168</v>
      </c>
      <c r="I2891" s="21" t="s">
        <v>3099</v>
      </c>
      <c r="J2891" s="21">
        <v>49</v>
      </c>
      <c r="K2891">
        <v>-121.5</v>
      </c>
      <c r="L2891">
        <v>1220</v>
      </c>
      <c r="M2891" s="21" t="s">
        <v>3037</v>
      </c>
      <c r="O2891" s="21">
        <v>1982</v>
      </c>
      <c r="Q2891" s="21" t="s">
        <v>3089</v>
      </c>
      <c r="T2891" s="21">
        <v>-20</v>
      </c>
      <c r="U2891" s="21" t="s">
        <v>1221</v>
      </c>
      <c r="V2891" s="9" t="s">
        <v>1250</v>
      </c>
      <c r="W2891">
        <f>56</f>
        <v>56</v>
      </c>
      <c r="X2891" s="9" t="s">
        <v>3091</v>
      </c>
      <c r="Y2891" t="s">
        <v>3094</v>
      </c>
      <c r="Z2891" s="22">
        <v>8</v>
      </c>
      <c r="AD2891" s="22" t="s">
        <v>1168</v>
      </c>
      <c r="AF2891" s="24" t="s">
        <v>153</v>
      </c>
      <c r="AG2891" t="s">
        <v>1160</v>
      </c>
      <c r="AH2891">
        <f t="shared" si="30"/>
        <v>4320</v>
      </c>
      <c r="AI2891" s="21" t="s">
        <v>153</v>
      </c>
      <c r="AJ2891" s="21" t="s">
        <v>1148</v>
      </c>
      <c r="AK2891" s="21">
        <v>22.885999999999999</v>
      </c>
      <c r="AL2891" s="21" t="s">
        <v>1324</v>
      </c>
      <c r="AM2891" s="21">
        <f>23.98-21.99</f>
        <v>1.990000000000002</v>
      </c>
      <c r="AN2891" s="21">
        <v>3</v>
      </c>
      <c r="AO2891" s="21">
        <v>50</v>
      </c>
      <c r="AP2891" s="21">
        <v>15</v>
      </c>
      <c r="AQ2891" s="22" t="s">
        <v>3019</v>
      </c>
      <c r="AR2891" s="21" t="s">
        <v>1155</v>
      </c>
      <c r="AS2891" t="s">
        <v>3088</v>
      </c>
    </row>
    <row r="2892" spans="1:45" x14ac:dyDescent="0.2">
      <c r="A2892" s="21" t="s">
        <v>1688</v>
      </c>
      <c r="B2892" s="21" t="s">
        <v>1146</v>
      </c>
      <c r="C2892" s="21" t="s">
        <v>1149</v>
      </c>
      <c r="D2892" s="21" t="s">
        <v>420</v>
      </c>
      <c r="E2892" s="21" t="s">
        <v>3097</v>
      </c>
      <c r="G2892" s="21" t="s">
        <v>153</v>
      </c>
      <c r="H2892" s="21" t="s">
        <v>1168</v>
      </c>
      <c r="I2892" s="21" t="s">
        <v>3099</v>
      </c>
      <c r="J2892" s="21">
        <v>49</v>
      </c>
      <c r="K2892">
        <v>-121.5</v>
      </c>
      <c r="L2892">
        <v>1220</v>
      </c>
      <c r="M2892" s="21" t="s">
        <v>3037</v>
      </c>
      <c r="O2892" s="21">
        <v>1982</v>
      </c>
      <c r="Q2892" s="21" t="s">
        <v>3089</v>
      </c>
      <c r="T2892" s="21">
        <v>-20</v>
      </c>
      <c r="U2892" s="21" t="s">
        <v>1221</v>
      </c>
      <c r="V2892" s="9" t="s">
        <v>1250</v>
      </c>
      <c r="W2892">
        <f>56</f>
        <v>56</v>
      </c>
      <c r="X2892" s="9" t="s">
        <v>3091</v>
      </c>
      <c r="Y2892" t="s">
        <v>3094</v>
      </c>
      <c r="Z2892" s="22">
        <v>8</v>
      </c>
      <c r="AD2892" s="22" t="s">
        <v>1168</v>
      </c>
      <c r="AF2892" s="24" t="s">
        <v>153</v>
      </c>
      <c r="AG2892" t="s">
        <v>1160</v>
      </c>
      <c r="AH2892">
        <f t="shared" si="30"/>
        <v>4320</v>
      </c>
      <c r="AI2892" s="21" t="s">
        <v>153</v>
      </c>
      <c r="AJ2892" s="21" t="s">
        <v>1148</v>
      </c>
      <c r="AK2892" s="21">
        <v>30.248999999999999</v>
      </c>
      <c r="AL2892" s="21" t="s">
        <v>1324</v>
      </c>
      <c r="AM2892" s="21">
        <f>31.94-28.491</f>
        <v>3.4490000000000016</v>
      </c>
      <c r="AN2892" s="21">
        <v>3</v>
      </c>
      <c r="AO2892" s="21">
        <v>50</v>
      </c>
      <c r="AP2892" s="21">
        <v>18</v>
      </c>
      <c r="AQ2892" s="22" t="s">
        <v>3019</v>
      </c>
      <c r="AR2892" s="21" t="s">
        <v>1155</v>
      </c>
      <c r="AS2892" t="s">
        <v>3088</v>
      </c>
    </row>
    <row r="2893" spans="1:45" x14ac:dyDescent="0.2">
      <c r="A2893" s="21" t="s">
        <v>1688</v>
      </c>
      <c r="B2893" s="21" t="s">
        <v>1146</v>
      </c>
      <c r="C2893" s="21" t="s">
        <v>1149</v>
      </c>
      <c r="D2893" s="21" t="s">
        <v>420</v>
      </c>
      <c r="E2893" s="21" t="s">
        <v>3097</v>
      </c>
      <c r="G2893" s="21" t="s">
        <v>153</v>
      </c>
      <c r="H2893" s="21" t="s">
        <v>1168</v>
      </c>
      <c r="I2893" s="21" t="s">
        <v>3099</v>
      </c>
      <c r="J2893" s="21">
        <v>49</v>
      </c>
      <c r="K2893">
        <v>-121.5</v>
      </c>
      <c r="L2893">
        <v>1220</v>
      </c>
      <c r="M2893" s="21" t="s">
        <v>3037</v>
      </c>
      <c r="O2893" s="21">
        <v>1982</v>
      </c>
      <c r="Q2893" s="21" t="s">
        <v>3089</v>
      </c>
      <c r="T2893" s="21">
        <v>-20</v>
      </c>
      <c r="U2893" s="21" t="s">
        <v>1221</v>
      </c>
      <c r="V2893" s="9" t="s">
        <v>1250</v>
      </c>
      <c r="W2893">
        <f>56</f>
        <v>56</v>
      </c>
      <c r="X2893" s="9" t="s">
        <v>3091</v>
      </c>
      <c r="Y2893" t="s">
        <v>3094</v>
      </c>
      <c r="Z2893" s="22">
        <v>8</v>
      </c>
      <c r="AD2893" s="22" t="s">
        <v>1168</v>
      </c>
      <c r="AF2893" s="24" t="s">
        <v>153</v>
      </c>
      <c r="AG2893" t="s">
        <v>1160</v>
      </c>
      <c r="AH2893">
        <f t="shared" si="30"/>
        <v>4320</v>
      </c>
      <c r="AI2893" s="21" t="s">
        <v>153</v>
      </c>
      <c r="AJ2893" s="21" t="s">
        <v>1148</v>
      </c>
      <c r="AK2893" s="21">
        <v>39.005000000000003</v>
      </c>
      <c r="AL2893" s="21" t="s">
        <v>1324</v>
      </c>
      <c r="AM2893" s="21">
        <f>39.9-38.043</f>
        <v>1.8569999999999993</v>
      </c>
      <c r="AN2893" s="21">
        <v>3</v>
      </c>
      <c r="AO2893" s="21">
        <v>50</v>
      </c>
      <c r="AP2893" s="21">
        <v>21</v>
      </c>
      <c r="AQ2893" s="22" t="s">
        <v>3019</v>
      </c>
      <c r="AR2893" s="21" t="s">
        <v>1155</v>
      </c>
      <c r="AS2893" t="s">
        <v>3088</v>
      </c>
    </row>
    <row r="2894" spans="1:45" x14ac:dyDescent="0.2">
      <c r="A2894" s="21" t="s">
        <v>1688</v>
      </c>
      <c r="B2894" s="21" t="s">
        <v>1146</v>
      </c>
      <c r="C2894" s="21" t="s">
        <v>1149</v>
      </c>
      <c r="D2894" s="21" t="s">
        <v>420</v>
      </c>
      <c r="E2894" s="21" t="s">
        <v>3097</v>
      </c>
      <c r="G2894" s="21" t="s">
        <v>153</v>
      </c>
      <c r="H2894" s="21" t="s">
        <v>1168</v>
      </c>
      <c r="I2894" s="21" t="s">
        <v>3099</v>
      </c>
      <c r="J2894" s="21">
        <v>49</v>
      </c>
      <c r="K2894">
        <v>-121.5</v>
      </c>
      <c r="L2894">
        <v>1220</v>
      </c>
      <c r="M2894" s="21" t="s">
        <v>3037</v>
      </c>
      <c r="O2894" s="21">
        <v>1982</v>
      </c>
      <c r="Q2894" s="21" t="s">
        <v>3089</v>
      </c>
      <c r="T2894" s="21">
        <v>-20</v>
      </c>
      <c r="U2894" s="21" t="s">
        <v>1221</v>
      </c>
      <c r="V2894" s="9" t="s">
        <v>1250</v>
      </c>
      <c r="W2894">
        <f>56</f>
        <v>56</v>
      </c>
      <c r="X2894" s="9" t="s">
        <v>3091</v>
      </c>
      <c r="Y2894" t="s">
        <v>3094</v>
      </c>
      <c r="Z2894" s="22">
        <v>8</v>
      </c>
      <c r="AD2894" s="22" t="s">
        <v>1168</v>
      </c>
      <c r="AF2894" s="24" t="s">
        <v>153</v>
      </c>
      <c r="AG2894" t="s">
        <v>1160</v>
      </c>
      <c r="AH2894">
        <f t="shared" si="30"/>
        <v>4320</v>
      </c>
      <c r="AI2894" s="21" t="s">
        <v>153</v>
      </c>
      <c r="AJ2894" s="21" t="s">
        <v>1148</v>
      </c>
      <c r="AK2894" s="21">
        <v>50.249000000000002</v>
      </c>
      <c r="AL2894" s="21" t="s">
        <v>1324</v>
      </c>
      <c r="AM2894" s="21">
        <f>53.167-47.33</f>
        <v>5.8370000000000033</v>
      </c>
      <c r="AN2894" s="21">
        <v>3</v>
      </c>
      <c r="AO2894" s="21">
        <v>50</v>
      </c>
      <c r="AP2894" s="21">
        <v>24</v>
      </c>
      <c r="AQ2894" s="22" t="s">
        <v>3019</v>
      </c>
      <c r="AR2894" s="21" t="s">
        <v>1155</v>
      </c>
      <c r="AS2894" t="s">
        <v>3088</v>
      </c>
    </row>
    <row r="2895" spans="1:45" x14ac:dyDescent="0.2">
      <c r="A2895" s="21" t="s">
        <v>1688</v>
      </c>
      <c r="B2895" s="21" t="s">
        <v>1146</v>
      </c>
      <c r="C2895" s="21" t="s">
        <v>1149</v>
      </c>
      <c r="D2895" s="21" t="s">
        <v>420</v>
      </c>
      <c r="E2895" s="21" t="s">
        <v>3097</v>
      </c>
      <c r="G2895" s="21" t="s">
        <v>153</v>
      </c>
      <c r="H2895" s="21" t="s">
        <v>1168</v>
      </c>
      <c r="I2895" s="21" t="s">
        <v>3099</v>
      </c>
      <c r="J2895" s="21">
        <v>49</v>
      </c>
      <c r="K2895">
        <v>-121.5</v>
      </c>
      <c r="L2895">
        <v>1220</v>
      </c>
      <c r="M2895" s="21" t="s">
        <v>3037</v>
      </c>
      <c r="O2895" s="21">
        <v>1982</v>
      </c>
      <c r="Q2895" s="21" t="s">
        <v>3089</v>
      </c>
      <c r="T2895" s="21">
        <v>-20</v>
      </c>
      <c r="U2895" s="21" t="s">
        <v>1221</v>
      </c>
      <c r="V2895" s="9" t="s">
        <v>1250</v>
      </c>
      <c r="W2895">
        <f>56</f>
        <v>56</v>
      </c>
      <c r="X2895" s="9" t="s">
        <v>3091</v>
      </c>
      <c r="Y2895" t="s">
        <v>3094</v>
      </c>
      <c r="Z2895" s="22">
        <v>8</v>
      </c>
      <c r="AD2895" s="22" t="s">
        <v>1168</v>
      </c>
      <c r="AF2895" s="24" t="s">
        <v>153</v>
      </c>
      <c r="AG2895" t="s">
        <v>1160</v>
      </c>
      <c r="AH2895">
        <f t="shared" si="30"/>
        <v>4320</v>
      </c>
      <c r="AI2895" s="21" t="s">
        <v>153</v>
      </c>
      <c r="AJ2895" s="21" t="s">
        <v>1148</v>
      </c>
      <c r="AK2895" s="21">
        <v>57.113999999999997</v>
      </c>
      <c r="AL2895" s="21" t="s">
        <v>1324</v>
      </c>
      <c r="AM2895" s="21">
        <f>59.536-54.362</f>
        <v>5.1739999999999995</v>
      </c>
      <c r="AN2895" s="21">
        <v>3</v>
      </c>
      <c r="AO2895" s="21">
        <v>50</v>
      </c>
      <c r="AP2895" s="21">
        <v>27</v>
      </c>
      <c r="AQ2895" s="22" t="s">
        <v>3019</v>
      </c>
      <c r="AR2895" s="21" t="s">
        <v>1155</v>
      </c>
      <c r="AS2895" t="s">
        <v>3088</v>
      </c>
    </row>
    <row r="2896" spans="1:45" x14ac:dyDescent="0.2">
      <c r="A2896" s="21" t="s">
        <v>1688</v>
      </c>
      <c r="B2896" s="21" t="s">
        <v>1146</v>
      </c>
      <c r="C2896" s="21" t="s">
        <v>1149</v>
      </c>
      <c r="D2896" s="21" t="s">
        <v>420</v>
      </c>
      <c r="E2896" s="21" t="s">
        <v>3097</v>
      </c>
      <c r="G2896" s="21" t="s">
        <v>153</v>
      </c>
      <c r="H2896" s="21" t="s">
        <v>1168</v>
      </c>
      <c r="I2896" s="21" t="s">
        <v>3099</v>
      </c>
      <c r="J2896" s="21">
        <v>49</v>
      </c>
      <c r="K2896">
        <v>-121.5</v>
      </c>
      <c r="L2896">
        <v>1220</v>
      </c>
      <c r="M2896" s="21" t="s">
        <v>3037</v>
      </c>
      <c r="O2896" s="21">
        <v>1982</v>
      </c>
      <c r="Q2896" s="21" t="s">
        <v>3089</v>
      </c>
      <c r="T2896" s="21">
        <v>-20</v>
      </c>
      <c r="U2896" s="21" t="s">
        <v>1221</v>
      </c>
      <c r="V2896" s="9" t="s">
        <v>1250</v>
      </c>
      <c r="W2896">
        <f>56</f>
        <v>56</v>
      </c>
      <c r="X2896" s="9" t="s">
        <v>3091</v>
      </c>
      <c r="Y2896" t="s">
        <v>3094</v>
      </c>
      <c r="Z2896" s="22">
        <v>8</v>
      </c>
      <c r="AD2896" s="22" t="s">
        <v>1168</v>
      </c>
      <c r="AF2896" s="24" t="s">
        <v>153</v>
      </c>
      <c r="AG2896" t="s">
        <v>1160</v>
      </c>
      <c r="AH2896">
        <f t="shared" si="30"/>
        <v>4320</v>
      </c>
      <c r="AI2896" s="21" t="s">
        <v>153</v>
      </c>
      <c r="AJ2896" s="21" t="s">
        <v>1148</v>
      </c>
      <c r="AK2896" s="21">
        <v>59.701000000000001</v>
      </c>
      <c r="AL2896" s="21" t="s">
        <v>1324</v>
      </c>
      <c r="AM2896" s="21">
        <f>61.658-57.546</f>
        <v>4.1120000000000019</v>
      </c>
      <c r="AN2896" s="21">
        <v>3</v>
      </c>
      <c r="AO2896" s="21">
        <v>50</v>
      </c>
      <c r="AP2896" s="21">
        <v>30</v>
      </c>
      <c r="AQ2896" s="22" t="s">
        <v>3019</v>
      </c>
      <c r="AR2896" s="21" t="s">
        <v>1155</v>
      </c>
      <c r="AS2896" t="s">
        <v>3088</v>
      </c>
    </row>
    <row r="2897" spans="1:45" x14ac:dyDescent="0.2">
      <c r="A2897" s="21" t="s">
        <v>1688</v>
      </c>
      <c r="B2897" s="21" t="s">
        <v>1146</v>
      </c>
      <c r="C2897" s="21" t="s">
        <v>1149</v>
      </c>
      <c r="D2897" s="21" t="s">
        <v>420</v>
      </c>
      <c r="E2897" s="21" t="s">
        <v>3097</v>
      </c>
      <c r="G2897" s="21" t="s">
        <v>153</v>
      </c>
      <c r="H2897" s="21" t="s">
        <v>1168</v>
      </c>
      <c r="I2897" s="21" t="s">
        <v>3099</v>
      </c>
      <c r="J2897" s="21">
        <v>49</v>
      </c>
      <c r="K2897">
        <v>-121.5</v>
      </c>
      <c r="L2897">
        <v>1220</v>
      </c>
      <c r="M2897" s="21" t="s">
        <v>3037</v>
      </c>
      <c r="O2897" s="21">
        <v>1982</v>
      </c>
      <c r="Q2897" s="21" t="s">
        <v>3089</v>
      </c>
      <c r="T2897" s="21">
        <v>-20</v>
      </c>
      <c r="U2897" s="21" t="s">
        <v>1147</v>
      </c>
      <c r="X2897" s="9" t="s">
        <v>3091</v>
      </c>
      <c r="Z2897" s="22">
        <v>8</v>
      </c>
      <c r="AD2897" s="22" t="s">
        <v>1168</v>
      </c>
      <c r="AF2897" s="24" t="s">
        <v>153</v>
      </c>
      <c r="AG2897" t="s">
        <v>1160</v>
      </c>
      <c r="AH2897">
        <f t="shared" si="30"/>
        <v>4320</v>
      </c>
      <c r="AI2897" s="21" t="s">
        <v>153</v>
      </c>
      <c r="AJ2897" s="21" t="s">
        <v>1148</v>
      </c>
      <c r="AK2897" s="21">
        <v>0</v>
      </c>
      <c r="AL2897" s="21" t="s">
        <v>1324</v>
      </c>
      <c r="AM2897">
        <v>0</v>
      </c>
      <c r="AN2897" s="21">
        <v>3</v>
      </c>
      <c r="AO2897" s="21">
        <v>50</v>
      </c>
      <c r="AP2897" s="21">
        <v>3</v>
      </c>
      <c r="AQ2897" s="22" t="s">
        <v>3095</v>
      </c>
      <c r="AR2897" s="21" t="s">
        <v>1155</v>
      </c>
      <c r="AS2897" t="s">
        <v>3088</v>
      </c>
    </row>
    <row r="2898" spans="1:45" x14ac:dyDescent="0.2">
      <c r="A2898" s="21" t="s">
        <v>1688</v>
      </c>
      <c r="B2898" s="21" t="s">
        <v>1146</v>
      </c>
      <c r="C2898" s="21" t="s">
        <v>1149</v>
      </c>
      <c r="D2898" s="21" t="s">
        <v>420</v>
      </c>
      <c r="E2898" s="21" t="s">
        <v>3097</v>
      </c>
      <c r="G2898" s="21" t="s">
        <v>153</v>
      </c>
      <c r="H2898" s="21" t="s">
        <v>1168</v>
      </c>
      <c r="I2898" s="21" t="s">
        <v>3099</v>
      </c>
      <c r="J2898" s="21">
        <v>49</v>
      </c>
      <c r="K2898">
        <v>-121.5</v>
      </c>
      <c r="L2898">
        <v>1220</v>
      </c>
      <c r="M2898" s="21" t="s">
        <v>3037</v>
      </c>
      <c r="O2898" s="21">
        <v>1982</v>
      </c>
      <c r="Q2898" s="21" t="s">
        <v>3089</v>
      </c>
      <c r="T2898" s="21">
        <v>-20</v>
      </c>
      <c r="U2898" s="21" t="s">
        <v>1147</v>
      </c>
      <c r="X2898" s="9" t="s">
        <v>3091</v>
      </c>
      <c r="Z2898" s="22">
        <v>8</v>
      </c>
      <c r="AD2898" s="22" t="s">
        <v>1168</v>
      </c>
      <c r="AF2898" s="24" t="s">
        <v>153</v>
      </c>
      <c r="AG2898" t="s">
        <v>1160</v>
      </c>
      <c r="AH2898">
        <f t="shared" si="30"/>
        <v>4320</v>
      </c>
      <c r="AI2898" s="21" t="s">
        <v>153</v>
      </c>
      <c r="AJ2898" s="21" t="s">
        <v>1148</v>
      </c>
      <c r="AK2898" s="21">
        <v>0</v>
      </c>
      <c r="AL2898" s="21" t="s">
        <v>1324</v>
      </c>
      <c r="AM2898" s="21">
        <v>0</v>
      </c>
      <c r="AN2898" s="21">
        <v>3</v>
      </c>
      <c r="AO2898" s="21">
        <v>50</v>
      </c>
      <c r="AP2898" s="21">
        <v>6</v>
      </c>
      <c r="AQ2898" s="22" t="s">
        <v>3095</v>
      </c>
      <c r="AR2898" s="21" t="s">
        <v>1155</v>
      </c>
      <c r="AS2898" t="s">
        <v>3088</v>
      </c>
    </row>
    <row r="2899" spans="1:45" x14ac:dyDescent="0.2">
      <c r="A2899" s="21" t="s">
        <v>1688</v>
      </c>
      <c r="B2899" s="21" t="s">
        <v>1146</v>
      </c>
      <c r="C2899" s="21" t="s">
        <v>1149</v>
      </c>
      <c r="D2899" s="21" t="s">
        <v>420</v>
      </c>
      <c r="E2899" s="21" t="s">
        <v>3097</v>
      </c>
      <c r="G2899" s="21" t="s">
        <v>153</v>
      </c>
      <c r="H2899" s="21" t="s">
        <v>1168</v>
      </c>
      <c r="I2899" s="21" t="s">
        <v>3099</v>
      </c>
      <c r="J2899" s="21">
        <v>49</v>
      </c>
      <c r="K2899">
        <v>-121.5</v>
      </c>
      <c r="L2899">
        <v>1220</v>
      </c>
      <c r="M2899" s="21" t="s">
        <v>3037</v>
      </c>
      <c r="O2899" s="21">
        <v>1982</v>
      </c>
      <c r="Q2899" s="21" t="s">
        <v>3089</v>
      </c>
      <c r="T2899" s="21">
        <v>-20</v>
      </c>
      <c r="U2899" s="21" t="s">
        <v>1147</v>
      </c>
      <c r="X2899" s="9" t="s">
        <v>3091</v>
      </c>
      <c r="Z2899" s="22">
        <v>8</v>
      </c>
      <c r="AD2899" s="22" t="s">
        <v>1168</v>
      </c>
      <c r="AF2899" s="24" t="s">
        <v>153</v>
      </c>
      <c r="AG2899" t="s">
        <v>1160</v>
      </c>
      <c r="AH2899">
        <f t="shared" si="30"/>
        <v>4320</v>
      </c>
      <c r="AI2899" s="21" t="s">
        <v>153</v>
      </c>
      <c r="AJ2899" s="21" t="s">
        <v>1148</v>
      </c>
      <c r="AK2899" s="21">
        <v>0</v>
      </c>
      <c r="AL2899" s="21" t="s">
        <v>1324</v>
      </c>
      <c r="AM2899" s="21">
        <v>0</v>
      </c>
      <c r="AN2899" s="21">
        <v>3</v>
      </c>
      <c r="AO2899" s="21">
        <v>50</v>
      </c>
      <c r="AP2899" s="21">
        <v>9</v>
      </c>
      <c r="AQ2899" s="22" t="s">
        <v>3095</v>
      </c>
      <c r="AR2899" s="21" t="s">
        <v>1155</v>
      </c>
      <c r="AS2899" t="s">
        <v>3088</v>
      </c>
    </row>
    <row r="2900" spans="1:45" x14ac:dyDescent="0.2">
      <c r="A2900" s="21" t="s">
        <v>1688</v>
      </c>
      <c r="B2900" s="21" t="s">
        <v>1146</v>
      </c>
      <c r="C2900" s="21" t="s">
        <v>1149</v>
      </c>
      <c r="D2900" s="21" t="s">
        <v>420</v>
      </c>
      <c r="E2900" s="21" t="s">
        <v>3097</v>
      </c>
      <c r="G2900" s="21" t="s">
        <v>153</v>
      </c>
      <c r="H2900" s="21" t="s">
        <v>1168</v>
      </c>
      <c r="I2900" s="21" t="s">
        <v>3099</v>
      </c>
      <c r="J2900" s="21">
        <v>49</v>
      </c>
      <c r="K2900">
        <v>-121.5</v>
      </c>
      <c r="L2900">
        <v>1220</v>
      </c>
      <c r="M2900" s="21" t="s">
        <v>3037</v>
      </c>
      <c r="O2900" s="21">
        <v>1982</v>
      </c>
      <c r="Q2900" s="21" t="s">
        <v>3089</v>
      </c>
      <c r="T2900" s="21">
        <v>-20</v>
      </c>
      <c r="U2900" s="21" t="s">
        <v>1147</v>
      </c>
      <c r="X2900" s="9" t="s">
        <v>3091</v>
      </c>
      <c r="Z2900" s="22">
        <v>8</v>
      </c>
      <c r="AD2900" s="22" t="s">
        <v>1168</v>
      </c>
      <c r="AF2900" s="24" t="s">
        <v>153</v>
      </c>
      <c r="AG2900" t="s">
        <v>1160</v>
      </c>
      <c r="AH2900">
        <f t="shared" si="30"/>
        <v>4320</v>
      </c>
      <c r="AI2900" s="21" t="s">
        <v>153</v>
      </c>
      <c r="AJ2900" s="21" t="s">
        <v>1148</v>
      </c>
      <c r="AK2900" s="21">
        <v>1.194</v>
      </c>
      <c r="AL2900" s="21" t="s">
        <v>1324</v>
      </c>
      <c r="AM2900" s="21" t="s">
        <v>3006</v>
      </c>
      <c r="AN2900" s="21">
        <v>3</v>
      </c>
      <c r="AO2900" s="21">
        <v>50</v>
      </c>
      <c r="AP2900" s="21">
        <v>12</v>
      </c>
      <c r="AQ2900" s="22" t="s">
        <v>3095</v>
      </c>
      <c r="AR2900" s="21" t="s">
        <v>1155</v>
      </c>
      <c r="AS2900" t="s">
        <v>3088</v>
      </c>
    </row>
    <row r="2901" spans="1:45" x14ac:dyDescent="0.2">
      <c r="A2901" s="21" t="s">
        <v>1688</v>
      </c>
      <c r="B2901" s="21" t="s">
        <v>1146</v>
      </c>
      <c r="C2901" s="21" t="s">
        <v>1149</v>
      </c>
      <c r="D2901" s="21" t="s">
        <v>420</v>
      </c>
      <c r="E2901" s="21" t="s">
        <v>3097</v>
      </c>
      <c r="G2901" s="21" t="s">
        <v>153</v>
      </c>
      <c r="H2901" s="21" t="s">
        <v>1168</v>
      </c>
      <c r="I2901" s="21" t="s">
        <v>3099</v>
      </c>
      <c r="J2901" s="21">
        <v>49</v>
      </c>
      <c r="K2901">
        <v>-121.5</v>
      </c>
      <c r="L2901">
        <v>1220</v>
      </c>
      <c r="M2901" s="21" t="s">
        <v>3037</v>
      </c>
      <c r="O2901" s="21">
        <v>1982</v>
      </c>
      <c r="Q2901" s="21" t="s">
        <v>3089</v>
      </c>
      <c r="T2901" s="21">
        <v>-20</v>
      </c>
      <c r="U2901" s="21" t="s">
        <v>1147</v>
      </c>
      <c r="X2901" s="9" t="s">
        <v>3091</v>
      </c>
      <c r="Z2901" s="22">
        <v>8</v>
      </c>
      <c r="AD2901" s="22" t="s">
        <v>1168</v>
      </c>
      <c r="AF2901" s="24" t="s">
        <v>153</v>
      </c>
      <c r="AG2901" t="s">
        <v>1160</v>
      </c>
      <c r="AH2901">
        <f t="shared" si="30"/>
        <v>4320</v>
      </c>
      <c r="AI2901" s="21" t="s">
        <v>153</v>
      </c>
      <c r="AJ2901" s="21" t="s">
        <v>1148</v>
      </c>
      <c r="AK2901" s="21">
        <v>3.5819999999999999</v>
      </c>
      <c r="AL2901" s="21" t="s">
        <v>1324</v>
      </c>
      <c r="AM2901" s="21">
        <f>4.876-2.09</f>
        <v>2.7860000000000005</v>
      </c>
      <c r="AN2901" s="21">
        <v>3</v>
      </c>
      <c r="AO2901" s="21">
        <v>50</v>
      </c>
      <c r="AP2901" s="21">
        <v>15</v>
      </c>
      <c r="AQ2901" s="22" t="s">
        <v>3095</v>
      </c>
      <c r="AR2901" s="21" t="s">
        <v>1155</v>
      </c>
      <c r="AS2901" t="s">
        <v>3088</v>
      </c>
    </row>
    <row r="2902" spans="1:45" x14ac:dyDescent="0.2">
      <c r="A2902" s="21" t="s">
        <v>1688</v>
      </c>
      <c r="B2902" s="21" t="s">
        <v>1146</v>
      </c>
      <c r="C2902" s="21" t="s">
        <v>1149</v>
      </c>
      <c r="D2902" s="21" t="s">
        <v>420</v>
      </c>
      <c r="E2902" s="21" t="s">
        <v>3097</v>
      </c>
      <c r="G2902" s="21" t="s">
        <v>153</v>
      </c>
      <c r="H2902" s="21" t="s">
        <v>1168</v>
      </c>
      <c r="I2902" s="21" t="s">
        <v>3099</v>
      </c>
      <c r="J2902" s="21">
        <v>49</v>
      </c>
      <c r="K2902">
        <v>-121.5</v>
      </c>
      <c r="L2902">
        <v>1220</v>
      </c>
      <c r="M2902" s="21" t="s">
        <v>3037</v>
      </c>
      <c r="O2902" s="21">
        <v>1982</v>
      </c>
      <c r="Q2902" s="21" t="s">
        <v>3089</v>
      </c>
      <c r="T2902" s="21">
        <v>-20</v>
      </c>
      <c r="U2902" s="21" t="s">
        <v>1147</v>
      </c>
      <c r="X2902" s="9" t="s">
        <v>3091</v>
      </c>
      <c r="Z2902" s="22">
        <v>8</v>
      </c>
      <c r="AD2902" s="22" t="s">
        <v>1168</v>
      </c>
      <c r="AF2902" s="24" t="s">
        <v>153</v>
      </c>
      <c r="AG2902" t="s">
        <v>1160</v>
      </c>
      <c r="AH2902">
        <f t="shared" si="30"/>
        <v>4320</v>
      </c>
      <c r="AI2902" s="21" t="s">
        <v>153</v>
      </c>
      <c r="AJ2902" s="21" t="s">
        <v>1148</v>
      </c>
      <c r="AK2902" s="21">
        <v>4.6100000000000003</v>
      </c>
      <c r="AL2902" s="21" t="s">
        <v>1324</v>
      </c>
      <c r="AM2902" s="21" t="s">
        <v>3006</v>
      </c>
      <c r="AN2902" s="21">
        <v>3</v>
      </c>
      <c r="AO2902" s="21">
        <v>50</v>
      </c>
      <c r="AP2902" s="21">
        <v>18</v>
      </c>
      <c r="AQ2902" s="22" t="s">
        <v>3095</v>
      </c>
      <c r="AR2902" s="21" t="s">
        <v>1155</v>
      </c>
      <c r="AS2902" t="s">
        <v>3088</v>
      </c>
    </row>
    <row r="2903" spans="1:45" x14ac:dyDescent="0.2">
      <c r="A2903" s="21" t="s">
        <v>1688</v>
      </c>
      <c r="B2903" s="21" t="s">
        <v>1146</v>
      </c>
      <c r="C2903" s="21" t="s">
        <v>1149</v>
      </c>
      <c r="D2903" s="21" t="s">
        <v>420</v>
      </c>
      <c r="E2903" s="21" t="s">
        <v>3097</v>
      </c>
      <c r="G2903" s="21" t="s">
        <v>153</v>
      </c>
      <c r="H2903" s="21" t="s">
        <v>1168</v>
      </c>
      <c r="I2903" s="21" t="s">
        <v>3099</v>
      </c>
      <c r="J2903" s="21">
        <v>49</v>
      </c>
      <c r="K2903">
        <v>-121.5</v>
      </c>
      <c r="L2903">
        <v>1220</v>
      </c>
      <c r="M2903" s="21" t="s">
        <v>3037</v>
      </c>
      <c r="O2903" s="21">
        <v>1982</v>
      </c>
      <c r="Q2903" s="21" t="s">
        <v>3089</v>
      </c>
      <c r="T2903" s="21">
        <v>-20</v>
      </c>
      <c r="U2903" s="21" t="s">
        <v>1147</v>
      </c>
      <c r="X2903" s="9" t="s">
        <v>3091</v>
      </c>
      <c r="Z2903" s="22">
        <v>8</v>
      </c>
      <c r="AD2903" s="22" t="s">
        <v>1168</v>
      </c>
      <c r="AF2903" s="24" t="s">
        <v>153</v>
      </c>
      <c r="AG2903" t="s">
        <v>1160</v>
      </c>
      <c r="AH2903">
        <f t="shared" si="30"/>
        <v>4320</v>
      </c>
      <c r="AI2903" s="21" t="s">
        <v>153</v>
      </c>
      <c r="AJ2903" s="21" t="s">
        <v>1148</v>
      </c>
      <c r="AK2903" s="21">
        <v>11.94</v>
      </c>
      <c r="AL2903" s="21" t="s">
        <v>1324</v>
      </c>
      <c r="AM2903" s="21">
        <f>13.234-10.315</f>
        <v>2.9190000000000005</v>
      </c>
      <c r="AN2903" s="21">
        <v>3</v>
      </c>
      <c r="AO2903" s="21">
        <v>50</v>
      </c>
      <c r="AP2903" s="21">
        <v>21</v>
      </c>
      <c r="AQ2903" s="22" t="s">
        <v>3095</v>
      </c>
      <c r="AR2903" s="21" t="s">
        <v>1155</v>
      </c>
      <c r="AS2903" t="s">
        <v>3088</v>
      </c>
    </row>
    <row r="2904" spans="1:45" x14ac:dyDescent="0.2">
      <c r="A2904" s="21" t="s">
        <v>1688</v>
      </c>
      <c r="B2904" s="21" t="s">
        <v>1146</v>
      </c>
      <c r="C2904" s="21" t="s">
        <v>1149</v>
      </c>
      <c r="D2904" s="21" t="s">
        <v>420</v>
      </c>
      <c r="E2904" s="21" t="s">
        <v>3097</v>
      </c>
      <c r="G2904" s="21" t="s">
        <v>153</v>
      </c>
      <c r="H2904" s="21" t="s">
        <v>1168</v>
      </c>
      <c r="I2904" s="21" t="s">
        <v>3099</v>
      </c>
      <c r="J2904" s="21">
        <v>49</v>
      </c>
      <c r="K2904">
        <v>-121.5</v>
      </c>
      <c r="L2904">
        <v>1220</v>
      </c>
      <c r="M2904" s="21" t="s">
        <v>3037</v>
      </c>
      <c r="O2904" s="21">
        <v>1982</v>
      </c>
      <c r="Q2904" s="21" t="s">
        <v>3089</v>
      </c>
      <c r="T2904" s="21">
        <v>-20</v>
      </c>
      <c r="U2904" s="21" t="s">
        <v>1147</v>
      </c>
      <c r="X2904" s="9" t="s">
        <v>3091</v>
      </c>
      <c r="Z2904" s="22">
        <v>8</v>
      </c>
      <c r="AD2904" s="22" t="s">
        <v>1168</v>
      </c>
      <c r="AF2904" s="24" t="s">
        <v>153</v>
      </c>
      <c r="AG2904" t="s">
        <v>1160</v>
      </c>
      <c r="AH2904">
        <f t="shared" si="30"/>
        <v>4320</v>
      </c>
      <c r="AI2904" s="21" t="s">
        <v>153</v>
      </c>
      <c r="AJ2904" s="21" t="s">
        <v>1148</v>
      </c>
      <c r="AK2904" s="21">
        <v>16.318000000000001</v>
      </c>
      <c r="AL2904" s="21" t="s">
        <v>1324</v>
      </c>
      <c r="AM2904" s="21" t="s">
        <v>3006</v>
      </c>
      <c r="AN2904" s="21">
        <v>3</v>
      </c>
      <c r="AO2904" s="21">
        <v>50</v>
      </c>
      <c r="AP2904" s="21">
        <v>24</v>
      </c>
      <c r="AQ2904" s="22" t="s">
        <v>3095</v>
      </c>
      <c r="AR2904" s="21" t="s">
        <v>1155</v>
      </c>
      <c r="AS2904" t="s">
        <v>3088</v>
      </c>
    </row>
    <row r="2905" spans="1:45" x14ac:dyDescent="0.2">
      <c r="A2905" s="21" t="s">
        <v>1688</v>
      </c>
      <c r="B2905" s="21" t="s">
        <v>1146</v>
      </c>
      <c r="C2905" s="21" t="s">
        <v>1149</v>
      </c>
      <c r="D2905" s="21" t="s">
        <v>420</v>
      </c>
      <c r="E2905" s="21" t="s">
        <v>3097</v>
      </c>
      <c r="G2905" s="21" t="s">
        <v>153</v>
      </c>
      <c r="H2905" s="21" t="s">
        <v>1168</v>
      </c>
      <c r="I2905" s="21" t="s">
        <v>3099</v>
      </c>
      <c r="J2905" s="21">
        <v>49</v>
      </c>
      <c r="K2905">
        <v>-121.5</v>
      </c>
      <c r="L2905">
        <v>1220</v>
      </c>
      <c r="M2905" s="21" t="s">
        <v>3037</v>
      </c>
      <c r="O2905" s="21">
        <v>1982</v>
      </c>
      <c r="Q2905" s="21" t="s">
        <v>3089</v>
      </c>
      <c r="T2905" s="21">
        <v>-20</v>
      </c>
      <c r="U2905" s="21" t="s">
        <v>1147</v>
      </c>
      <c r="X2905" s="9" t="s">
        <v>3091</v>
      </c>
      <c r="Z2905" s="22">
        <v>8</v>
      </c>
      <c r="AD2905" s="22" t="s">
        <v>1168</v>
      </c>
      <c r="AF2905" s="24" t="s">
        <v>153</v>
      </c>
      <c r="AG2905" t="s">
        <v>1160</v>
      </c>
      <c r="AH2905">
        <f t="shared" si="30"/>
        <v>4320</v>
      </c>
      <c r="AI2905" s="21" t="s">
        <v>153</v>
      </c>
      <c r="AJ2905" s="21" t="s">
        <v>1148</v>
      </c>
      <c r="AK2905" s="21">
        <v>19.501999999999999</v>
      </c>
      <c r="AL2905" s="21" t="s">
        <v>1324</v>
      </c>
      <c r="AM2905" s="21" t="s">
        <v>3006</v>
      </c>
      <c r="AN2905" s="21">
        <v>3</v>
      </c>
      <c r="AO2905" s="21">
        <v>50</v>
      </c>
      <c r="AP2905" s="21">
        <v>27</v>
      </c>
      <c r="AQ2905" s="22" t="s">
        <v>3095</v>
      </c>
      <c r="AR2905" s="21" t="s">
        <v>1155</v>
      </c>
      <c r="AS2905" t="s">
        <v>3088</v>
      </c>
    </row>
    <row r="2906" spans="1:45" x14ac:dyDescent="0.2">
      <c r="A2906" s="21" t="s">
        <v>1688</v>
      </c>
      <c r="B2906" s="21" t="s">
        <v>1146</v>
      </c>
      <c r="C2906" s="21" t="s">
        <v>1149</v>
      </c>
      <c r="D2906" s="21" t="s">
        <v>420</v>
      </c>
      <c r="E2906" s="21" t="s">
        <v>3097</v>
      </c>
      <c r="G2906" s="21" t="s">
        <v>153</v>
      </c>
      <c r="H2906" s="21" t="s">
        <v>1168</v>
      </c>
      <c r="I2906" s="21" t="s">
        <v>3099</v>
      </c>
      <c r="J2906" s="21">
        <v>49</v>
      </c>
      <c r="K2906">
        <v>-121.5</v>
      </c>
      <c r="L2906">
        <v>1220</v>
      </c>
      <c r="M2906" s="21" t="s">
        <v>3037</v>
      </c>
      <c r="O2906" s="21">
        <v>1982</v>
      </c>
      <c r="Q2906" s="21" t="s">
        <v>3089</v>
      </c>
      <c r="T2906" s="21">
        <v>-20</v>
      </c>
      <c r="U2906" s="21" t="s">
        <v>1147</v>
      </c>
      <c r="X2906" s="9" t="s">
        <v>3091</v>
      </c>
      <c r="Z2906" s="22">
        <v>8</v>
      </c>
      <c r="AD2906" s="22" t="s">
        <v>1168</v>
      </c>
      <c r="AF2906" s="24" t="s">
        <v>153</v>
      </c>
      <c r="AG2906" t="s">
        <v>1160</v>
      </c>
      <c r="AH2906">
        <f t="shared" si="30"/>
        <v>4320</v>
      </c>
      <c r="AI2906" s="21" t="s">
        <v>153</v>
      </c>
      <c r="AJ2906" s="21" t="s">
        <v>1148</v>
      </c>
      <c r="AK2906" s="21">
        <v>24.478000000000002</v>
      </c>
      <c r="AL2906" s="21" t="s">
        <v>1324</v>
      </c>
      <c r="AM2906" s="21" t="s">
        <v>3006</v>
      </c>
      <c r="AN2906" s="21">
        <v>3</v>
      </c>
      <c r="AO2906" s="21">
        <v>50</v>
      </c>
      <c r="AP2906" s="21">
        <v>30</v>
      </c>
      <c r="AQ2906" s="22" t="s">
        <v>3095</v>
      </c>
      <c r="AR2906" s="21" t="s">
        <v>1155</v>
      </c>
      <c r="AS2906" t="s">
        <v>3088</v>
      </c>
    </row>
    <row r="2907" spans="1:45" x14ac:dyDescent="0.2">
      <c r="A2907" s="21" t="s">
        <v>1688</v>
      </c>
      <c r="B2907" s="21" t="s">
        <v>1146</v>
      </c>
      <c r="C2907" s="21" t="s">
        <v>1149</v>
      </c>
      <c r="D2907" s="21" t="s">
        <v>420</v>
      </c>
      <c r="E2907" s="21" t="s">
        <v>3086</v>
      </c>
      <c r="G2907" s="21" t="s">
        <v>153</v>
      </c>
      <c r="H2907" s="21" t="s">
        <v>1168</v>
      </c>
      <c r="I2907" s="21" t="s">
        <v>3087</v>
      </c>
      <c r="J2907" s="21">
        <v>49.133333333333297</v>
      </c>
      <c r="K2907">
        <v>-122.75</v>
      </c>
      <c r="L2907">
        <v>1415</v>
      </c>
      <c r="M2907" s="21" t="s">
        <v>3037</v>
      </c>
      <c r="O2907" s="21">
        <v>1985</v>
      </c>
      <c r="Q2907" s="21" t="s">
        <v>3089</v>
      </c>
      <c r="T2907" s="21">
        <v>-20</v>
      </c>
      <c r="U2907" s="21" t="s">
        <v>1221</v>
      </c>
      <c r="V2907" s="9" t="s">
        <v>1250</v>
      </c>
      <c r="W2907">
        <f>56</f>
        <v>56</v>
      </c>
      <c r="X2907" s="9" t="s">
        <v>3091</v>
      </c>
      <c r="Z2907" s="22">
        <v>8</v>
      </c>
      <c r="AD2907" s="22" t="s">
        <v>1168</v>
      </c>
      <c r="AF2907" s="24" t="s">
        <v>153</v>
      </c>
      <c r="AG2907" t="s">
        <v>1160</v>
      </c>
      <c r="AH2907">
        <f t="shared" si="30"/>
        <v>4320</v>
      </c>
      <c r="AI2907" s="21" t="s">
        <v>153</v>
      </c>
      <c r="AJ2907" s="21" t="s">
        <v>1148</v>
      </c>
      <c r="AK2907" s="21">
        <v>39</v>
      </c>
      <c r="AL2907" s="21" t="s">
        <v>1324</v>
      </c>
      <c r="AN2907" s="21">
        <v>3</v>
      </c>
      <c r="AO2907" s="21">
        <v>50</v>
      </c>
      <c r="AP2907" s="21">
        <v>28</v>
      </c>
      <c r="AQ2907" s="22" t="s">
        <v>3019</v>
      </c>
      <c r="AR2907" s="21" t="s">
        <v>1301</v>
      </c>
      <c r="AS2907" t="s">
        <v>3088</v>
      </c>
    </row>
    <row r="2908" spans="1:45" x14ac:dyDescent="0.2">
      <c r="A2908" s="21" t="s">
        <v>1688</v>
      </c>
      <c r="B2908" s="21" t="s">
        <v>1146</v>
      </c>
      <c r="C2908" s="21" t="s">
        <v>1149</v>
      </c>
      <c r="D2908" s="21" t="s">
        <v>420</v>
      </c>
      <c r="E2908" s="21" t="s">
        <v>3086</v>
      </c>
      <c r="G2908" s="21" t="s">
        <v>153</v>
      </c>
      <c r="H2908" s="21" t="s">
        <v>1168</v>
      </c>
      <c r="I2908" s="21" t="s">
        <v>3087</v>
      </c>
      <c r="J2908" s="21">
        <v>49.133333333333297</v>
      </c>
      <c r="K2908">
        <v>-122.75</v>
      </c>
      <c r="L2908">
        <v>1415</v>
      </c>
      <c r="M2908" s="21" t="s">
        <v>3037</v>
      </c>
      <c r="O2908" s="21">
        <v>1985</v>
      </c>
      <c r="Q2908" s="21" t="s">
        <v>3089</v>
      </c>
      <c r="T2908" s="21">
        <v>-20</v>
      </c>
      <c r="U2908" s="21" t="s">
        <v>1221</v>
      </c>
      <c r="V2908" s="9" t="s">
        <v>1250</v>
      </c>
      <c r="W2908">
        <f>56</f>
        <v>56</v>
      </c>
      <c r="X2908" s="9" t="s">
        <v>3091</v>
      </c>
      <c r="Z2908" s="22">
        <v>8</v>
      </c>
      <c r="AD2908" s="22" t="s">
        <v>1168</v>
      </c>
      <c r="AF2908" s="24" t="s">
        <v>153</v>
      </c>
      <c r="AG2908" t="s">
        <v>1160</v>
      </c>
      <c r="AH2908">
        <f t="shared" si="30"/>
        <v>4320</v>
      </c>
      <c r="AI2908" s="21" t="s">
        <v>153</v>
      </c>
      <c r="AJ2908" s="21" t="s">
        <v>1281</v>
      </c>
      <c r="AK2908" s="21">
        <v>13</v>
      </c>
      <c r="AL2908" s="21" t="s">
        <v>1324</v>
      </c>
      <c r="AN2908" s="21">
        <v>3</v>
      </c>
      <c r="AO2908" s="21">
        <v>50</v>
      </c>
      <c r="AP2908" s="21">
        <v>28</v>
      </c>
      <c r="AQ2908" s="22" t="s">
        <v>3019</v>
      </c>
      <c r="AR2908" s="21" t="s">
        <v>1301</v>
      </c>
      <c r="AS2908" t="s">
        <v>3088</v>
      </c>
    </row>
    <row r="2909" spans="1:45" x14ac:dyDescent="0.2">
      <c r="A2909" s="21" t="s">
        <v>1688</v>
      </c>
      <c r="B2909" s="21" t="s">
        <v>1146</v>
      </c>
      <c r="C2909" s="21" t="s">
        <v>1149</v>
      </c>
      <c r="D2909" s="21" t="s">
        <v>420</v>
      </c>
      <c r="E2909" s="21" t="s">
        <v>3086</v>
      </c>
      <c r="G2909" s="21" t="s">
        <v>153</v>
      </c>
      <c r="H2909" s="21" t="s">
        <v>1168</v>
      </c>
      <c r="I2909" s="21" t="s">
        <v>3087</v>
      </c>
      <c r="J2909" s="21">
        <v>49.133333333333297</v>
      </c>
      <c r="K2909">
        <v>-122.75</v>
      </c>
      <c r="L2909">
        <v>1415</v>
      </c>
      <c r="M2909" s="21" t="s">
        <v>3037</v>
      </c>
      <c r="O2909" s="21">
        <v>1985</v>
      </c>
      <c r="Q2909" s="21" t="s">
        <v>3089</v>
      </c>
      <c r="T2909" s="21">
        <v>-20</v>
      </c>
      <c r="U2909" s="21" t="s">
        <v>1221</v>
      </c>
      <c r="V2909" s="9" t="s">
        <v>1250</v>
      </c>
      <c r="W2909">
        <f>56</f>
        <v>56</v>
      </c>
      <c r="X2909" s="9" t="s">
        <v>3091</v>
      </c>
      <c r="Z2909" s="22">
        <v>8</v>
      </c>
      <c r="AD2909" s="22" t="s">
        <v>1168</v>
      </c>
      <c r="AF2909" s="24" t="s">
        <v>153</v>
      </c>
      <c r="AG2909" t="s">
        <v>1160</v>
      </c>
      <c r="AH2909">
        <f t="shared" ref="AH2909:AH2912" si="31">24*60*3</f>
        <v>4320</v>
      </c>
      <c r="AI2909" s="21" t="s">
        <v>153</v>
      </c>
      <c r="AJ2909" s="21" t="s">
        <v>1148</v>
      </c>
      <c r="AK2909" s="21">
        <v>44</v>
      </c>
      <c r="AL2909" s="21" t="s">
        <v>1324</v>
      </c>
      <c r="AN2909" s="21">
        <v>3</v>
      </c>
      <c r="AO2909" s="21">
        <v>50</v>
      </c>
      <c r="AP2909" s="21">
        <v>56</v>
      </c>
      <c r="AQ2909" s="22" t="s">
        <v>3019</v>
      </c>
      <c r="AR2909" s="21" t="s">
        <v>1301</v>
      </c>
      <c r="AS2909" t="s">
        <v>3088</v>
      </c>
    </row>
    <row r="2910" spans="1:45" x14ac:dyDescent="0.2">
      <c r="A2910" s="21" t="s">
        <v>1688</v>
      </c>
      <c r="B2910" s="21" t="s">
        <v>1146</v>
      </c>
      <c r="C2910" s="21" t="s">
        <v>1149</v>
      </c>
      <c r="D2910" s="21" t="s">
        <v>420</v>
      </c>
      <c r="E2910" s="21" t="s">
        <v>3086</v>
      </c>
      <c r="G2910" s="21" t="s">
        <v>153</v>
      </c>
      <c r="H2910" s="21" t="s">
        <v>1168</v>
      </c>
      <c r="I2910" s="21" t="s">
        <v>3087</v>
      </c>
      <c r="J2910" s="21">
        <v>49.133333333333297</v>
      </c>
      <c r="K2910">
        <v>-122.75</v>
      </c>
      <c r="L2910">
        <v>1415</v>
      </c>
      <c r="M2910" s="21" t="s">
        <v>3037</v>
      </c>
      <c r="O2910" s="21">
        <v>1985</v>
      </c>
      <c r="Q2910" s="21" t="s">
        <v>3089</v>
      </c>
      <c r="T2910" s="21">
        <v>-20</v>
      </c>
      <c r="U2910" s="21" t="s">
        <v>1221</v>
      </c>
      <c r="V2910" s="9" t="s">
        <v>1250</v>
      </c>
      <c r="W2910">
        <f>56</f>
        <v>56</v>
      </c>
      <c r="X2910" s="9" t="s">
        <v>3091</v>
      </c>
      <c r="Z2910" s="22">
        <v>8</v>
      </c>
      <c r="AD2910" s="22" t="s">
        <v>1168</v>
      </c>
      <c r="AF2910" s="24" t="s">
        <v>153</v>
      </c>
      <c r="AG2910" t="s">
        <v>1160</v>
      </c>
      <c r="AH2910">
        <f t="shared" si="31"/>
        <v>4320</v>
      </c>
      <c r="AI2910" s="21" t="s">
        <v>153</v>
      </c>
      <c r="AJ2910" s="21" t="s">
        <v>1281</v>
      </c>
      <c r="AK2910" s="21">
        <v>26</v>
      </c>
      <c r="AL2910" s="21" t="s">
        <v>1324</v>
      </c>
      <c r="AN2910" s="21">
        <v>3</v>
      </c>
      <c r="AO2910" s="21">
        <v>50</v>
      </c>
      <c r="AP2910" s="21">
        <v>56</v>
      </c>
      <c r="AQ2910" s="22" t="s">
        <v>3019</v>
      </c>
      <c r="AR2910" s="21" t="s">
        <v>1301</v>
      </c>
      <c r="AS2910" t="s">
        <v>3088</v>
      </c>
    </row>
    <row r="2911" spans="1:45" x14ac:dyDescent="0.2">
      <c r="A2911" s="21" t="s">
        <v>1688</v>
      </c>
      <c r="B2911" s="21" t="s">
        <v>1146</v>
      </c>
      <c r="C2911" s="21" t="s">
        <v>1149</v>
      </c>
      <c r="D2911" s="21" t="s">
        <v>420</v>
      </c>
      <c r="E2911" s="21" t="s">
        <v>3086</v>
      </c>
      <c r="G2911" s="21" t="s">
        <v>153</v>
      </c>
      <c r="H2911" s="21" t="s">
        <v>1168</v>
      </c>
      <c r="I2911" s="21" t="s">
        <v>3087</v>
      </c>
      <c r="J2911" s="21">
        <v>49.133333333333297</v>
      </c>
      <c r="K2911">
        <v>-122.75</v>
      </c>
      <c r="L2911">
        <v>1415</v>
      </c>
      <c r="M2911" s="21" t="s">
        <v>3037</v>
      </c>
      <c r="O2911" s="21">
        <v>1985</v>
      </c>
      <c r="Q2911" s="21" t="s">
        <v>3089</v>
      </c>
      <c r="T2911" s="21">
        <v>-20</v>
      </c>
      <c r="U2911" s="21" t="s">
        <v>1221</v>
      </c>
      <c r="V2911" s="9" t="s">
        <v>1250</v>
      </c>
      <c r="W2911">
        <f>56</f>
        <v>56</v>
      </c>
      <c r="X2911" s="9" t="s">
        <v>3091</v>
      </c>
      <c r="Z2911" s="22">
        <v>8</v>
      </c>
      <c r="AD2911" s="22" t="s">
        <v>1168</v>
      </c>
      <c r="AF2911" s="24" t="s">
        <v>153</v>
      </c>
      <c r="AG2911" t="s">
        <v>1160</v>
      </c>
      <c r="AH2911">
        <f t="shared" si="31"/>
        <v>4320</v>
      </c>
      <c r="AI2911" s="21" t="s">
        <v>153</v>
      </c>
      <c r="AJ2911" s="21" t="s">
        <v>1148</v>
      </c>
      <c r="AK2911" s="21">
        <v>45</v>
      </c>
      <c r="AL2911" s="21" t="s">
        <v>1324</v>
      </c>
      <c r="AN2911" s="21">
        <v>3</v>
      </c>
      <c r="AO2911" s="21">
        <v>50</v>
      </c>
      <c r="AP2911" s="21">
        <f>7*12</f>
        <v>84</v>
      </c>
      <c r="AQ2911" s="22" t="s">
        <v>3019</v>
      </c>
      <c r="AR2911" s="21" t="s">
        <v>1301</v>
      </c>
      <c r="AS2911" t="s">
        <v>3088</v>
      </c>
    </row>
    <row r="2912" spans="1:45" x14ac:dyDescent="0.2">
      <c r="A2912" s="21" t="s">
        <v>1688</v>
      </c>
      <c r="B2912" s="21" t="s">
        <v>1146</v>
      </c>
      <c r="C2912" s="21" t="s">
        <v>1149</v>
      </c>
      <c r="D2912" s="21" t="s">
        <v>420</v>
      </c>
      <c r="E2912" s="21" t="s">
        <v>3086</v>
      </c>
      <c r="G2912" s="21" t="s">
        <v>153</v>
      </c>
      <c r="H2912" s="21" t="s">
        <v>1168</v>
      </c>
      <c r="I2912" s="21" t="s">
        <v>3087</v>
      </c>
      <c r="J2912" s="21">
        <v>49.133333333333297</v>
      </c>
      <c r="K2912">
        <v>-122.75</v>
      </c>
      <c r="L2912">
        <v>1415</v>
      </c>
      <c r="M2912" s="21" t="s">
        <v>3037</v>
      </c>
      <c r="O2912" s="21">
        <v>1985</v>
      </c>
      <c r="Q2912" s="21" t="s">
        <v>3089</v>
      </c>
      <c r="T2912" s="21">
        <v>-20</v>
      </c>
      <c r="U2912" s="21" t="s">
        <v>1221</v>
      </c>
      <c r="V2912" s="9" t="s">
        <v>1250</v>
      </c>
      <c r="W2912">
        <f>56</f>
        <v>56</v>
      </c>
      <c r="X2912" s="9" t="s">
        <v>3091</v>
      </c>
      <c r="Z2912" s="22">
        <v>8</v>
      </c>
      <c r="AD2912" s="22" t="s">
        <v>1168</v>
      </c>
      <c r="AF2912" s="24" t="s">
        <v>153</v>
      </c>
      <c r="AG2912" t="s">
        <v>1160</v>
      </c>
      <c r="AH2912">
        <f t="shared" si="31"/>
        <v>4320</v>
      </c>
      <c r="AI2912" s="21" t="s">
        <v>153</v>
      </c>
      <c r="AJ2912" s="21" t="s">
        <v>1281</v>
      </c>
      <c r="AK2912" s="21">
        <v>20</v>
      </c>
      <c r="AL2912" s="21" t="s">
        <v>1324</v>
      </c>
      <c r="AN2912" s="21">
        <v>3</v>
      </c>
      <c r="AO2912" s="21">
        <v>50</v>
      </c>
      <c r="AP2912" s="21">
        <v>84</v>
      </c>
      <c r="AQ2912" s="22" t="s">
        <v>3019</v>
      </c>
      <c r="AR2912" s="21" t="s">
        <v>1301</v>
      </c>
      <c r="AS2912" t="s">
        <v>3088</v>
      </c>
    </row>
    <row r="2913" spans="1:45" x14ac:dyDescent="0.2">
      <c r="A2913" s="21" t="s">
        <v>1688</v>
      </c>
      <c r="B2913" s="21" t="s">
        <v>1146</v>
      </c>
      <c r="C2913" s="21" t="s">
        <v>1149</v>
      </c>
      <c r="D2913" s="21" t="s">
        <v>420</v>
      </c>
      <c r="E2913" s="21" t="s">
        <v>3086</v>
      </c>
      <c r="G2913" s="21" t="s">
        <v>153</v>
      </c>
      <c r="H2913" s="21" t="s">
        <v>1168</v>
      </c>
      <c r="I2913" s="21" t="s">
        <v>3087</v>
      </c>
      <c r="J2913" s="21">
        <v>49.133333333333297</v>
      </c>
      <c r="K2913">
        <v>-122.75</v>
      </c>
      <c r="L2913">
        <v>1415</v>
      </c>
      <c r="M2913" s="21" t="s">
        <v>3037</v>
      </c>
      <c r="O2913" s="21">
        <v>1985</v>
      </c>
      <c r="Q2913" s="21" t="s">
        <v>3089</v>
      </c>
      <c r="T2913" s="21">
        <v>-20</v>
      </c>
      <c r="U2913" s="21" t="s">
        <v>1221</v>
      </c>
      <c r="V2913" s="9" t="s">
        <v>1250</v>
      </c>
      <c r="W2913">
        <f>56</f>
        <v>56</v>
      </c>
      <c r="X2913" s="9" t="s">
        <v>3091</v>
      </c>
      <c r="Y2913" t="s">
        <v>3100</v>
      </c>
      <c r="Z2913" s="22">
        <v>8</v>
      </c>
      <c r="AD2913" s="22" t="s">
        <v>1168</v>
      </c>
      <c r="AF2913" s="24" t="s">
        <v>153</v>
      </c>
      <c r="AG2913" t="s">
        <v>1160</v>
      </c>
      <c r="AH2913">
        <f t="shared" ref="AH2913:AH2956" si="32">24*60*3</f>
        <v>4320</v>
      </c>
      <c r="AI2913" s="21" t="s">
        <v>153</v>
      </c>
      <c r="AJ2913" s="21" t="s">
        <v>1148</v>
      </c>
      <c r="AK2913" s="21">
        <v>51</v>
      </c>
      <c r="AL2913" s="21" t="s">
        <v>1324</v>
      </c>
      <c r="AM2913" s="21"/>
      <c r="AN2913" s="21">
        <v>3</v>
      </c>
      <c r="AO2913" s="21">
        <v>50</v>
      </c>
      <c r="AP2913" s="21">
        <v>28</v>
      </c>
      <c r="AQ2913" s="22" t="s">
        <v>3019</v>
      </c>
      <c r="AR2913" s="21" t="s">
        <v>1301</v>
      </c>
      <c r="AS2913" t="s">
        <v>3088</v>
      </c>
    </row>
    <row r="2914" spans="1:45" x14ac:dyDescent="0.2">
      <c r="A2914" s="21" t="s">
        <v>1688</v>
      </c>
      <c r="B2914" s="21" t="s">
        <v>1146</v>
      </c>
      <c r="C2914" s="21" t="s">
        <v>1149</v>
      </c>
      <c r="D2914" s="21" t="s">
        <v>420</v>
      </c>
      <c r="E2914" s="21" t="s">
        <v>3086</v>
      </c>
      <c r="G2914" s="21" t="s">
        <v>153</v>
      </c>
      <c r="H2914" s="21" t="s">
        <v>1168</v>
      </c>
      <c r="I2914" s="21" t="s">
        <v>3087</v>
      </c>
      <c r="J2914" s="21">
        <v>49.133333333333297</v>
      </c>
      <c r="K2914">
        <v>-122.75</v>
      </c>
      <c r="L2914">
        <v>1415</v>
      </c>
      <c r="M2914" s="21" t="s">
        <v>3037</v>
      </c>
      <c r="O2914" s="21">
        <v>1985</v>
      </c>
      <c r="Q2914" s="21" t="s">
        <v>3089</v>
      </c>
      <c r="T2914" s="21">
        <v>-20</v>
      </c>
      <c r="U2914" s="21" t="s">
        <v>1221</v>
      </c>
      <c r="V2914" s="9" t="s">
        <v>1250</v>
      </c>
      <c r="W2914">
        <f>56</f>
        <v>56</v>
      </c>
      <c r="X2914" s="9" t="s">
        <v>3091</v>
      </c>
      <c r="Y2914" t="s">
        <v>3100</v>
      </c>
      <c r="Z2914" s="22">
        <v>8</v>
      </c>
      <c r="AD2914" s="22" t="s">
        <v>1168</v>
      </c>
      <c r="AF2914" s="24" t="s">
        <v>153</v>
      </c>
      <c r="AG2914" t="s">
        <v>1160</v>
      </c>
      <c r="AH2914">
        <f t="shared" si="32"/>
        <v>4320</v>
      </c>
      <c r="AI2914" s="21" t="s">
        <v>153</v>
      </c>
      <c r="AJ2914" s="21" t="s">
        <v>1281</v>
      </c>
      <c r="AK2914" s="21">
        <v>19</v>
      </c>
      <c r="AL2914" s="21" t="s">
        <v>1324</v>
      </c>
      <c r="AM2914" s="21"/>
      <c r="AN2914" s="21">
        <v>3</v>
      </c>
      <c r="AO2914" s="21">
        <v>50</v>
      </c>
      <c r="AP2914" s="21">
        <v>28</v>
      </c>
      <c r="AQ2914" s="22" t="s">
        <v>3019</v>
      </c>
      <c r="AR2914" s="21" t="s">
        <v>1301</v>
      </c>
      <c r="AS2914" t="s">
        <v>3088</v>
      </c>
    </row>
    <row r="2915" spans="1:45" x14ac:dyDescent="0.2">
      <c r="A2915" s="21" t="s">
        <v>1688</v>
      </c>
      <c r="B2915" s="21" t="s">
        <v>1146</v>
      </c>
      <c r="C2915" s="21" t="s">
        <v>1149</v>
      </c>
      <c r="D2915" s="21" t="s">
        <v>420</v>
      </c>
      <c r="E2915" s="21" t="s">
        <v>3086</v>
      </c>
      <c r="G2915" s="21" t="s">
        <v>153</v>
      </c>
      <c r="H2915" s="21" t="s">
        <v>1168</v>
      </c>
      <c r="I2915" s="21" t="s">
        <v>3087</v>
      </c>
      <c r="J2915" s="21">
        <v>49.133333333333297</v>
      </c>
      <c r="K2915">
        <v>-122.75</v>
      </c>
      <c r="L2915">
        <v>1415</v>
      </c>
      <c r="M2915" s="21" t="s">
        <v>3037</v>
      </c>
      <c r="O2915" s="21">
        <v>1985</v>
      </c>
      <c r="Q2915" s="21" t="s">
        <v>3089</v>
      </c>
      <c r="T2915" s="21">
        <v>-20</v>
      </c>
      <c r="U2915" s="21" t="s">
        <v>1221</v>
      </c>
      <c r="V2915" s="9" t="s">
        <v>1250</v>
      </c>
      <c r="W2915">
        <f>56</f>
        <v>56</v>
      </c>
      <c r="X2915" s="9" t="s">
        <v>3091</v>
      </c>
      <c r="Y2915" t="s">
        <v>3100</v>
      </c>
      <c r="Z2915" s="22">
        <v>8</v>
      </c>
      <c r="AD2915" s="22" t="s">
        <v>1168</v>
      </c>
      <c r="AF2915" s="24" t="s">
        <v>153</v>
      </c>
      <c r="AG2915" t="s">
        <v>1160</v>
      </c>
      <c r="AH2915">
        <f t="shared" si="32"/>
        <v>4320</v>
      </c>
      <c r="AI2915" s="21" t="s">
        <v>153</v>
      </c>
      <c r="AJ2915" s="21" t="s">
        <v>1148</v>
      </c>
      <c r="AK2915" s="21">
        <v>59</v>
      </c>
      <c r="AL2915" s="21" t="s">
        <v>1324</v>
      </c>
      <c r="AM2915" s="21"/>
      <c r="AN2915" s="21">
        <v>3</v>
      </c>
      <c r="AO2915" s="21">
        <v>50</v>
      </c>
      <c r="AP2915" s="21">
        <v>56</v>
      </c>
      <c r="AQ2915" s="22" t="s">
        <v>3019</v>
      </c>
      <c r="AR2915" s="21" t="s">
        <v>1301</v>
      </c>
      <c r="AS2915" t="s">
        <v>3088</v>
      </c>
    </row>
    <row r="2916" spans="1:45" x14ac:dyDescent="0.2">
      <c r="A2916" s="21" t="s">
        <v>1688</v>
      </c>
      <c r="B2916" s="21" t="s">
        <v>1146</v>
      </c>
      <c r="C2916" s="21" t="s">
        <v>1149</v>
      </c>
      <c r="D2916" s="21" t="s">
        <v>420</v>
      </c>
      <c r="E2916" s="21" t="s">
        <v>3086</v>
      </c>
      <c r="G2916" s="21" t="s">
        <v>153</v>
      </c>
      <c r="H2916" s="21" t="s">
        <v>1168</v>
      </c>
      <c r="I2916" s="21" t="s">
        <v>3087</v>
      </c>
      <c r="J2916" s="21">
        <v>49.133333333333297</v>
      </c>
      <c r="K2916">
        <v>-122.75</v>
      </c>
      <c r="L2916">
        <v>1415</v>
      </c>
      <c r="M2916" s="21" t="s">
        <v>3037</v>
      </c>
      <c r="O2916" s="21">
        <v>1985</v>
      </c>
      <c r="Q2916" s="21" t="s">
        <v>3089</v>
      </c>
      <c r="T2916" s="21">
        <v>-20</v>
      </c>
      <c r="U2916" s="21" t="s">
        <v>1221</v>
      </c>
      <c r="V2916" s="9" t="s">
        <v>1250</v>
      </c>
      <c r="W2916">
        <f>56</f>
        <v>56</v>
      </c>
      <c r="X2916" s="9" t="s">
        <v>3091</v>
      </c>
      <c r="Y2916" t="s">
        <v>3100</v>
      </c>
      <c r="Z2916" s="22">
        <v>8</v>
      </c>
      <c r="AD2916" s="22" t="s">
        <v>1168</v>
      </c>
      <c r="AF2916" s="24" t="s">
        <v>153</v>
      </c>
      <c r="AG2916" t="s">
        <v>1160</v>
      </c>
      <c r="AH2916">
        <f t="shared" si="32"/>
        <v>4320</v>
      </c>
      <c r="AI2916" s="21" t="s">
        <v>153</v>
      </c>
      <c r="AJ2916" s="21" t="s">
        <v>1281</v>
      </c>
      <c r="AK2916" s="21">
        <v>33</v>
      </c>
      <c r="AL2916" s="21" t="s">
        <v>1324</v>
      </c>
      <c r="AM2916" s="21"/>
      <c r="AN2916" s="21">
        <v>3</v>
      </c>
      <c r="AO2916" s="21">
        <v>50</v>
      </c>
      <c r="AP2916" s="21">
        <v>56</v>
      </c>
      <c r="AQ2916" s="22" t="s">
        <v>3019</v>
      </c>
      <c r="AR2916" s="21" t="s">
        <v>1301</v>
      </c>
      <c r="AS2916" t="s">
        <v>3088</v>
      </c>
    </row>
    <row r="2917" spans="1:45" x14ac:dyDescent="0.2">
      <c r="A2917" s="21" t="s">
        <v>1688</v>
      </c>
      <c r="B2917" s="21" t="s">
        <v>1146</v>
      </c>
      <c r="C2917" s="21" t="s">
        <v>1149</v>
      </c>
      <c r="D2917" s="21" t="s">
        <v>420</v>
      </c>
      <c r="E2917" s="21" t="s">
        <v>3086</v>
      </c>
      <c r="G2917" s="21" t="s">
        <v>153</v>
      </c>
      <c r="H2917" s="21" t="s">
        <v>1168</v>
      </c>
      <c r="I2917" s="21" t="s">
        <v>3087</v>
      </c>
      <c r="J2917" s="21">
        <v>49.133333333333297</v>
      </c>
      <c r="K2917">
        <v>-122.75</v>
      </c>
      <c r="L2917">
        <v>1415</v>
      </c>
      <c r="M2917" s="21" t="s">
        <v>3037</v>
      </c>
      <c r="O2917" s="21">
        <v>1985</v>
      </c>
      <c r="Q2917" s="21" t="s">
        <v>3089</v>
      </c>
      <c r="T2917" s="21">
        <v>-20</v>
      </c>
      <c r="U2917" s="21" t="s">
        <v>1221</v>
      </c>
      <c r="V2917" s="9" t="s">
        <v>1250</v>
      </c>
      <c r="W2917">
        <f>56</f>
        <v>56</v>
      </c>
      <c r="X2917" s="9" t="s">
        <v>3091</v>
      </c>
      <c r="Y2917" t="s">
        <v>3100</v>
      </c>
      <c r="Z2917" s="22">
        <v>8</v>
      </c>
      <c r="AD2917" s="22" t="s">
        <v>1168</v>
      </c>
      <c r="AF2917" s="24" t="s">
        <v>153</v>
      </c>
      <c r="AG2917" t="s">
        <v>1160</v>
      </c>
      <c r="AH2917">
        <f t="shared" si="32"/>
        <v>4320</v>
      </c>
      <c r="AI2917" s="21" t="s">
        <v>153</v>
      </c>
      <c r="AJ2917" s="21" t="s">
        <v>1148</v>
      </c>
      <c r="AK2917" s="21">
        <v>45</v>
      </c>
      <c r="AL2917" s="21" t="s">
        <v>1324</v>
      </c>
      <c r="AM2917" s="21"/>
      <c r="AN2917" s="21">
        <v>3</v>
      </c>
      <c r="AO2917" s="21">
        <v>50</v>
      </c>
      <c r="AP2917" s="21">
        <v>84</v>
      </c>
      <c r="AQ2917" s="22" t="s">
        <v>3019</v>
      </c>
      <c r="AR2917" s="21" t="s">
        <v>1301</v>
      </c>
      <c r="AS2917" t="s">
        <v>3088</v>
      </c>
    </row>
    <row r="2918" spans="1:45" x14ac:dyDescent="0.2">
      <c r="A2918" s="21" t="s">
        <v>1688</v>
      </c>
      <c r="B2918" s="21" t="s">
        <v>1146</v>
      </c>
      <c r="C2918" s="21" t="s">
        <v>1149</v>
      </c>
      <c r="D2918" s="21" t="s">
        <v>420</v>
      </c>
      <c r="E2918" s="21" t="s">
        <v>3086</v>
      </c>
      <c r="G2918" s="21" t="s">
        <v>153</v>
      </c>
      <c r="H2918" s="21" t="s">
        <v>1168</v>
      </c>
      <c r="I2918" s="21" t="s">
        <v>3087</v>
      </c>
      <c r="J2918" s="21">
        <v>49.133333333333297</v>
      </c>
      <c r="K2918">
        <v>-122.75</v>
      </c>
      <c r="L2918">
        <v>1415</v>
      </c>
      <c r="M2918" s="21" t="s">
        <v>3037</v>
      </c>
      <c r="O2918" s="21">
        <v>1985</v>
      </c>
      <c r="Q2918" s="21" t="s">
        <v>3089</v>
      </c>
      <c r="T2918" s="21">
        <v>-20</v>
      </c>
      <c r="U2918" s="21" t="s">
        <v>1221</v>
      </c>
      <c r="V2918" s="9" t="s">
        <v>1250</v>
      </c>
      <c r="W2918">
        <f>56</f>
        <v>56</v>
      </c>
      <c r="X2918" s="9" t="s">
        <v>3091</v>
      </c>
      <c r="Y2918" t="s">
        <v>3100</v>
      </c>
      <c r="Z2918" s="22">
        <v>8</v>
      </c>
      <c r="AD2918" s="22" t="s">
        <v>1168</v>
      </c>
      <c r="AF2918" s="24" t="s">
        <v>153</v>
      </c>
      <c r="AG2918" t="s">
        <v>1160</v>
      </c>
      <c r="AH2918">
        <f t="shared" si="32"/>
        <v>4320</v>
      </c>
      <c r="AI2918" s="21" t="s">
        <v>153</v>
      </c>
      <c r="AJ2918" s="21" t="s">
        <v>1281</v>
      </c>
      <c r="AK2918" s="21">
        <v>23</v>
      </c>
      <c r="AL2918" s="21" t="s">
        <v>1324</v>
      </c>
      <c r="AM2918" s="21"/>
      <c r="AN2918" s="21">
        <v>3</v>
      </c>
      <c r="AO2918" s="21">
        <v>50</v>
      </c>
      <c r="AP2918" s="21">
        <v>84</v>
      </c>
      <c r="AQ2918" s="22" t="s">
        <v>3019</v>
      </c>
      <c r="AR2918" s="21" t="s">
        <v>1301</v>
      </c>
      <c r="AS2918" t="s">
        <v>3088</v>
      </c>
    </row>
    <row r="2919" spans="1:45" x14ac:dyDescent="0.2">
      <c r="A2919" s="21" t="s">
        <v>1688</v>
      </c>
      <c r="B2919" s="21" t="s">
        <v>1146</v>
      </c>
      <c r="C2919" s="21" t="s">
        <v>1149</v>
      </c>
      <c r="D2919" s="21" t="s">
        <v>420</v>
      </c>
      <c r="E2919" s="21" t="s">
        <v>3086</v>
      </c>
      <c r="G2919" s="21" t="s">
        <v>153</v>
      </c>
      <c r="H2919" s="21" t="s">
        <v>1168</v>
      </c>
      <c r="I2919" s="21" t="s">
        <v>3087</v>
      </c>
      <c r="J2919" s="21">
        <v>49.133333333333297</v>
      </c>
      <c r="K2919">
        <v>-122.75</v>
      </c>
      <c r="L2919">
        <v>1415</v>
      </c>
      <c r="M2919" s="21" t="s">
        <v>3037</v>
      </c>
      <c r="O2919" s="21">
        <v>1985</v>
      </c>
      <c r="Q2919" s="21" t="s">
        <v>3089</v>
      </c>
      <c r="T2919" s="21">
        <v>-20</v>
      </c>
      <c r="U2919" s="21" t="s">
        <v>1221</v>
      </c>
      <c r="V2919" s="9" t="s">
        <v>1250</v>
      </c>
      <c r="W2919">
        <f>56</f>
        <v>56</v>
      </c>
      <c r="X2919" s="9" t="s">
        <v>3091</v>
      </c>
      <c r="Y2919" t="s">
        <v>3101</v>
      </c>
      <c r="Z2919" s="22">
        <v>8</v>
      </c>
      <c r="AD2919" s="22" t="s">
        <v>1168</v>
      </c>
      <c r="AF2919" s="24" t="s">
        <v>153</v>
      </c>
      <c r="AG2919" t="s">
        <v>1160</v>
      </c>
      <c r="AH2919">
        <f t="shared" si="32"/>
        <v>4320</v>
      </c>
      <c r="AI2919" s="21" t="s">
        <v>153</v>
      </c>
      <c r="AJ2919" s="21" t="s">
        <v>1148</v>
      </c>
      <c r="AK2919" s="21">
        <v>47</v>
      </c>
      <c r="AL2919" s="21" t="s">
        <v>1324</v>
      </c>
      <c r="AM2919" s="21"/>
      <c r="AN2919" s="21">
        <v>3</v>
      </c>
      <c r="AO2919" s="21">
        <v>50</v>
      </c>
      <c r="AP2919" s="21">
        <v>28</v>
      </c>
      <c r="AQ2919" s="22" t="s">
        <v>3019</v>
      </c>
      <c r="AR2919" s="21" t="s">
        <v>1301</v>
      </c>
      <c r="AS2919" t="s">
        <v>3088</v>
      </c>
    </row>
    <row r="2920" spans="1:45" x14ac:dyDescent="0.2">
      <c r="A2920" s="21" t="s">
        <v>1688</v>
      </c>
      <c r="B2920" s="21" t="s">
        <v>1146</v>
      </c>
      <c r="C2920" s="21" t="s">
        <v>1149</v>
      </c>
      <c r="D2920" s="21" t="s">
        <v>420</v>
      </c>
      <c r="E2920" s="21" t="s">
        <v>3086</v>
      </c>
      <c r="G2920" s="21" t="s">
        <v>153</v>
      </c>
      <c r="H2920" s="21" t="s">
        <v>1168</v>
      </c>
      <c r="I2920" s="21" t="s">
        <v>3087</v>
      </c>
      <c r="J2920" s="21">
        <v>49.133333333333297</v>
      </c>
      <c r="K2920">
        <v>-122.75</v>
      </c>
      <c r="L2920">
        <v>1415</v>
      </c>
      <c r="M2920" s="21" t="s">
        <v>3037</v>
      </c>
      <c r="O2920" s="21">
        <v>1985</v>
      </c>
      <c r="Q2920" s="21" t="s">
        <v>3089</v>
      </c>
      <c r="T2920" s="21">
        <v>-20</v>
      </c>
      <c r="U2920" s="21" t="s">
        <v>1221</v>
      </c>
      <c r="V2920" s="9" t="s">
        <v>1250</v>
      </c>
      <c r="W2920">
        <f>56</f>
        <v>56</v>
      </c>
      <c r="X2920" s="9" t="s">
        <v>3091</v>
      </c>
      <c r="Y2920" t="s">
        <v>3101</v>
      </c>
      <c r="Z2920" s="22">
        <v>8</v>
      </c>
      <c r="AD2920" s="22" t="s">
        <v>1168</v>
      </c>
      <c r="AF2920" s="24" t="s">
        <v>153</v>
      </c>
      <c r="AG2920" t="s">
        <v>1160</v>
      </c>
      <c r="AH2920">
        <f t="shared" si="32"/>
        <v>4320</v>
      </c>
      <c r="AI2920" s="21" t="s">
        <v>153</v>
      </c>
      <c r="AJ2920" s="21" t="s">
        <v>1281</v>
      </c>
      <c r="AK2920" s="21">
        <v>18</v>
      </c>
      <c r="AL2920" s="21" t="s">
        <v>1324</v>
      </c>
      <c r="AM2920" s="21"/>
      <c r="AN2920" s="21">
        <v>3</v>
      </c>
      <c r="AO2920" s="21">
        <v>50</v>
      </c>
      <c r="AP2920" s="21">
        <v>28</v>
      </c>
      <c r="AQ2920" s="22" t="s">
        <v>3019</v>
      </c>
      <c r="AR2920" s="21" t="s">
        <v>1301</v>
      </c>
      <c r="AS2920" t="s">
        <v>3088</v>
      </c>
    </row>
    <row r="2921" spans="1:45" x14ac:dyDescent="0.2">
      <c r="A2921" s="21" t="s">
        <v>1688</v>
      </c>
      <c r="B2921" s="21" t="s">
        <v>1146</v>
      </c>
      <c r="C2921" s="21" t="s">
        <v>1149</v>
      </c>
      <c r="D2921" s="21" t="s">
        <v>420</v>
      </c>
      <c r="E2921" s="21" t="s">
        <v>3086</v>
      </c>
      <c r="G2921" s="21" t="s">
        <v>153</v>
      </c>
      <c r="H2921" s="21" t="s">
        <v>1168</v>
      </c>
      <c r="I2921" s="21" t="s">
        <v>3087</v>
      </c>
      <c r="J2921" s="21">
        <v>49.133333333333297</v>
      </c>
      <c r="K2921">
        <v>-122.75</v>
      </c>
      <c r="L2921">
        <v>1415</v>
      </c>
      <c r="M2921" s="21" t="s">
        <v>3037</v>
      </c>
      <c r="O2921" s="21">
        <v>1985</v>
      </c>
      <c r="Q2921" s="21" t="s">
        <v>3089</v>
      </c>
      <c r="T2921" s="21">
        <v>-20</v>
      </c>
      <c r="U2921" s="21" t="s">
        <v>1221</v>
      </c>
      <c r="V2921" s="9" t="s">
        <v>1250</v>
      </c>
      <c r="W2921">
        <f>56</f>
        <v>56</v>
      </c>
      <c r="X2921" s="9" t="s">
        <v>3091</v>
      </c>
      <c r="Y2921" t="s">
        <v>3101</v>
      </c>
      <c r="Z2921" s="22">
        <v>8</v>
      </c>
      <c r="AD2921" s="22" t="s">
        <v>1168</v>
      </c>
      <c r="AF2921" s="24" t="s">
        <v>153</v>
      </c>
      <c r="AG2921" t="s">
        <v>1160</v>
      </c>
      <c r="AH2921">
        <f t="shared" si="32"/>
        <v>4320</v>
      </c>
      <c r="AI2921" s="21" t="s">
        <v>153</v>
      </c>
      <c r="AJ2921" s="21" t="s">
        <v>1148</v>
      </c>
      <c r="AK2921" s="21">
        <v>64</v>
      </c>
      <c r="AL2921" s="21" t="s">
        <v>1324</v>
      </c>
      <c r="AM2921" s="21"/>
      <c r="AN2921" s="21">
        <v>3</v>
      </c>
      <c r="AO2921" s="21">
        <v>50</v>
      </c>
      <c r="AP2921" s="21">
        <v>56</v>
      </c>
      <c r="AQ2921" s="22" t="s">
        <v>3019</v>
      </c>
      <c r="AR2921" s="21" t="s">
        <v>1301</v>
      </c>
      <c r="AS2921" t="s">
        <v>3088</v>
      </c>
    </row>
    <row r="2922" spans="1:45" x14ac:dyDescent="0.2">
      <c r="A2922" s="21" t="s">
        <v>1688</v>
      </c>
      <c r="B2922" s="21" t="s">
        <v>1146</v>
      </c>
      <c r="C2922" s="21" t="s">
        <v>1149</v>
      </c>
      <c r="D2922" s="21" t="s">
        <v>420</v>
      </c>
      <c r="E2922" s="21" t="s">
        <v>3086</v>
      </c>
      <c r="G2922" s="21" t="s">
        <v>153</v>
      </c>
      <c r="H2922" s="21" t="s">
        <v>1168</v>
      </c>
      <c r="I2922" s="21" t="s">
        <v>3087</v>
      </c>
      <c r="J2922" s="21">
        <v>49.133333333333297</v>
      </c>
      <c r="K2922">
        <v>-122.75</v>
      </c>
      <c r="L2922">
        <v>1415</v>
      </c>
      <c r="M2922" s="21" t="s">
        <v>3037</v>
      </c>
      <c r="O2922" s="21">
        <v>1985</v>
      </c>
      <c r="Q2922" s="21" t="s">
        <v>3089</v>
      </c>
      <c r="T2922" s="21">
        <v>-20</v>
      </c>
      <c r="U2922" s="21" t="s">
        <v>1221</v>
      </c>
      <c r="V2922" s="9" t="s">
        <v>1250</v>
      </c>
      <c r="W2922">
        <f>56</f>
        <v>56</v>
      </c>
      <c r="X2922" s="9" t="s">
        <v>3091</v>
      </c>
      <c r="Y2922" t="s">
        <v>3101</v>
      </c>
      <c r="Z2922" s="22">
        <v>8</v>
      </c>
      <c r="AD2922" s="22" t="s">
        <v>1168</v>
      </c>
      <c r="AF2922" s="24" t="s">
        <v>153</v>
      </c>
      <c r="AG2922" t="s">
        <v>1160</v>
      </c>
      <c r="AH2922">
        <f t="shared" si="32"/>
        <v>4320</v>
      </c>
      <c r="AI2922" s="21" t="s">
        <v>153</v>
      </c>
      <c r="AJ2922" s="21" t="s">
        <v>1281</v>
      </c>
      <c r="AK2922" s="21">
        <v>40</v>
      </c>
      <c r="AL2922" s="21" t="s">
        <v>1324</v>
      </c>
      <c r="AM2922" s="21"/>
      <c r="AN2922" s="21">
        <v>3</v>
      </c>
      <c r="AO2922" s="21">
        <v>50</v>
      </c>
      <c r="AP2922" s="21">
        <v>56</v>
      </c>
      <c r="AQ2922" s="22" t="s">
        <v>3019</v>
      </c>
      <c r="AR2922" s="21" t="s">
        <v>1301</v>
      </c>
      <c r="AS2922" t="s">
        <v>3088</v>
      </c>
    </row>
    <row r="2923" spans="1:45" x14ac:dyDescent="0.2">
      <c r="A2923" s="21" t="s">
        <v>1688</v>
      </c>
      <c r="B2923" s="21" t="s">
        <v>1146</v>
      </c>
      <c r="C2923" s="21" t="s">
        <v>1149</v>
      </c>
      <c r="D2923" s="21" t="s">
        <v>420</v>
      </c>
      <c r="E2923" s="21" t="s">
        <v>3086</v>
      </c>
      <c r="G2923" s="21" t="s">
        <v>153</v>
      </c>
      <c r="H2923" s="21" t="s">
        <v>1168</v>
      </c>
      <c r="I2923" s="21" t="s">
        <v>3087</v>
      </c>
      <c r="J2923" s="21">
        <v>49.133333333333297</v>
      </c>
      <c r="K2923">
        <v>-122.75</v>
      </c>
      <c r="L2923">
        <v>1415</v>
      </c>
      <c r="M2923" s="21" t="s">
        <v>3037</v>
      </c>
      <c r="O2923" s="21">
        <v>1985</v>
      </c>
      <c r="Q2923" s="21" t="s">
        <v>3089</v>
      </c>
      <c r="T2923" s="21">
        <v>-20</v>
      </c>
      <c r="U2923" s="21" t="s">
        <v>1221</v>
      </c>
      <c r="V2923" s="9" t="s">
        <v>1250</v>
      </c>
      <c r="W2923">
        <f>56</f>
        <v>56</v>
      </c>
      <c r="X2923" s="9" t="s">
        <v>3091</v>
      </c>
      <c r="Y2923" t="s">
        <v>3101</v>
      </c>
      <c r="Z2923" s="22">
        <v>8</v>
      </c>
      <c r="AD2923" s="22" t="s">
        <v>1168</v>
      </c>
      <c r="AF2923" s="24" t="s">
        <v>153</v>
      </c>
      <c r="AG2923" t="s">
        <v>1160</v>
      </c>
      <c r="AH2923">
        <f t="shared" si="32"/>
        <v>4320</v>
      </c>
      <c r="AI2923" s="21" t="s">
        <v>153</v>
      </c>
      <c r="AJ2923" s="21" t="s">
        <v>1148</v>
      </c>
      <c r="AK2923" s="21">
        <v>44</v>
      </c>
      <c r="AL2923" s="21" t="s">
        <v>1324</v>
      </c>
      <c r="AM2923" s="21"/>
      <c r="AN2923" s="21">
        <v>3</v>
      </c>
      <c r="AO2923" s="21">
        <v>50</v>
      </c>
      <c r="AP2923" s="21">
        <v>84</v>
      </c>
      <c r="AQ2923" s="22" t="s">
        <v>3019</v>
      </c>
      <c r="AR2923" s="21" t="s">
        <v>1301</v>
      </c>
      <c r="AS2923" t="s">
        <v>3088</v>
      </c>
    </row>
    <row r="2924" spans="1:45" x14ac:dyDescent="0.2">
      <c r="A2924" s="21" t="s">
        <v>1688</v>
      </c>
      <c r="B2924" s="21" t="s">
        <v>1146</v>
      </c>
      <c r="C2924" s="21" t="s">
        <v>1149</v>
      </c>
      <c r="D2924" s="21" t="s">
        <v>420</v>
      </c>
      <c r="E2924" s="21" t="s">
        <v>3086</v>
      </c>
      <c r="G2924" s="21" t="s">
        <v>153</v>
      </c>
      <c r="H2924" s="21" t="s">
        <v>1168</v>
      </c>
      <c r="I2924" s="21" t="s">
        <v>3087</v>
      </c>
      <c r="J2924" s="21">
        <v>49.133333333333297</v>
      </c>
      <c r="K2924">
        <v>-122.75</v>
      </c>
      <c r="L2924">
        <v>1415</v>
      </c>
      <c r="M2924" s="21" t="s">
        <v>3037</v>
      </c>
      <c r="O2924" s="21">
        <v>1985</v>
      </c>
      <c r="Q2924" s="21" t="s">
        <v>3089</v>
      </c>
      <c r="T2924" s="21">
        <v>-20</v>
      </c>
      <c r="U2924" s="21" t="s">
        <v>1221</v>
      </c>
      <c r="V2924" s="9" t="s">
        <v>1250</v>
      </c>
      <c r="W2924">
        <f>56</f>
        <v>56</v>
      </c>
      <c r="X2924" s="9" t="s">
        <v>3091</v>
      </c>
      <c r="Y2924" t="s">
        <v>3101</v>
      </c>
      <c r="Z2924" s="22">
        <v>8</v>
      </c>
      <c r="AD2924" s="22" t="s">
        <v>1168</v>
      </c>
      <c r="AF2924" s="24" t="s">
        <v>153</v>
      </c>
      <c r="AG2924" t="s">
        <v>1160</v>
      </c>
      <c r="AH2924">
        <f t="shared" si="32"/>
        <v>4320</v>
      </c>
      <c r="AI2924" s="21" t="s">
        <v>153</v>
      </c>
      <c r="AJ2924" s="21" t="s">
        <v>1281</v>
      </c>
      <c r="AK2924" s="21">
        <v>22</v>
      </c>
      <c r="AL2924" s="21" t="s">
        <v>1324</v>
      </c>
      <c r="AM2924" s="21"/>
      <c r="AN2924" s="21">
        <v>3</v>
      </c>
      <c r="AO2924" s="21">
        <v>50</v>
      </c>
      <c r="AP2924" s="21">
        <v>84</v>
      </c>
      <c r="AQ2924" s="22" t="s">
        <v>3019</v>
      </c>
      <c r="AR2924" s="21" t="s">
        <v>1301</v>
      </c>
      <c r="AS2924" t="s">
        <v>3088</v>
      </c>
    </row>
    <row r="2925" spans="1:45" x14ac:dyDescent="0.2">
      <c r="A2925" s="21" t="s">
        <v>1688</v>
      </c>
      <c r="B2925" s="21" t="s">
        <v>1146</v>
      </c>
      <c r="C2925" s="21" t="s">
        <v>1149</v>
      </c>
      <c r="D2925" s="21" t="s">
        <v>420</v>
      </c>
      <c r="E2925" s="21" t="s">
        <v>3086</v>
      </c>
      <c r="G2925" s="21" t="s">
        <v>153</v>
      </c>
      <c r="H2925" s="21" t="s">
        <v>1168</v>
      </c>
      <c r="I2925" s="21" t="s">
        <v>3087</v>
      </c>
      <c r="J2925" s="21">
        <v>49.133333333333297</v>
      </c>
      <c r="K2925">
        <v>-122.75</v>
      </c>
      <c r="L2925">
        <v>1415</v>
      </c>
      <c r="M2925" s="21" t="s">
        <v>3037</v>
      </c>
      <c r="O2925" s="21">
        <v>1985</v>
      </c>
      <c r="Q2925" s="21" t="s">
        <v>3089</v>
      </c>
      <c r="T2925" s="21">
        <v>-20</v>
      </c>
      <c r="U2925" s="21" t="s">
        <v>1221</v>
      </c>
      <c r="V2925" s="9" t="s">
        <v>1250</v>
      </c>
      <c r="W2925">
        <f>56</f>
        <v>56</v>
      </c>
      <c r="X2925" s="9" t="s">
        <v>3091</v>
      </c>
      <c r="Y2925" t="s">
        <v>3102</v>
      </c>
      <c r="Z2925" s="22">
        <v>8</v>
      </c>
      <c r="AD2925" s="22" t="s">
        <v>1168</v>
      </c>
      <c r="AF2925" s="24" t="s">
        <v>153</v>
      </c>
      <c r="AG2925" t="s">
        <v>1160</v>
      </c>
      <c r="AH2925">
        <f t="shared" si="32"/>
        <v>4320</v>
      </c>
      <c r="AI2925" s="21" t="s">
        <v>153</v>
      </c>
      <c r="AJ2925" s="21" t="s">
        <v>1148</v>
      </c>
      <c r="AK2925" s="21">
        <v>61</v>
      </c>
      <c r="AL2925" s="21" t="s">
        <v>1324</v>
      </c>
      <c r="AM2925" s="21"/>
      <c r="AN2925" s="21">
        <v>3</v>
      </c>
      <c r="AO2925" s="21">
        <v>50</v>
      </c>
      <c r="AP2925" s="21">
        <v>28</v>
      </c>
      <c r="AQ2925" s="22" t="s">
        <v>3019</v>
      </c>
      <c r="AR2925" s="21" t="s">
        <v>1301</v>
      </c>
      <c r="AS2925" t="s">
        <v>3088</v>
      </c>
    </row>
    <row r="2926" spans="1:45" x14ac:dyDescent="0.2">
      <c r="A2926" s="21" t="s">
        <v>1688</v>
      </c>
      <c r="B2926" s="21" t="s">
        <v>1146</v>
      </c>
      <c r="C2926" s="21" t="s">
        <v>1149</v>
      </c>
      <c r="D2926" s="21" t="s">
        <v>420</v>
      </c>
      <c r="E2926" s="21" t="s">
        <v>3086</v>
      </c>
      <c r="G2926" s="21" t="s">
        <v>153</v>
      </c>
      <c r="H2926" s="21" t="s">
        <v>1168</v>
      </c>
      <c r="I2926" s="21" t="s">
        <v>3087</v>
      </c>
      <c r="J2926" s="21">
        <v>49.133333333333297</v>
      </c>
      <c r="K2926">
        <v>-122.75</v>
      </c>
      <c r="L2926">
        <v>1415</v>
      </c>
      <c r="M2926" s="21" t="s">
        <v>3037</v>
      </c>
      <c r="O2926" s="21">
        <v>1985</v>
      </c>
      <c r="Q2926" s="21" t="s">
        <v>3089</v>
      </c>
      <c r="T2926" s="21">
        <v>-20</v>
      </c>
      <c r="U2926" s="21" t="s">
        <v>1221</v>
      </c>
      <c r="V2926" s="9" t="s">
        <v>1250</v>
      </c>
      <c r="W2926">
        <f>56</f>
        <v>56</v>
      </c>
      <c r="X2926" s="9" t="s">
        <v>3091</v>
      </c>
      <c r="Y2926" t="s">
        <v>3102</v>
      </c>
      <c r="Z2926" s="22">
        <v>8</v>
      </c>
      <c r="AD2926" s="22" t="s">
        <v>1168</v>
      </c>
      <c r="AF2926" s="24" t="s">
        <v>153</v>
      </c>
      <c r="AG2926" t="s">
        <v>1160</v>
      </c>
      <c r="AH2926">
        <f t="shared" si="32"/>
        <v>4320</v>
      </c>
      <c r="AI2926" s="21" t="s">
        <v>153</v>
      </c>
      <c r="AJ2926" s="21" t="s">
        <v>1281</v>
      </c>
      <c r="AK2926" s="21">
        <v>29</v>
      </c>
      <c r="AL2926" s="21" t="s">
        <v>1324</v>
      </c>
      <c r="AM2926" s="21"/>
      <c r="AN2926" s="21">
        <v>3</v>
      </c>
      <c r="AO2926" s="21">
        <v>50</v>
      </c>
      <c r="AP2926" s="21">
        <v>28</v>
      </c>
      <c r="AQ2926" s="22" t="s">
        <v>3019</v>
      </c>
      <c r="AR2926" s="21" t="s">
        <v>1301</v>
      </c>
      <c r="AS2926" t="s">
        <v>3088</v>
      </c>
    </row>
    <row r="2927" spans="1:45" x14ac:dyDescent="0.2">
      <c r="A2927" s="21" t="s">
        <v>1688</v>
      </c>
      <c r="B2927" s="21" t="s">
        <v>1146</v>
      </c>
      <c r="C2927" s="21" t="s">
        <v>1149</v>
      </c>
      <c r="D2927" s="21" t="s">
        <v>420</v>
      </c>
      <c r="E2927" s="21" t="s">
        <v>3086</v>
      </c>
      <c r="G2927" s="21" t="s">
        <v>153</v>
      </c>
      <c r="H2927" s="21" t="s">
        <v>1168</v>
      </c>
      <c r="I2927" s="21" t="s">
        <v>3087</v>
      </c>
      <c r="J2927" s="21">
        <v>49.133333333333297</v>
      </c>
      <c r="K2927">
        <v>-122.75</v>
      </c>
      <c r="L2927">
        <v>1415</v>
      </c>
      <c r="M2927" s="21" t="s">
        <v>3037</v>
      </c>
      <c r="O2927" s="21">
        <v>1985</v>
      </c>
      <c r="Q2927" s="21" t="s">
        <v>3089</v>
      </c>
      <c r="T2927" s="21">
        <v>-20</v>
      </c>
      <c r="U2927" s="21" t="s">
        <v>1221</v>
      </c>
      <c r="V2927" s="9" t="s">
        <v>1250</v>
      </c>
      <c r="W2927">
        <f>56</f>
        <v>56</v>
      </c>
      <c r="X2927" s="9" t="s">
        <v>3091</v>
      </c>
      <c r="Y2927" t="s">
        <v>3102</v>
      </c>
      <c r="Z2927" s="22">
        <v>8</v>
      </c>
      <c r="AD2927" s="22" t="s">
        <v>1168</v>
      </c>
      <c r="AF2927" s="24" t="s">
        <v>153</v>
      </c>
      <c r="AG2927" t="s">
        <v>1160</v>
      </c>
      <c r="AH2927">
        <f t="shared" si="32"/>
        <v>4320</v>
      </c>
      <c r="AI2927" s="21" t="s">
        <v>153</v>
      </c>
      <c r="AJ2927" s="21" t="s">
        <v>1148</v>
      </c>
      <c r="AK2927" s="21">
        <v>65</v>
      </c>
      <c r="AL2927" s="21" t="s">
        <v>1324</v>
      </c>
      <c r="AM2927" s="21"/>
      <c r="AN2927" s="21">
        <v>3</v>
      </c>
      <c r="AO2927" s="21">
        <v>50</v>
      </c>
      <c r="AP2927" s="21">
        <v>56</v>
      </c>
      <c r="AQ2927" s="22" t="s">
        <v>3019</v>
      </c>
      <c r="AR2927" s="21" t="s">
        <v>1301</v>
      </c>
      <c r="AS2927" t="s">
        <v>3088</v>
      </c>
    </row>
    <row r="2928" spans="1:45" x14ac:dyDescent="0.2">
      <c r="A2928" s="21" t="s">
        <v>1688</v>
      </c>
      <c r="B2928" s="21" t="s">
        <v>1146</v>
      </c>
      <c r="C2928" s="21" t="s">
        <v>1149</v>
      </c>
      <c r="D2928" s="21" t="s">
        <v>420</v>
      </c>
      <c r="E2928" s="21" t="s">
        <v>3086</v>
      </c>
      <c r="G2928" s="21" t="s">
        <v>153</v>
      </c>
      <c r="H2928" s="21" t="s">
        <v>1168</v>
      </c>
      <c r="I2928" s="21" t="s">
        <v>3087</v>
      </c>
      <c r="J2928" s="21">
        <v>49.133333333333297</v>
      </c>
      <c r="K2928">
        <v>-122.75</v>
      </c>
      <c r="L2928">
        <v>1415</v>
      </c>
      <c r="M2928" s="21" t="s">
        <v>3037</v>
      </c>
      <c r="O2928" s="21">
        <v>1985</v>
      </c>
      <c r="Q2928" s="21" t="s">
        <v>3089</v>
      </c>
      <c r="T2928" s="21">
        <v>-20</v>
      </c>
      <c r="U2928" s="21" t="s">
        <v>1221</v>
      </c>
      <c r="V2928" s="9" t="s">
        <v>1250</v>
      </c>
      <c r="W2928">
        <f>56</f>
        <v>56</v>
      </c>
      <c r="X2928" s="9" t="s">
        <v>3091</v>
      </c>
      <c r="Y2928" t="s">
        <v>3102</v>
      </c>
      <c r="Z2928" s="22">
        <v>8</v>
      </c>
      <c r="AD2928" s="22" t="s">
        <v>1168</v>
      </c>
      <c r="AF2928" s="24" t="s">
        <v>153</v>
      </c>
      <c r="AG2928" t="s">
        <v>1160</v>
      </c>
      <c r="AH2928">
        <f t="shared" si="32"/>
        <v>4320</v>
      </c>
      <c r="AI2928" s="21" t="s">
        <v>153</v>
      </c>
      <c r="AJ2928" s="21" t="s">
        <v>1281</v>
      </c>
      <c r="AK2928" s="21">
        <v>39</v>
      </c>
      <c r="AL2928" s="21" t="s">
        <v>1324</v>
      </c>
      <c r="AM2928" s="21"/>
      <c r="AN2928" s="21">
        <v>3</v>
      </c>
      <c r="AO2928" s="21">
        <v>50</v>
      </c>
      <c r="AP2928" s="21">
        <v>56</v>
      </c>
      <c r="AQ2928" s="22" t="s">
        <v>3019</v>
      </c>
      <c r="AR2928" s="21" t="s">
        <v>1301</v>
      </c>
      <c r="AS2928" t="s">
        <v>3088</v>
      </c>
    </row>
    <row r="2929" spans="1:45" x14ac:dyDescent="0.2">
      <c r="A2929" s="21" t="s">
        <v>1688</v>
      </c>
      <c r="B2929" s="21" t="s">
        <v>1146</v>
      </c>
      <c r="C2929" s="21" t="s">
        <v>1149</v>
      </c>
      <c r="D2929" s="21" t="s">
        <v>420</v>
      </c>
      <c r="E2929" s="21" t="s">
        <v>3086</v>
      </c>
      <c r="G2929" s="21" t="s">
        <v>153</v>
      </c>
      <c r="H2929" s="21" t="s">
        <v>1168</v>
      </c>
      <c r="I2929" s="21" t="s">
        <v>3087</v>
      </c>
      <c r="J2929" s="21">
        <v>49.133333333333297</v>
      </c>
      <c r="K2929">
        <v>-122.75</v>
      </c>
      <c r="L2929">
        <v>1415</v>
      </c>
      <c r="M2929" s="21" t="s">
        <v>3037</v>
      </c>
      <c r="O2929" s="21">
        <v>1985</v>
      </c>
      <c r="Q2929" s="21" t="s">
        <v>3089</v>
      </c>
      <c r="T2929" s="21">
        <v>-20</v>
      </c>
      <c r="U2929" s="21" t="s">
        <v>1221</v>
      </c>
      <c r="V2929" s="9" t="s">
        <v>1250</v>
      </c>
      <c r="W2929">
        <f>56</f>
        <v>56</v>
      </c>
      <c r="X2929" s="9" t="s">
        <v>3091</v>
      </c>
      <c r="Y2929" t="s">
        <v>3102</v>
      </c>
      <c r="Z2929" s="22">
        <v>8</v>
      </c>
      <c r="AD2929" s="22" t="s">
        <v>1168</v>
      </c>
      <c r="AF2929" s="24" t="s">
        <v>153</v>
      </c>
      <c r="AG2929" t="s">
        <v>1160</v>
      </c>
      <c r="AH2929">
        <f t="shared" si="32"/>
        <v>4320</v>
      </c>
      <c r="AI2929" s="21" t="s">
        <v>153</v>
      </c>
      <c r="AJ2929" s="21" t="s">
        <v>1148</v>
      </c>
      <c r="AK2929" s="21">
        <v>57</v>
      </c>
      <c r="AL2929" s="21" t="s">
        <v>1324</v>
      </c>
      <c r="AM2929" s="21"/>
      <c r="AN2929" s="21">
        <v>3</v>
      </c>
      <c r="AO2929" s="21">
        <v>50</v>
      </c>
      <c r="AP2929" s="21">
        <v>84</v>
      </c>
      <c r="AQ2929" s="22" t="s">
        <v>3019</v>
      </c>
      <c r="AR2929" s="21" t="s">
        <v>1301</v>
      </c>
      <c r="AS2929" t="s">
        <v>3088</v>
      </c>
    </row>
    <row r="2930" spans="1:45" x14ac:dyDescent="0.2">
      <c r="A2930" s="21" t="s">
        <v>1688</v>
      </c>
      <c r="B2930" s="21" t="s">
        <v>1146</v>
      </c>
      <c r="C2930" s="21" t="s">
        <v>1149</v>
      </c>
      <c r="D2930" s="21" t="s">
        <v>420</v>
      </c>
      <c r="E2930" s="21" t="s">
        <v>3086</v>
      </c>
      <c r="G2930" s="21" t="s">
        <v>153</v>
      </c>
      <c r="H2930" s="21" t="s">
        <v>1168</v>
      </c>
      <c r="I2930" s="21" t="s">
        <v>3087</v>
      </c>
      <c r="J2930" s="21">
        <v>49.133333333333297</v>
      </c>
      <c r="K2930">
        <v>-122.75</v>
      </c>
      <c r="L2930">
        <v>1415</v>
      </c>
      <c r="M2930" s="21" t="s">
        <v>3037</v>
      </c>
      <c r="O2930" s="21">
        <v>1985</v>
      </c>
      <c r="Q2930" s="21" t="s">
        <v>3089</v>
      </c>
      <c r="T2930" s="21">
        <v>-20</v>
      </c>
      <c r="U2930" s="21" t="s">
        <v>1221</v>
      </c>
      <c r="V2930" s="9" t="s">
        <v>1250</v>
      </c>
      <c r="W2930">
        <f>56</f>
        <v>56</v>
      </c>
      <c r="X2930" s="9" t="s">
        <v>3091</v>
      </c>
      <c r="Y2930" t="s">
        <v>3102</v>
      </c>
      <c r="Z2930" s="22">
        <v>8</v>
      </c>
      <c r="AD2930" s="22" t="s">
        <v>1168</v>
      </c>
      <c r="AF2930" s="24" t="s">
        <v>153</v>
      </c>
      <c r="AG2930" t="s">
        <v>1160</v>
      </c>
      <c r="AH2930">
        <f t="shared" si="32"/>
        <v>4320</v>
      </c>
      <c r="AI2930" s="21" t="s">
        <v>153</v>
      </c>
      <c r="AJ2930" s="21" t="s">
        <v>1281</v>
      </c>
      <c r="AK2930" s="21">
        <v>27</v>
      </c>
      <c r="AL2930" s="21" t="s">
        <v>1324</v>
      </c>
      <c r="AM2930" s="21"/>
      <c r="AN2930" s="21">
        <v>3</v>
      </c>
      <c r="AO2930" s="21">
        <v>50</v>
      </c>
      <c r="AP2930" s="21">
        <v>84</v>
      </c>
      <c r="AQ2930" s="22" t="s">
        <v>3019</v>
      </c>
      <c r="AR2930" s="21" t="s">
        <v>1301</v>
      </c>
      <c r="AS2930" t="s">
        <v>3088</v>
      </c>
    </row>
    <row r="2931" spans="1:45" x14ac:dyDescent="0.2">
      <c r="A2931" s="21" t="s">
        <v>1688</v>
      </c>
      <c r="B2931" s="21" t="s">
        <v>1146</v>
      </c>
      <c r="C2931" s="21" t="s">
        <v>1149</v>
      </c>
      <c r="D2931" s="21" t="s">
        <v>420</v>
      </c>
      <c r="E2931" s="21" t="s">
        <v>3086</v>
      </c>
      <c r="G2931" s="21" t="s">
        <v>153</v>
      </c>
      <c r="H2931" s="21" t="s">
        <v>1168</v>
      </c>
      <c r="I2931" s="21" t="s">
        <v>3087</v>
      </c>
      <c r="J2931" s="21">
        <v>49.133333333333297</v>
      </c>
      <c r="K2931">
        <v>-122.75</v>
      </c>
      <c r="L2931">
        <v>1415</v>
      </c>
      <c r="M2931" s="21" t="s">
        <v>3037</v>
      </c>
      <c r="O2931" s="21">
        <v>1985</v>
      </c>
      <c r="Q2931" s="21" t="s">
        <v>3089</v>
      </c>
      <c r="T2931" s="21">
        <v>-20</v>
      </c>
      <c r="U2931" s="21" t="s">
        <v>1221</v>
      </c>
      <c r="V2931" s="9" t="s">
        <v>1250</v>
      </c>
      <c r="W2931">
        <f>56</f>
        <v>56</v>
      </c>
      <c r="X2931" s="9" t="s">
        <v>3091</v>
      </c>
      <c r="Y2931" t="s">
        <v>3103</v>
      </c>
      <c r="Z2931" s="22">
        <v>8</v>
      </c>
      <c r="AD2931" s="22" t="s">
        <v>1168</v>
      </c>
      <c r="AF2931" s="24" t="s">
        <v>153</v>
      </c>
      <c r="AG2931" t="s">
        <v>1160</v>
      </c>
      <c r="AH2931">
        <f t="shared" si="32"/>
        <v>4320</v>
      </c>
      <c r="AI2931" s="21" t="s">
        <v>153</v>
      </c>
      <c r="AJ2931" s="21" t="s">
        <v>1148</v>
      </c>
      <c r="AK2931" s="21">
        <v>63</v>
      </c>
      <c r="AL2931" s="21" t="s">
        <v>1324</v>
      </c>
      <c r="AM2931" s="21"/>
      <c r="AN2931" s="21">
        <v>3</v>
      </c>
      <c r="AO2931" s="21">
        <v>50</v>
      </c>
      <c r="AP2931" s="21">
        <v>28</v>
      </c>
      <c r="AQ2931" s="22" t="s">
        <v>3019</v>
      </c>
      <c r="AR2931" s="21" t="s">
        <v>1301</v>
      </c>
      <c r="AS2931" t="s">
        <v>3088</v>
      </c>
    </row>
    <row r="2932" spans="1:45" x14ac:dyDescent="0.2">
      <c r="A2932" s="21" t="s">
        <v>1688</v>
      </c>
      <c r="B2932" s="21" t="s">
        <v>1146</v>
      </c>
      <c r="C2932" s="21" t="s">
        <v>1149</v>
      </c>
      <c r="D2932" s="21" t="s">
        <v>420</v>
      </c>
      <c r="E2932" s="21" t="s">
        <v>3086</v>
      </c>
      <c r="G2932" s="21" t="s">
        <v>153</v>
      </c>
      <c r="H2932" s="21" t="s">
        <v>1168</v>
      </c>
      <c r="I2932" s="21" t="s">
        <v>3087</v>
      </c>
      <c r="J2932" s="21">
        <v>49.133333333333297</v>
      </c>
      <c r="K2932">
        <v>-122.75</v>
      </c>
      <c r="L2932">
        <v>1415</v>
      </c>
      <c r="M2932" s="21" t="s">
        <v>3037</v>
      </c>
      <c r="O2932" s="21">
        <v>1985</v>
      </c>
      <c r="Q2932" s="21" t="s">
        <v>3089</v>
      </c>
      <c r="T2932" s="21">
        <v>-20</v>
      </c>
      <c r="U2932" s="21" t="s">
        <v>1221</v>
      </c>
      <c r="V2932" s="9" t="s">
        <v>1250</v>
      </c>
      <c r="W2932">
        <f>56</f>
        <v>56</v>
      </c>
      <c r="X2932" s="9" t="s">
        <v>3091</v>
      </c>
      <c r="Y2932" t="s">
        <v>3103</v>
      </c>
      <c r="Z2932" s="22">
        <v>8</v>
      </c>
      <c r="AD2932" s="22" t="s">
        <v>1168</v>
      </c>
      <c r="AF2932" s="24" t="s">
        <v>153</v>
      </c>
      <c r="AG2932" t="s">
        <v>1160</v>
      </c>
      <c r="AH2932">
        <f t="shared" si="32"/>
        <v>4320</v>
      </c>
      <c r="AI2932" s="21" t="s">
        <v>153</v>
      </c>
      <c r="AJ2932" s="21" t="s">
        <v>1281</v>
      </c>
      <c r="AK2932" s="21">
        <v>24</v>
      </c>
      <c r="AL2932" s="21" t="s">
        <v>1324</v>
      </c>
      <c r="AM2932" s="21"/>
      <c r="AN2932" s="21">
        <v>3</v>
      </c>
      <c r="AO2932" s="21">
        <v>50</v>
      </c>
      <c r="AP2932" s="21">
        <v>28</v>
      </c>
      <c r="AQ2932" s="22" t="s">
        <v>3019</v>
      </c>
      <c r="AR2932" s="21" t="s">
        <v>1301</v>
      </c>
      <c r="AS2932" t="s">
        <v>3088</v>
      </c>
    </row>
    <row r="2933" spans="1:45" x14ac:dyDescent="0.2">
      <c r="A2933" s="21" t="s">
        <v>1688</v>
      </c>
      <c r="B2933" s="21" t="s">
        <v>1146</v>
      </c>
      <c r="C2933" s="21" t="s">
        <v>1149</v>
      </c>
      <c r="D2933" s="21" t="s">
        <v>420</v>
      </c>
      <c r="E2933" s="21" t="s">
        <v>3086</v>
      </c>
      <c r="G2933" s="21" t="s">
        <v>153</v>
      </c>
      <c r="H2933" s="21" t="s">
        <v>1168</v>
      </c>
      <c r="I2933" s="21" t="s">
        <v>3087</v>
      </c>
      <c r="J2933" s="21">
        <v>49.133333333333297</v>
      </c>
      <c r="K2933">
        <v>-122.75</v>
      </c>
      <c r="L2933">
        <v>1415</v>
      </c>
      <c r="M2933" s="21" t="s">
        <v>3037</v>
      </c>
      <c r="O2933" s="21">
        <v>1985</v>
      </c>
      <c r="Q2933" s="21" t="s">
        <v>3089</v>
      </c>
      <c r="T2933" s="21">
        <v>-20</v>
      </c>
      <c r="U2933" s="21" t="s">
        <v>1221</v>
      </c>
      <c r="V2933" s="9" t="s">
        <v>1250</v>
      </c>
      <c r="W2933">
        <f>56</f>
        <v>56</v>
      </c>
      <c r="X2933" s="9" t="s">
        <v>3091</v>
      </c>
      <c r="Y2933" t="s">
        <v>3103</v>
      </c>
      <c r="Z2933" s="22">
        <v>8</v>
      </c>
      <c r="AD2933" s="22" t="s">
        <v>1168</v>
      </c>
      <c r="AF2933" s="24" t="s">
        <v>153</v>
      </c>
      <c r="AG2933" t="s">
        <v>1160</v>
      </c>
      <c r="AH2933">
        <f t="shared" si="32"/>
        <v>4320</v>
      </c>
      <c r="AI2933" s="21" t="s">
        <v>153</v>
      </c>
      <c r="AJ2933" s="21" t="s">
        <v>1148</v>
      </c>
      <c r="AK2933" s="21">
        <v>67</v>
      </c>
      <c r="AL2933" s="21" t="s">
        <v>1324</v>
      </c>
      <c r="AM2933" s="21"/>
      <c r="AN2933" s="21">
        <v>3</v>
      </c>
      <c r="AO2933" s="21">
        <v>50</v>
      </c>
      <c r="AP2933" s="21">
        <v>56</v>
      </c>
      <c r="AQ2933" s="22" t="s">
        <v>3019</v>
      </c>
      <c r="AR2933" s="21" t="s">
        <v>1301</v>
      </c>
      <c r="AS2933" t="s">
        <v>3088</v>
      </c>
    </row>
    <row r="2934" spans="1:45" x14ac:dyDescent="0.2">
      <c r="A2934" s="21" t="s">
        <v>1688</v>
      </c>
      <c r="B2934" s="21" t="s">
        <v>1146</v>
      </c>
      <c r="C2934" s="21" t="s">
        <v>1149</v>
      </c>
      <c r="D2934" s="21" t="s">
        <v>420</v>
      </c>
      <c r="E2934" s="21" t="s">
        <v>3086</v>
      </c>
      <c r="G2934" s="21" t="s">
        <v>153</v>
      </c>
      <c r="H2934" s="21" t="s">
        <v>1168</v>
      </c>
      <c r="I2934" s="21" t="s">
        <v>3087</v>
      </c>
      <c r="J2934" s="21">
        <v>49.133333333333297</v>
      </c>
      <c r="K2934">
        <v>-122.75</v>
      </c>
      <c r="L2934">
        <v>1415</v>
      </c>
      <c r="M2934" s="21" t="s">
        <v>3037</v>
      </c>
      <c r="O2934" s="21">
        <v>1985</v>
      </c>
      <c r="Q2934" s="21" t="s">
        <v>3089</v>
      </c>
      <c r="T2934" s="21">
        <v>-20</v>
      </c>
      <c r="U2934" s="21" t="s">
        <v>1221</v>
      </c>
      <c r="V2934" s="9" t="s">
        <v>1250</v>
      </c>
      <c r="W2934">
        <f>56</f>
        <v>56</v>
      </c>
      <c r="X2934" s="9" t="s">
        <v>3091</v>
      </c>
      <c r="Y2934" t="s">
        <v>3103</v>
      </c>
      <c r="Z2934" s="22">
        <v>8</v>
      </c>
      <c r="AD2934" s="22" t="s">
        <v>1168</v>
      </c>
      <c r="AF2934" s="24" t="s">
        <v>153</v>
      </c>
      <c r="AG2934" t="s">
        <v>1160</v>
      </c>
      <c r="AH2934">
        <f t="shared" si="32"/>
        <v>4320</v>
      </c>
      <c r="AI2934" s="21" t="s">
        <v>153</v>
      </c>
      <c r="AJ2934" s="21" t="s">
        <v>1281</v>
      </c>
      <c r="AK2934" s="21">
        <v>37</v>
      </c>
      <c r="AL2934" s="21" t="s">
        <v>1324</v>
      </c>
      <c r="AM2934" s="21"/>
      <c r="AN2934" s="21">
        <v>3</v>
      </c>
      <c r="AO2934" s="21">
        <v>50</v>
      </c>
      <c r="AP2934" s="21">
        <v>56</v>
      </c>
      <c r="AQ2934" s="22" t="s">
        <v>3019</v>
      </c>
      <c r="AR2934" s="21" t="s">
        <v>1301</v>
      </c>
      <c r="AS2934" t="s">
        <v>3088</v>
      </c>
    </row>
    <row r="2935" spans="1:45" x14ac:dyDescent="0.2">
      <c r="A2935" s="21" t="s">
        <v>1688</v>
      </c>
      <c r="B2935" s="21" t="s">
        <v>1146</v>
      </c>
      <c r="C2935" s="21" t="s">
        <v>1149</v>
      </c>
      <c r="D2935" s="21" t="s">
        <v>420</v>
      </c>
      <c r="E2935" s="21" t="s">
        <v>3086</v>
      </c>
      <c r="G2935" s="21" t="s">
        <v>153</v>
      </c>
      <c r="H2935" s="21" t="s">
        <v>1168</v>
      </c>
      <c r="I2935" s="21" t="s">
        <v>3087</v>
      </c>
      <c r="J2935" s="21">
        <v>49.133333333333297</v>
      </c>
      <c r="K2935">
        <v>-122.75</v>
      </c>
      <c r="L2935">
        <v>1415</v>
      </c>
      <c r="M2935" s="21" t="s">
        <v>3037</v>
      </c>
      <c r="O2935" s="21">
        <v>1985</v>
      </c>
      <c r="Q2935" s="21" t="s">
        <v>3089</v>
      </c>
      <c r="T2935" s="21">
        <v>-20</v>
      </c>
      <c r="U2935" s="21" t="s">
        <v>1221</v>
      </c>
      <c r="V2935" s="9" t="s">
        <v>1250</v>
      </c>
      <c r="W2935">
        <f>56</f>
        <v>56</v>
      </c>
      <c r="X2935" s="9" t="s">
        <v>3091</v>
      </c>
      <c r="Y2935" t="s">
        <v>3103</v>
      </c>
      <c r="Z2935" s="22">
        <v>8</v>
      </c>
      <c r="AD2935" s="22" t="s">
        <v>1168</v>
      </c>
      <c r="AF2935" s="24" t="s">
        <v>153</v>
      </c>
      <c r="AG2935" t="s">
        <v>1160</v>
      </c>
      <c r="AH2935">
        <f t="shared" si="32"/>
        <v>4320</v>
      </c>
      <c r="AI2935" s="21" t="s">
        <v>153</v>
      </c>
      <c r="AJ2935" s="21" t="s">
        <v>1148</v>
      </c>
      <c r="AK2935" s="21">
        <v>56</v>
      </c>
      <c r="AL2935" s="21" t="s">
        <v>1324</v>
      </c>
      <c r="AM2935" s="21"/>
      <c r="AN2935" s="21">
        <v>3</v>
      </c>
      <c r="AO2935" s="21">
        <v>50</v>
      </c>
      <c r="AP2935" s="21">
        <v>84</v>
      </c>
      <c r="AQ2935" s="22" t="s">
        <v>3019</v>
      </c>
      <c r="AR2935" s="21" t="s">
        <v>1301</v>
      </c>
      <c r="AS2935" t="s">
        <v>3088</v>
      </c>
    </row>
    <row r="2936" spans="1:45" x14ac:dyDescent="0.2">
      <c r="A2936" s="21" t="s">
        <v>1688</v>
      </c>
      <c r="B2936" s="21" t="s">
        <v>1146</v>
      </c>
      <c r="C2936" s="21" t="s">
        <v>1149</v>
      </c>
      <c r="D2936" s="21" t="s">
        <v>420</v>
      </c>
      <c r="E2936" s="21" t="s">
        <v>3086</v>
      </c>
      <c r="G2936" s="21" t="s">
        <v>153</v>
      </c>
      <c r="H2936" s="21" t="s">
        <v>1168</v>
      </c>
      <c r="I2936" s="21" t="s">
        <v>3087</v>
      </c>
      <c r="J2936" s="21">
        <v>49.133333333333297</v>
      </c>
      <c r="K2936">
        <v>-122.75</v>
      </c>
      <c r="L2936">
        <v>1415</v>
      </c>
      <c r="M2936" s="21" t="s">
        <v>3037</v>
      </c>
      <c r="O2936" s="21">
        <v>1985</v>
      </c>
      <c r="Q2936" s="21" t="s">
        <v>3089</v>
      </c>
      <c r="T2936" s="21">
        <v>-20</v>
      </c>
      <c r="U2936" s="21" t="s">
        <v>1221</v>
      </c>
      <c r="V2936" s="9" t="s">
        <v>1250</v>
      </c>
      <c r="W2936">
        <f>56</f>
        <v>56</v>
      </c>
      <c r="X2936" s="9" t="s">
        <v>3091</v>
      </c>
      <c r="Y2936" t="s">
        <v>3103</v>
      </c>
      <c r="Z2936" s="22">
        <v>8</v>
      </c>
      <c r="AD2936" s="22" t="s">
        <v>1168</v>
      </c>
      <c r="AF2936" s="24" t="s">
        <v>153</v>
      </c>
      <c r="AG2936" t="s">
        <v>1160</v>
      </c>
      <c r="AH2936">
        <f t="shared" si="32"/>
        <v>4320</v>
      </c>
      <c r="AI2936" s="21" t="s">
        <v>153</v>
      </c>
      <c r="AJ2936" s="21" t="s">
        <v>1281</v>
      </c>
      <c r="AK2936" s="21">
        <v>27</v>
      </c>
      <c r="AL2936" s="21" t="s">
        <v>1324</v>
      </c>
      <c r="AM2936" s="21"/>
      <c r="AN2936" s="21">
        <v>3</v>
      </c>
      <c r="AO2936" s="21">
        <v>50</v>
      </c>
      <c r="AP2936" s="21">
        <v>84</v>
      </c>
      <c r="AQ2936" s="22" t="s">
        <v>3019</v>
      </c>
      <c r="AR2936" s="21" t="s">
        <v>1301</v>
      </c>
      <c r="AS2936" t="s">
        <v>3088</v>
      </c>
    </row>
    <row r="2937" spans="1:45" x14ac:dyDescent="0.2">
      <c r="A2937" s="21" t="s">
        <v>1688</v>
      </c>
      <c r="B2937" s="21" t="s">
        <v>1146</v>
      </c>
      <c r="C2937" s="21" t="s">
        <v>1149</v>
      </c>
      <c r="D2937" s="21" t="s">
        <v>420</v>
      </c>
      <c r="E2937" s="21" t="s">
        <v>3086</v>
      </c>
      <c r="G2937" s="21" t="s">
        <v>153</v>
      </c>
      <c r="H2937" s="21" t="s">
        <v>1168</v>
      </c>
      <c r="I2937" s="21" t="s">
        <v>3087</v>
      </c>
      <c r="J2937" s="21">
        <v>49.133333333333297</v>
      </c>
      <c r="K2937">
        <v>-122.75</v>
      </c>
      <c r="L2937">
        <v>1415</v>
      </c>
      <c r="M2937" s="21" t="s">
        <v>3037</v>
      </c>
      <c r="O2937" s="21">
        <v>1985</v>
      </c>
      <c r="Q2937" s="21" t="s">
        <v>3089</v>
      </c>
      <c r="T2937" s="21">
        <v>-20</v>
      </c>
      <c r="U2937" s="21" t="s">
        <v>1221</v>
      </c>
      <c r="V2937" s="9" t="s">
        <v>1250</v>
      </c>
      <c r="W2937">
        <f>56</f>
        <v>56</v>
      </c>
      <c r="X2937" s="9" t="s">
        <v>3091</v>
      </c>
      <c r="Y2937" t="s">
        <v>3104</v>
      </c>
      <c r="Z2937" s="22">
        <v>8</v>
      </c>
      <c r="AD2937" s="22" t="s">
        <v>1168</v>
      </c>
      <c r="AF2937" s="24" t="s">
        <v>153</v>
      </c>
      <c r="AG2937" t="s">
        <v>1160</v>
      </c>
      <c r="AH2937">
        <f t="shared" si="32"/>
        <v>4320</v>
      </c>
      <c r="AI2937" s="21" t="s">
        <v>153</v>
      </c>
      <c r="AJ2937" s="21" t="s">
        <v>1148</v>
      </c>
      <c r="AK2937" s="21">
        <v>62</v>
      </c>
      <c r="AL2937" s="21" t="s">
        <v>1324</v>
      </c>
      <c r="AM2937" s="21"/>
      <c r="AN2937" s="21">
        <v>3</v>
      </c>
      <c r="AO2937" s="21">
        <v>50</v>
      </c>
      <c r="AP2937" s="21">
        <v>28</v>
      </c>
      <c r="AQ2937" s="22" t="s">
        <v>3019</v>
      </c>
      <c r="AR2937" s="21" t="s">
        <v>1301</v>
      </c>
      <c r="AS2937" t="s">
        <v>3088</v>
      </c>
    </row>
    <row r="2938" spans="1:45" x14ac:dyDescent="0.2">
      <c r="A2938" s="21" t="s">
        <v>1688</v>
      </c>
      <c r="B2938" s="21" t="s">
        <v>1146</v>
      </c>
      <c r="C2938" s="21" t="s">
        <v>1149</v>
      </c>
      <c r="D2938" s="21" t="s">
        <v>420</v>
      </c>
      <c r="E2938" s="21" t="s">
        <v>3086</v>
      </c>
      <c r="G2938" s="21" t="s">
        <v>153</v>
      </c>
      <c r="H2938" s="21" t="s">
        <v>1168</v>
      </c>
      <c r="I2938" s="21" t="s">
        <v>3087</v>
      </c>
      <c r="J2938" s="21">
        <v>49.133333333333297</v>
      </c>
      <c r="K2938">
        <v>-122.75</v>
      </c>
      <c r="L2938">
        <v>1415</v>
      </c>
      <c r="M2938" s="21" t="s">
        <v>3037</v>
      </c>
      <c r="O2938" s="21">
        <v>1985</v>
      </c>
      <c r="Q2938" s="21" t="s">
        <v>3089</v>
      </c>
      <c r="T2938" s="21">
        <v>-20</v>
      </c>
      <c r="U2938" s="21" t="s">
        <v>1221</v>
      </c>
      <c r="V2938" s="9" t="s">
        <v>1250</v>
      </c>
      <c r="W2938">
        <f>56</f>
        <v>56</v>
      </c>
      <c r="X2938" s="9" t="s">
        <v>3091</v>
      </c>
      <c r="Y2938" t="s">
        <v>3104</v>
      </c>
      <c r="Z2938" s="22">
        <v>8</v>
      </c>
      <c r="AD2938" s="22" t="s">
        <v>1168</v>
      </c>
      <c r="AF2938" s="24" t="s">
        <v>153</v>
      </c>
      <c r="AG2938" t="s">
        <v>1160</v>
      </c>
      <c r="AH2938">
        <f t="shared" si="32"/>
        <v>4320</v>
      </c>
      <c r="AI2938" s="21" t="s">
        <v>153</v>
      </c>
      <c r="AJ2938" s="21" t="s">
        <v>1281</v>
      </c>
      <c r="AK2938" s="21">
        <v>28</v>
      </c>
      <c r="AL2938" s="21" t="s">
        <v>1324</v>
      </c>
      <c r="AM2938" s="21"/>
      <c r="AN2938" s="21">
        <v>3</v>
      </c>
      <c r="AO2938" s="21">
        <v>50</v>
      </c>
      <c r="AP2938" s="21">
        <v>28</v>
      </c>
      <c r="AQ2938" s="22" t="s">
        <v>3019</v>
      </c>
      <c r="AR2938" s="21" t="s">
        <v>1301</v>
      </c>
      <c r="AS2938" t="s">
        <v>3088</v>
      </c>
    </row>
    <row r="2939" spans="1:45" x14ac:dyDescent="0.2">
      <c r="A2939" s="21" t="s">
        <v>1688</v>
      </c>
      <c r="B2939" s="21" t="s">
        <v>1146</v>
      </c>
      <c r="C2939" s="21" t="s">
        <v>1149</v>
      </c>
      <c r="D2939" s="21" t="s">
        <v>420</v>
      </c>
      <c r="E2939" s="21" t="s">
        <v>3086</v>
      </c>
      <c r="G2939" s="21" t="s">
        <v>153</v>
      </c>
      <c r="H2939" s="21" t="s">
        <v>1168</v>
      </c>
      <c r="I2939" s="21" t="s">
        <v>3087</v>
      </c>
      <c r="J2939" s="21">
        <v>49.133333333333297</v>
      </c>
      <c r="K2939">
        <v>-122.75</v>
      </c>
      <c r="L2939">
        <v>1415</v>
      </c>
      <c r="M2939" s="21" t="s">
        <v>3037</v>
      </c>
      <c r="O2939" s="21">
        <v>1985</v>
      </c>
      <c r="Q2939" s="21" t="s">
        <v>3089</v>
      </c>
      <c r="T2939" s="21">
        <v>-20</v>
      </c>
      <c r="U2939" s="21" t="s">
        <v>1221</v>
      </c>
      <c r="V2939" s="9" t="s">
        <v>1250</v>
      </c>
      <c r="W2939">
        <f>56</f>
        <v>56</v>
      </c>
      <c r="X2939" s="9" t="s">
        <v>3091</v>
      </c>
      <c r="Y2939" t="s">
        <v>3104</v>
      </c>
      <c r="Z2939" s="22">
        <v>8</v>
      </c>
      <c r="AD2939" s="22" t="s">
        <v>1168</v>
      </c>
      <c r="AF2939" s="24" t="s">
        <v>153</v>
      </c>
      <c r="AG2939" t="s">
        <v>1160</v>
      </c>
      <c r="AH2939">
        <f t="shared" si="32"/>
        <v>4320</v>
      </c>
      <c r="AI2939" s="21" t="s">
        <v>153</v>
      </c>
      <c r="AJ2939" s="21" t="s">
        <v>1148</v>
      </c>
      <c r="AK2939" s="21">
        <v>79</v>
      </c>
      <c r="AL2939" s="21" t="s">
        <v>1324</v>
      </c>
      <c r="AM2939" s="21"/>
      <c r="AN2939" s="21">
        <v>3</v>
      </c>
      <c r="AO2939" s="21">
        <v>50</v>
      </c>
      <c r="AP2939" s="21">
        <v>56</v>
      </c>
      <c r="AQ2939" s="22" t="s">
        <v>3019</v>
      </c>
      <c r="AR2939" s="21" t="s">
        <v>1301</v>
      </c>
      <c r="AS2939" t="s">
        <v>3088</v>
      </c>
    </row>
    <row r="2940" spans="1:45" x14ac:dyDescent="0.2">
      <c r="A2940" s="21" t="s">
        <v>1688</v>
      </c>
      <c r="B2940" s="21" t="s">
        <v>1146</v>
      </c>
      <c r="C2940" s="21" t="s">
        <v>1149</v>
      </c>
      <c r="D2940" s="21" t="s">
        <v>420</v>
      </c>
      <c r="E2940" s="21" t="s">
        <v>3086</v>
      </c>
      <c r="G2940" s="21" t="s">
        <v>153</v>
      </c>
      <c r="H2940" s="21" t="s">
        <v>1168</v>
      </c>
      <c r="I2940" s="21" t="s">
        <v>3087</v>
      </c>
      <c r="J2940" s="21">
        <v>49.133333333333297</v>
      </c>
      <c r="K2940">
        <v>-122.75</v>
      </c>
      <c r="L2940">
        <v>1415</v>
      </c>
      <c r="M2940" s="21" t="s">
        <v>3037</v>
      </c>
      <c r="O2940" s="21">
        <v>1985</v>
      </c>
      <c r="Q2940" s="21" t="s">
        <v>3089</v>
      </c>
      <c r="T2940" s="21">
        <v>-20</v>
      </c>
      <c r="U2940" s="21" t="s">
        <v>1221</v>
      </c>
      <c r="V2940" s="9" t="s">
        <v>1250</v>
      </c>
      <c r="W2940">
        <f>56</f>
        <v>56</v>
      </c>
      <c r="X2940" s="9" t="s">
        <v>3091</v>
      </c>
      <c r="Y2940" t="s">
        <v>3104</v>
      </c>
      <c r="Z2940" s="22">
        <v>8</v>
      </c>
      <c r="AD2940" s="22" t="s">
        <v>1168</v>
      </c>
      <c r="AF2940" s="24" t="s">
        <v>153</v>
      </c>
      <c r="AG2940" t="s">
        <v>1160</v>
      </c>
      <c r="AH2940">
        <f t="shared" si="32"/>
        <v>4320</v>
      </c>
      <c r="AI2940" s="21" t="s">
        <v>153</v>
      </c>
      <c r="AJ2940" s="21" t="s">
        <v>1281</v>
      </c>
      <c r="AK2940" s="21">
        <v>46</v>
      </c>
      <c r="AL2940" s="21" t="s">
        <v>1324</v>
      </c>
      <c r="AM2940" s="21"/>
      <c r="AN2940" s="21">
        <v>3</v>
      </c>
      <c r="AO2940" s="21">
        <v>50</v>
      </c>
      <c r="AP2940" s="21">
        <v>56</v>
      </c>
      <c r="AQ2940" s="22" t="s">
        <v>3019</v>
      </c>
      <c r="AR2940" s="21" t="s">
        <v>1301</v>
      </c>
      <c r="AS2940" t="s">
        <v>3088</v>
      </c>
    </row>
    <row r="2941" spans="1:45" x14ac:dyDescent="0.2">
      <c r="A2941" s="21" t="s">
        <v>1688</v>
      </c>
      <c r="B2941" s="21" t="s">
        <v>1146</v>
      </c>
      <c r="C2941" s="21" t="s">
        <v>1149</v>
      </c>
      <c r="D2941" s="21" t="s">
        <v>420</v>
      </c>
      <c r="E2941" s="21" t="s">
        <v>3086</v>
      </c>
      <c r="G2941" s="21" t="s">
        <v>153</v>
      </c>
      <c r="H2941" s="21" t="s">
        <v>1168</v>
      </c>
      <c r="I2941" s="21" t="s">
        <v>3087</v>
      </c>
      <c r="J2941" s="21">
        <v>49.133333333333297</v>
      </c>
      <c r="K2941">
        <v>-122.75</v>
      </c>
      <c r="L2941">
        <v>1415</v>
      </c>
      <c r="M2941" s="21" t="s">
        <v>3037</v>
      </c>
      <c r="O2941" s="21">
        <v>1985</v>
      </c>
      <c r="Q2941" s="21" t="s">
        <v>3089</v>
      </c>
      <c r="T2941" s="21">
        <v>-20</v>
      </c>
      <c r="U2941" s="21" t="s">
        <v>1221</v>
      </c>
      <c r="V2941" s="9" t="s">
        <v>1250</v>
      </c>
      <c r="W2941">
        <f>56</f>
        <v>56</v>
      </c>
      <c r="X2941" s="9" t="s">
        <v>3091</v>
      </c>
      <c r="Y2941" t="s">
        <v>3104</v>
      </c>
      <c r="Z2941" s="22">
        <v>8</v>
      </c>
      <c r="AD2941" s="22" t="s">
        <v>1168</v>
      </c>
      <c r="AF2941" s="24" t="s">
        <v>153</v>
      </c>
      <c r="AG2941" t="s">
        <v>1160</v>
      </c>
      <c r="AH2941">
        <f t="shared" si="32"/>
        <v>4320</v>
      </c>
      <c r="AI2941" s="21" t="s">
        <v>153</v>
      </c>
      <c r="AJ2941" s="21" t="s">
        <v>1148</v>
      </c>
      <c r="AK2941" s="21">
        <v>56</v>
      </c>
      <c r="AL2941" s="21" t="s">
        <v>1324</v>
      </c>
      <c r="AM2941" s="21"/>
      <c r="AN2941" s="21">
        <v>3</v>
      </c>
      <c r="AO2941" s="21">
        <v>50</v>
      </c>
      <c r="AP2941" s="21">
        <v>84</v>
      </c>
      <c r="AQ2941" s="22" t="s">
        <v>3019</v>
      </c>
      <c r="AR2941" s="21" t="s">
        <v>1301</v>
      </c>
      <c r="AS2941" t="s">
        <v>3088</v>
      </c>
    </row>
    <row r="2942" spans="1:45" x14ac:dyDescent="0.2">
      <c r="A2942" s="21" t="s">
        <v>1688</v>
      </c>
      <c r="B2942" s="21" t="s">
        <v>1146</v>
      </c>
      <c r="C2942" s="21" t="s">
        <v>1149</v>
      </c>
      <c r="D2942" s="21" t="s">
        <v>420</v>
      </c>
      <c r="E2942" s="21" t="s">
        <v>3086</v>
      </c>
      <c r="G2942" s="21" t="s">
        <v>153</v>
      </c>
      <c r="H2942" s="21" t="s">
        <v>1168</v>
      </c>
      <c r="I2942" s="21" t="s">
        <v>3087</v>
      </c>
      <c r="J2942" s="21">
        <v>49.133333333333297</v>
      </c>
      <c r="K2942">
        <v>-122.75</v>
      </c>
      <c r="L2942">
        <v>1415</v>
      </c>
      <c r="M2942" s="21" t="s">
        <v>3037</v>
      </c>
      <c r="O2942" s="21">
        <v>1985</v>
      </c>
      <c r="Q2942" s="21" t="s">
        <v>3089</v>
      </c>
      <c r="T2942" s="21">
        <v>-20</v>
      </c>
      <c r="U2942" s="21" t="s">
        <v>1221</v>
      </c>
      <c r="V2942" s="9" t="s">
        <v>1250</v>
      </c>
      <c r="W2942">
        <f>56</f>
        <v>56</v>
      </c>
      <c r="X2942" s="9" t="s">
        <v>3091</v>
      </c>
      <c r="Y2942" t="s">
        <v>3104</v>
      </c>
      <c r="Z2942" s="22">
        <v>8</v>
      </c>
      <c r="AD2942" s="22" t="s">
        <v>1168</v>
      </c>
      <c r="AF2942" s="24" t="s">
        <v>153</v>
      </c>
      <c r="AG2942" t="s">
        <v>1160</v>
      </c>
      <c r="AH2942">
        <f t="shared" si="32"/>
        <v>4320</v>
      </c>
      <c r="AI2942" s="21" t="s">
        <v>153</v>
      </c>
      <c r="AJ2942" s="21" t="s">
        <v>1281</v>
      </c>
      <c r="AK2942" s="21">
        <v>28</v>
      </c>
      <c r="AL2942" s="21" t="s">
        <v>1324</v>
      </c>
      <c r="AM2942" s="21"/>
      <c r="AN2942" s="21">
        <v>3</v>
      </c>
      <c r="AO2942" s="21">
        <v>50</v>
      </c>
      <c r="AP2942" s="21">
        <v>84</v>
      </c>
      <c r="AQ2942" s="22" t="s">
        <v>3019</v>
      </c>
      <c r="AR2942" s="21" t="s">
        <v>1301</v>
      </c>
      <c r="AS2942" t="s">
        <v>3088</v>
      </c>
    </row>
    <row r="2943" spans="1:45" x14ac:dyDescent="0.2">
      <c r="A2943" s="21" t="s">
        <v>1688</v>
      </c>
      <c r="B2943" s="21" t="s">
        <v>1146</v>
      </c>
      <c r="C2943" s="21" t="s">
        <v>1149</v>
      </c>
      <c r="D2943" s="21" t="s">
        <v>420</v>
      </c>
      <c r="E2943" s="21" t="s">
        <v>3086</v>
      </c>
      <c r="G2943" s="21" t="s">
        <v>153</v>
      </c>
      <c r="H2943" s="21" t="s">
        <v>1168</v>
      </c>
      <c r="I2943" s="21" t="s">
        <v>3087</v>
      </c>
      <c r="J2943" s="21">
        <v>49.133333333333297</v>
      </c>
      <c r="K2943">
        <v>-122.75</v>
      </c>
      <c r="L2943">
        <v>1415</v>
      </c>
      <c r="M2943" s="21" t="s">
        <v>3037</v>
      </c>
      <c r="O2943" s="21">
        <v>1985</v>
      </c>
      <c r="Q2943" s="21" t="s">
        <v>3089</v>
      </c>
      <c r="T2943" s="21">
        <v>-20</v>
      </c>
      <c r="U2943" s="21" t="s">
        <v>1221</v>
      </c>
      <c r="V2943" s="9" t="s">
        <v>1250</v>
      </c>
      <c r="W2943">
        <f>56</f>
        <v>56</v>
      </c>
      <c r="X2943" s="9" t="s">
        <v>3091</v>
      </c>
      <c r="Y2943" t="s">
        <v>3105</v>
      </c>
      <c r="Z2943" s="22">
        <v>8</v>
      </c>
      <c r="AD2943" s="22" t="s">
        <v>1168</v>
      </c>
      <c r="AF2943" s="24" t="s">
        <v>153</v>
      </c>
      <c r="AG2943" t="s">
        <v>1160</v>
      </c>
      <c r="AH2943">
        <f t="shared" si="32"/>
        <v>4320</v>
      </c>
      <c r="AI2943" s="21" t="s">
        <v>153</v>
      </c>
      <c r="AJ2943" s="21" t="s">
        <v>1148</v>
      </c>
      <c r="AK2943" s="21">
        <v>61</v>
      </c>
      <c r="AL2943" s="21" t="s">
        <v>1324</v>
      </c>
      <c r="AM2943" s="21"/>
      <c r="AN2943" s="21">
        <v>3</v>
      </c>
      <c r="AO2943" s="21">
        <v>50</v>
      </c>
      <c r="AP2943" s="21">
        <v>28</v>
      </c>
      <c r="AQ2943" s="22" t="s">
        <v>3019</v>
      </c>
      <c r="AR2943" s="21" t="s">
        <v>1301</v>
      </c>
      <c r="AS2943" t="s">
        <v>3088</v>
      </c>
    </row>
    <row r="2944" spans="1:45" x14ac:dyDescent="0.2">
      <c r="A2944" s="21" t="s">
        <v>1688</v>
      </c>
      <c r="B2944" s="21" t="s">
        <v>1146</v>
      </c>
      <c r="C2944" s="21" t="s">
        <v>1149</v>
      </c>
      <c r="D2944" s="21" t="s">
        <v>420</v>
      </c>
      <c r="E2944" s="21" t="s">
        <v>3086</v>
      </c>
      <c r="G2944" s="21" t="s">
        <v>153</v>
      </c>
      <c r="H2944" s="21" t="s">
        <v>1168</v>
      </c>
      <c r="I2944" s="21" t="s">
        <v>3087</v>
      </c>
      <c r="J2944" s="21">
        <v>49.133333333333297</v>
      </c>
      <c r="K2944">
        <v>-122.75</v>
      </c>
      <c r="L2944">
        <v>1415</v>
      </c>
      <c r="M2944" s="21" t="s">
        <v>3037</v>
      </c>
      <c r="O2944" s="21">
        <v>1985</v>
      </c>
      <c r="Q2944" s="21" t="s">
        <v>3089</v>
      </c>
      <c r="T2944" s="21">
        <v>-20</v>
      </c>
      <c r="U2944" s="21" t="s">
        <v>1221</v>
      </c>
      <c r="V2944" s="9" t="s">
        <v>1250</v>
      </c>
      <c r="W2944">
        <f>56</f>
        <v>56</v>
      </c>
      <c r="X2944" s="9" t="s">
        <v>3091</v>
      </c>
      <c r="Y2944" t="s">
        <v>3105</v>
      </c>
      <c r="Z2944" s="22">
        <v>8</v>
      </c>
      <c r="AD2944" s="22" t="s">
        <v>1168</v>
      </c>
      <c r="AF2944" s="24" t="s">
        <v>153</v>
      </c>
      <c r="AG2944" t="s">
        <v>1160</v>
      </c>
      <c r="AH2944">
        <f t="shared" si="32"/>
        <v>4320</v>
      </c>
      <c r="AI2944" s="21" t="s">
        <v>153</v>
      </c>
      <c r="AJ2944" s="21" t="s">
        <v>1281</v>
      </c>
      <c r="AK2944" s="21">
        <v>27</v>
      </c>
      <c r="AL2944" s="21" t="s">
        <v>1324</v>
      </c>
      <c r="AM2944" s="21"/>
      <c r="AN2944" s="21">
        <v>3</v>
      </c>
      <c r="AO2944" s="21">
        <v>50</v>
      </c>
      <c r="AP2944" s="21">
        <v>28</v>
      </c>
      <c r="AQ2944" s="22" t="s">
        <v>3019</v>
      </c>
      <c r="AR2944" s="21" t="s">
        <v>1301</v>
      </c>
      <c r="AS2944" t="s">
        <v>3088</v>
      </c>
    </row>
    <row r="2945" spans="1:45" x14ac:dyDescent="0.2">
      <c r="A2945" s="21" t="s">
        <v>1688</v>
      </c>
      <c r="B2945" s="21" t="s">
        <v>1146</v>
      </c>
      <c r="C2945" s="21" t="s">
        <v>1149</v>
      </c>
      <c r="D2945" s="21" t="s">
        <v>420</v>
      </c>
      <c r="E2945" s="21" t="s">
        <v>3086</v>
      </c>
      <c r="G2945" s="21" t="s">
        <v>153</v>
      </c>
      <c r="H2945" s="21" t="s">
        <v>1168</v>
      </c>
      <c r="I2945" s="21" t="s">
        <v>3087</v>
      </c>
      <c r="J2945" s="21">
        <v>49.133333333333297</v>
      </c>
      <c r="K2945">
        <v>-122.75</v>
      </c>
      <c r="L2945">
        <v>1415</v>
      </c>
      <c r="M2945" s="21" t="s">
        <v>3037</v>
      </c>
      <c r="O2945" s="21">
        <v>1985</v>
      </c>
      <c r="Q2945" s="21" t="s">
        <v>3089</v>
      </c>
      <c r="T2945" s="21">
        <v>-20</v>
      </c>
      <c r="U2945" s="21" t="s">
        <v>1221</v>
      </c>
      <c r="V2945" s="9" t="s">
        <v>1250</v>
      </c>
      <c r="W2945">
        <f>56</f>
        <v>56</v>
      </c>
      <c r="X2945" s="9" t="s">
        <v>3091</v>
      </c>
      <c r="Y2945" t="s">
        <v>3105</v>
      </c>
      <c r="Z2945" s="22">
        <v>8</v>
      </c>
      <c r="AD2945" s="22" t="s">
        <v>1168</v>
      </c>
      <c r="AF2945" s="24" t="s">
        <v>153</v>
      </c>
      <c r="AG2945" t="s">
        <v>1160</v>
      </c>
      <c r="AH2945">
        <f t="shared" si="32"/>
        <v>4320</v>
      </c>
      <c r="AI2945" s="21" t="s">
        <v>153</v>
      </c>
      <c r="AJ2945" s="21" t="s">
        <v>1148</v>
      </c>
      <c r="AK2945" s="21">
        <v>71</v>
      </c>
      <c r="AL2945" s="21" t="s">
        <v>1324</v>
      </c>
      <c r="AM2945" s="21"/>
      <c r="AN2945" s="21">
        <v>3</v>
      </c>
      <c r="AO2945" s="21">
        <v>50</v>
      </c>
      <c r="AP2945" s="21">
        <v>56</v>
      </c>
      <c r="AQ2945" s="22" t="s">
        <v>3019</v>
      </c>
      <c r="AR2945" s="21" t="s">
        <v>1301</v>
      </c>
      <c r="AS2945" t="s">
        <v>3088</v>
      </c>
    </row>
    <row r="2946" spans="1:45" x14ac:dyDescent="0.2">
      <c r="A2946" s="21" t="s">
        <v>1688</v>
      </c>
      <c r="B2946" s="21" t="s">
        <v>1146</v>
      </c>
      <c r="C2946" s="21" t="s">
        <v>1149</v>
      </c>
      <c r="D2946" s="21" t="s">
        <v>420</v>
      </c>
      <c r="E2946" s="21" t="s">
        <v>3086</v>
      </c>
      <c r="G2946" s="21" t="s">
        <v>153</v>
      </c>
      <c r="H2946" s="21" t="s">
        <v>1168</v>
      </c>
      <c r="I2946" s="21" t="s">
        <v>3087</v>
      </c>
      <c r="J2946" s="21">
        <v>49.133333333333297</v>
      </c>
      <c r="K2946">
        <v>-122.75</v>
      </c>
      <c r="L2946">
        <v>1415</v>
      </c>
      <c r="M2946" s="21" t="s">
        <v>3037</v>
      </c>
      <c r="O2946" s="21">
        <v>1985</v>
      </c>
      <c r="Q2946" s="21" t="s">
        <v>3089</v>
      </c>
      <c r="T2946" s="21">
        <v>-20</v>
      </c>
      <c r="U2946" s="21" t="s">
        <v>1221</v>
      </c>
      <c r="V2946" s="9" t="s">
        <v>1250</v>
      </c>
      <c r="W2946">
        <f>56</f>
        <v>56</v>
      </c>
      <c r="X2946" s="9" t="s">
        <v>3091</v>
      </c>
      <c r="Y2946" t="s">
        <v>3105</v>
      </c>
      <c r="Z2946" s="22">
        <v>8</v>
      </c>
      <c r="AD2946" s="22" t="s">
        <v>1168</v>
      </c>
      <c r="AF2946" s="24" t="s">
        <v>153</v>
      </c>
      <c r="AG2946" t="s">
        <v>1160</v>
      </c>
      <c r="AH2946">
        <f t="shared" si="32"/>
        <v>4320</v>
      </c>
      <c r="AI2946" s="21" t="s">
        <v>153</v>
      </c>
      <c r="AJ2946" s="21" t="s">
        <v>1281</v>
      </c>
      <c r="AK2946" s="21">
        <v>43</v>
      </c>
      <c r="AL2946" s="21" t="s">
        <v>1324</v>
      </c>
      <c r="AM2946" s="21"/>
      <c r="AN2946" s="21">
        <v>3</v>
      </c>
      <c r="AO2946" s="21">
        <v>50</v>
      </c>
      <c r="AP2946" s="21">
        <v>56</v>
      </c>
      <c r="AQ2946" s="22" t="s">
        <v>3019</v>
      </c>
      <c r="AR2946" s="21" t="s">
        <v>1301</v>
      </c>
      <c r="AS2946" t="s">
        <v>3088</v>
      </c>
    </row>
    <row r="2947" spans="1:45" x14ac:dyDescent="0.2">
      <c r="A2947" s="21" t="s">
        <v>1688</v>
      </c>
      <c r="B2947" s="21" t="s">
        <v>1146</v>
      </c>
      <c r="C2947" s="21" t="s">
        <v>1149</v>
      </c>
      <c r="D2947" s="21" t="s">
        <v>420</v>
      </c>
      <c r="E2947" s="21" t="s">
        <v>3086</v>
      </c>
      <c r="G2947" s="21" t="s">
        <v>153</v>
      </c>
      <c r="H2947" s="21" t="s">
        <v>1168</v>
      </c>
      <c r="I2947" s="21" t="s">
        <v>3087</v>
      </c>
      <c r="J2947" s="21">
        <v>49.133333333333297</v>
      </c>
      <c r="K2947">
        <v>-122.75</v>
      </c>
      <c r="L2947">
        <v>1415</v>
      </c>
      <c r="M2947" s="21" t="s">
        <v>3037</v>
      </c>
      <c r="O2947" s="21">
        <v>1985</v>
      </c>
      <c r="Q2947" s="21" t="s">
        <v>3089</v>
      </c>
      <c r="T2947" s="21">
        <v>-20</v>
      </c>
      <c r="U2947" s="21" t="s">
        <v>1221</v>
      </c>
      <c r="V2947" s="9" t="s">
        <v>1250</v>
      </c>
      <c r="W2947">
        <f>56</f>
        <v>56</v>
      </c>
      <c r="X2947" s="9" t="s">
        <v>3091</v>
      </c>
      <c r="Y2947" t="s">
        <v>3105</v>
      </c>
      <c r="Z2947" s="22">
        <v>8</v>
      </c>
      <c r="AD2947" s="22" t="s">
        <v>1168</v>
      </c>
      <c r="AF2947" s="24" t="s">
        <v>153</v>
      </c>
      <c r="AG2947" t="s">
        <v>1160</v>
      </c>
      <c r="AH2947">
        <f t="shared" si="32"/>
        <v>4320</v>
      </c>
      <c r="AI2947" s="21" t="s">
        <v>153</v>
      </c>
      <c r="AJ2947" s="21" t="s">
        <v>1148</v>
      </c>
      <c r="AK2947" s="21">
        <v>55</v>
      </c>
      <c r="AL2947" s="21" t="s">
        <v>1324</v>
      </c>
      <c r="AM2947" s="21"/>
      <c r="AN2947" s="21">
        <v>3</v>
      </c>
      <c r="AO2947" s="21">
        <v>50</v>
      </c>
      <c r="AP2947" s="21">
        <v>84</v>
      </c>
      <c r="AQ2947" s="22" t="s">
        <v>3019</v>
      </c>
      <c r="AR2947" s="21" t="s">
        <v>1301</v>
      </c>
      <c r="AS2947" t="s">
        <v>3088</v>
      </c>
    </row>
    <row r="2948" spans="1:45" x14ac:dyDescent="0.2">
      <c r="A2948" s="21" t="s">
        <v>1688</v>
      </c>
      <c r="B2948" s="21" t="s">
        <v>1146</v>
      </c>
      <c r="C2948" s="21" t="s">
        <v>1149</v>
      </c>
      <c r="D2948" s="21" t="s">
        <v>420</v>
      </c>
      <c r="E2948" s="21" t="s">
        <v>3086</v>
      </c>
      <c r="G2948" s="21" t="s">
        <v>153</v>
      </c>
      <c r="H2948" s="21" t="s">
        <v>1168</v>
      </c>
      <c r="I2948" s="21" t="s">
        <v>3087</v>
      </c>
      <c r="J2948" s="21">
        <v>49.133333333333297</v>
      </c>
      <c r="K2948">
        <v>-122.75</v>
      </c>
      <c r="L2948">
        <v>1415</v>
      </c>
      <c r="M2948" s="21" t="s">
        <v>3037</v>
      </c>
      <c r="O2948" s="21">
        <v>1985</v>
      </c>
      <c r="Q2948" s="21" t="s">
        <v>3089</v>
      </c>
      <c r="T2948" s="21">
        <v>-20</v>
      </c>
      <c r="U2948" s="21" t="s">
        <v>1221</v>
      </c>
      <c r="V2948" s="9" t="s">
        <v>1250</v>
      </c>
      <c r="W2948">
        <f>56</f>
        <v>56</v>
      </c>
      <c r="X2948" s="9" t="s">
        <v>3091</v>
      </c>
      <c r="Y2948" t="s">
        <v>3105</v>
      </c>
      <c r="Z2948" s="22">
        <v>8</v>
      </c>
      <c r="AD2948" s="22" t="s">
        <v>1168</v>
      </c>
      <c r="AF2948" s="24" t="s">
        <v>153</v>
      </c>
      <c r="AG2948" t="s">
        <v>1160</v>
      </c>
      <c r="AH2948">
        <f t="shared" si="32"/>
        <v>4320</v>
      </c>
      <c r="AI2948" s="21" t="s">
        <v>153</v>
      </c>
      <c r="AJ2948" s="21" t="s">
        <v>1281</v>
      </c>
      <c r="AK2948" s="21">
        <v>28</v>
      </c>
      <c r="AL2948" s="21" t="s">
        <v>1324</v>
      </c>
      <c r="AM2948" s="21"/>
      <c r="AN2948" s="21">
        <v>3</v>
      </c>
      <c r="AO2948" s="21">
        <v>50</v>
      </c>
      <c r="AP2948" s="21">
        <v>84</v>
      </c>
      <c r="AQ2948" s="22" t="s">
        <v>3019</v>
      </c>
      <c r="AR2948" s="21" t="s">
        <v>1301</v>
      </c>
      <c r="AS2948" t="s">
        <v>3088</v>
      </c>
    </row>
    <row r="2949" spans="1:45" x14ac:dyDescent="0.2">
      <c r="A2949" s="21" t="s">
        <v>1688</v>
      </c>
      <c r="B2949" s="21" t="s">
        <v>1146</v>
      </c>
      <c r="C2949" s="21" t="s">
        <v>1149</v>
      </c>
      <c r="D2949" s="21" t="s">
        <v>420</v>
      </c>
      <c r="E2949" s="21" t="s">
        <v>3086</v>
      </c>
      <c r="G2949" s="21" t="s">
        <v>153</v>
      </c>
      <c r="H2949" s="21" t="s">
        <v>1168</v>
      </c>
      <c r="I2949" s="21" t="s">
        <v>3087</v>
      </c>
      <c r="J2949" s="21">
        <v>49.133333333333297</v>
      </c>
      <c r="K2949">
        <v>-122.75</v>
      </c>
      <c r="L2949">
        <v>1415</v>
      </c>
      <c r="M2949" s="21" t="s">
        <v>3037</v>
      </c>
      <c r="O2949" s="21">
        <v>1985</v>
      </c>
      <c r="Q2949" s="21" t="s">
        <v>3089</v>
      </c>
      <c r="T2949" s="21">
        <v>-20</v>
      </c>
      <c r="U2949" s="21" t="s">
        <v>1147</v>
      </c>
      <c r="X2949" s="9" t="s">
        <v>3091</v>
      </c>
      <c r="Z2949" s="22">
        <v>8</v>
      </c>
      <c r="AD2949" s="22" t="s">
        <v>1168</v>
      </c>
      <c r="AF2949" s="24" t="s">
        <v>153</v>
      </c>
      <c r="AG2949" t="s">
        <v>1160</v>
      </c>
      <c r="AH2949">
        <f t="shared" si="32"/>
        <v>4320</v>
      </c>
      <c r="AI2949" s="21" t="s">
        <v>153</v>
      </c>
      <c r="AJ2949" s="21" t="s">
        <v>1148</v>
      </c>
      <c r="AK2949" s="21">
        <v>3</v>
      </c>
      <c r="AL2949" s="21" t="s">
        <v>1324</v>
      </c>
      <c r="AM2949" s="21"/>
      <c r="AN2949" s="21">
        <v>3</v>
      </c>
      <c r="AO2949" s="21">
        <v>50</v>
      </c>
      <c r="AP2949" s="21">
        <v>28</v>
      </c>
      <c r="AQ2949" s="22" t="s">
        <v>3019</v>
      </c>
      <c r="AR2949" s="21" t="s">
        <v>1301</v>
      </c>
      <c r="AS2949" t="s">
        <v>3088</v>
      </c>
    </row>
    <row r="2950" spans="1:45" x14ac:dyDescent="0.2">
      <c r="A2950" s="21" t="s">
        <v>1688</v>
      </c>
      <c r="B2950" s="21" t="s">
        <v>1146</v>
      </c>
      <c r="C2950" s="21" t="s">
        <v>1149</v>
      </c>
      <c r="D2950" s="21" t="s">
        <v>420</v>
      </c>
      <c r="E2950" s="21" t="s">
        <v>3086</v>
      </c>
      <c r="G2950" s="21" t="s">
        <v>153</v>
      </c>
      <c r="H2950" s="21" t="s">
        <v>1168</v>
      </c>
      <c r="I2950" s="21" t="s">
        <v>3087</v>
      </c>
      <c r="J2950" s="21">
        <v>49.133333333333297</v>
      </c>
      <c r="K2950">
        <v>-122.75</v>
      </c>
      <c r="L2950">
        <v>1415</v>
      </c>
      <c r="M2950" s="21" t="s">
        <v>3037</v>
      </c>
      <c r="O2950" s="21">
        <v>1985</v>
      </c>
      <c r="Q2950" s="21" t="s">
        <v>3089</v>
      </c>
      <c r="T2950" s="21">
        <v>-20</v>
      </c>
      <c r="U2950" s="21" t="s">
        <v>1147</v>
      </c>
      <c r="X2950" s="9" t="s">
        <v>3091</v>
      </c>
      <c r="Z2950" s="22">
        <v>8</v>
      </c>
      <c r="AD2950" s="22" t="s">
        <v>1168</v>
      </c>
      <c r="AF2950" s="24" t="s">
        <v>153</v>
      </c>
      <c r="AG2950" t="s">
        <v>1160</v>
      </c>
      <c r="AH2950">
        <f t="shared" si="32"/>
        <v>4320</v>
      </c>
      <c r="AI2950" s="21" t="s">
        <v>153</v>
      </c>
      <c r="AJ2950" s="21" t="s">
        <v>1281</v>
      </c>
      <c r="AK2950" s="21">
        <v>0.5</v>
      </c>
      <c r="AL2950" s="21" t="s">
        <v>1324</v>
      </c>
      <c r="AM2950" s="21"/>
      <c r="AN2950" s="21">
        <v>3</v>
      </c>
      <c r="AO2950" s="21">
        <v>50</v>
      </c>
      <c r="AP2950" s="21">
        <v>28</v>
      </c>
      <c r="AQ2950" s="22" t="s">
        <v>3019</v>
      </c>
      <c r="AR2950" s="21" t="s">
        <v>1301</v>
      </c>
      <c r="AS2950" t="s">
        <v>3088</v>
      </c>
    </row>
    <row r="2951" spans="1:45" x14ac:dyDescent="0.2">
      <c r="A2951" s="21" t="s">
        <v>1688</v>
      </c>
      <c r="B2951" s="21" t="s">
        <v>1146</v>
      </c>
      <c r="C2951" s="21" t="s">
        <v>1149</v>
      </c>
      <c r="D2951" s="21" t="s">
        <v>420</v>
      </c>
      <c r="E2951" s="21" t="s">
        <v>3086</v>
      </c>
      <c r="G2951" s="21" t="s">
        <v>153</v>
      </c>
      <c r="H2951" s="21" t="s">
        <v>1168</v>
      </c>
      <c r="I2951" s="21" t="s">
        <v>3087</v>
      </c>
      <c r="J2951" s="21">
        <v>49.133333333333297</v>
      </c>
      <c r="K2951">
        <v>-122.75</v>
      </c>
      <c r="L2951">
        <v>1415</v>
      </c>
      <c r="M2951" s="21" t="s">
        <v>3037</v>
      </c>
      <c r="O2951" s="21">
        <v>1985</v>
      </c>
      <c r="Q2951" s="21" t="s">
        <v>3089</v>
      </c>
      <c r="T2951" s="21">
        <v>-20</v>
      </c>
      <c r="U2951" s="21" t="s">
        <v>1147</v>
      </c>
      <c r="X2951" s="9" t="s">
        <v>3091</v>
      </c>
      <c r="Z2951" s="22">
        <v>8</v>
      </c>
      <c r="AD2951" s="22" t="s">
        <v>1168</v>
      </c>
      <c r="AF2951" s="24" t="s">
        <v>153</v>
      </c>
      <c r="AG2951" t="s">
        <v>1160</v>
      </c>
      <c r="AH2951">
        <f t="shared" si="32"/>
        <v>4320</v>
      </c>
      <c r="AI2951" s="21" t="s">
        <v>153</v>
      </c>
      <c r="AJ2951" s="21" t="s">
        <v>1148</v>
      </c>
      <c r="AK2951" s="21">
        <v>3</v>
      </c>
      <c r="AL2951" s="21" t="s">
        <v>1324</v>
      </c>
      <c r="AM2951" s="21"/>
      <c r="AN2951" s="21">
        <v>3</v>
      </c>
      <c r="AO2951" s="21">
        <v>50</v>
      </c>
      <c r="AP2951" s="21">
        <v>56</v>
      </c>
      <c r="AQ2951" s="22" t="s">
        <v>3019</v>
      </c>
      <c r="AR2951" s="21" t="s">
        <v>1301</v>
      </c>
      <c r="AS2951" t="s">
        <v>3088</v>
      </c>
    </row>
    <row r="2952" spans="1:45" x14ac:dyDescent="0.2">
      <c r="A2952" s="21" t="s">
        <v>1688</v>
      </c>
      <c r="B2952" s="21" t="s">
        <v>1146</v>
      </c>
      <c r="C2952" s="21" t="s">
        <v>1149</v>
      </c>
      <c r="D2952" s="21" t="s">
        <v>420</v>
      </c>
      <c r="E2952" s="21" t="s">
        <v>3086</v>
      </c>
      <c r="G2952" s="21" t="s">
        <v>153</v>
      </c>
      <c r="H2952" s="21" t="s">
        <v>1168</v>
      </c>
      <c r="I2952" s="21" t="s">
        <v>3087</v>
      </c>
      <c r="J2952" s="21">
        <v>49.133333333333297</v>
      </c>
      <c r="K2952">
        <v>-122.75</v>
      </c>
      <c r="L2952">
        <v>1415</v>
      </c>
      <c r="M2952" s="21" t="s">
        <v>3037</v>
      </c>
      <c r="O2952" s="21">
        <v>1985</v>
      </c>
      <c r="Q2952" s="21" t="s">
        <v>3089</v>
      </c>
      <c r="T2952" s="21">
        <v>-20</v>
      </c>
      <c r="U2952" s="21" t="s">
        <v>1147</v>
      </c>
      <c r="X2952" s="9" t="s">
        <v>3091</v>
      </c>
      <c r="Z2952" s="22">
        <v>8</v>
      </c>
      <c r="AD2952" s="22" t="s">
        <v>1168</v>
      </c>
      <c r="AF2952" s="24" t="s">
        <v>153</v>
      </c>
      <c r="AG2952" t="s">
        <v>1160</v>
      </c>
      <c r="AH2952">
        <f t="shared" si="32"/>
        <v>4320</v>
      </c>
      <c r="AI2952" s="21" t="s">
        <v>153</v>
      </c>
      <c r="AJ2952" s="21" t="s">
        <v>1281</v>
      </c>
      <c r="AK2952" s="21">
        <v>0.5</v>
      </c>
      <c r="AL2952" s="21" t="s">
        <v>1324</v>
      </c>
      <c r="AM2952" s="21"/>
      <c r="AN2952" s="21">
        <v>3</v>
      </c>
      <c r="AO2952" s="21">
        <v>50</v>
      </c>
      <c r="AP2952" s="21">
        <v>56</v>
      </c>
      <c r="AQ2952" s="22" t="s">
        <v>3019</v>
      </c>
      <c r="AR2952" s="21" t="s">
        <v>1301</v>
      </c>
      <c r="AS2952" t="s">
        <v>3088</v>
      </c>
    </row>
    <row r="2953" spans="1:45" x14ac:dyDescent="0.2">
      <c r="A2953" s="21" t="s">
        <v>1688</v>
      </c>
      <c r="B2953" s="21" t="s">
        <v>1146</v>
      </c>
      <c r="C2953" s="21" t="s">
        <v>1149</v>
      </c>
      <c r="D2953" s="21" t="s">
        <v>420</v>
      </c>
      <c r="E2953" s="21" t="s">
        <v>3086</v>
      </c>
      <c r="G2953" s="21" t="s">
        <v>153</v>
      </c>
      <c r="H2953" s="21" t="s">
        <v>1168</v>
      </c>
      <c r="I2953" s="21" t="s">
        <v>3087</v>
      </c>
      <c r="J2953" s="21">
        <v>49.133333333333297</v>
      </c>
      <c r="K2953">
        <v>-122.75</v>
      </c>
      <c r="L2953">
        <v>1415</v>
      </c>
      <c r="M2953" s="21" t="s">
        <v>3037</v>
      </c>
      <c r="O2953" s="21">
        <v>1985</v>
      </c>
      <c r="Q2953" s="21" t="s">
        <v>3089</v>
      </c>
      <c r="T2953" s="21">
        <v>-20</v>
      </c>
      <c r="U2953" s="21" t="s">
        <v>1147</v>
      </c>
      <c r="X2953" s="9" t="s">
        <v>3091</v>
      </c>
      <c r="Z2953" s="22">
        <v>8</v>
      </c>
      <c r="AD2953" s="22" t="s">
        <v>1168</v>
      </c>
      <c r="AF2953" s="24" t="s">
        <v>153</v>
      </c>
      <c r="AG2953" t="s">
        <v>1160</v>
      </c>
      <c r="AH2953">
        <f t="shared" si="32"/>
        <v>4320</v>
      </c>
      <c r="AI2953" s="21" t="s">
        <v>153</v>
      </c>
      <c r="AJ2953" s="21" t="s">
        <v>1148</v>
      </c>
      <c r="AK2953" s="21">
        <v>3</v>
      </c>
      <c r="AL2953" s="21" t="s">
        <v>1324</v>
      </c>
      <c r="AM2953" s="21"/>
      <c r="AN2953" s="21">
        <v>3</v>
      </c>
      <c r="AO2953" s="21">
        <v>50</v>
      </c>
      <c r="AP2953" s="21">
        <v>84</v>
      </c>
      <c r="AQ2953" s="22" t="s">
        <v>3019</v>
      </c>
      <c r="AR2953" s="21" t="s">
        <v>1301</v>
      </c>
      <c r="AS2953" t="s">
        <v>3088</v>
      </c>
    </row>
    <row r="2954" spans="1:45" x14ac:dyDescent="0.2">
      <c r="A2954" s="21" t="s">
        <v>1688</v>
      </c>
      <c r="B2954" s="21" t="s">
        <v>1146</v>
      </c>
      <c r="C2954" s="21" t="s">
        <v>1149</v>
      </c>
      <c r="D2954" s="21" t="s">
        <v>420</v>
      </c>
      <c r="E2954" s="21" t="s">
        <v>3086</v>
      </c>
      <c r="G2954" s="21" t="s">
        <v>153</v>
      </c>
      <c r="H2954" s="21" t="s">
        <v>1168</v>
      </c>
      <c r="I2954" s="21" t="s">
        <v>3087</v>
      </c>
      <c r="J2954" s="21">
        <v>49.133333333333297</v>
      </c>
      <c r="K2954">
        <v>-122.75</v>
      </c>
      <c r="L2954">
        <v>1415</v>
      </c>
      <c r="M2954" s="21" t="s">
        <v>3037</v>
      </c>
      <c r="O2954" s="21">
        <v>1985</v>
      </c>
      <c r="Q2954" s="21" t="s">
        <v>3089</v>
      </c>
      <c r="T2954" s="21">
        <v>-20</v>
      </c>
      <c r="U2954" s="21" t="s">
        <v>1147</v>
      </c>
      <c r="X2954" s="9" t="s">
        <v>3091</v>
      </c>
      <c r="Z2954" s="22">
        <v>8</v>
      </c>
      <c r="AD2954" s="22" t="s">
        <v>1168</v>
      </c>
      <c r="AF2954" s="24" t="s">
        <v>153</v>
      </c>
      <c r="AG2954" t="s">
        <v>1160</v>
      </c>
      <c r="AH2954">
        <f t="shared" si="32"/>
        <v>4320</v>
      </c>
      <c r="AI2954" s="21" t="s">
        <v>153</v>
      </c>
      <c r="AJ2954" s="21" t="s">
        <v>1281</v>
      </c>
      <c r="AK2954" s="21">
        <v>0.5</v>
      </c>
      <c r="AL2954" s="21" t="s">
        <v>1324</v>
      </c>
      <c r="AM2954" s="21"/>
      <c r="AN2954" s="21">
        <v>3</v>
      </c>
      <c r="AO2954" s="21">
        <v>50</v>
      </c>
      <c r="AP2954" s="21">
        <v>84</v>
      </c>
      <c r="AQ2954" s="22" t="s">
        <v>3019</v>
      </c>
      <c r="AR2954" s="21" t="s">
        <v>1301</v>
      </c>
      <c r="AS2954" t="s">
        <v>3088</v>
      </c>
    </row>
    <row r="2955" spans="1:45" x14ac:dyDescent="0.2">
      <c r="A2955" s="21" t="s">
        <v>1688</v>
      </c>
      <c r="B2955" s="21" t="s">
        <v>1146</v>
      </c>
      <c r="C2955" s="21" t="s">
        <v>1149</v>
      </c>
      <c r="D2955" s="21" t="s">
        <v>420</v>
      </c>
      <c r="E2955" s="21" t="s">
        <v>3096</v>
      </c>
      <c r="G2955" s="21" t="s">
        <v>153</v>
      </c>
      <c r="H2955" s="21" t="s">
        <v>1168</v>
      </c>
      <c r="I2955" s="21" t="s">
        <v>3090</v>
      </c>
      <c r="J2955" s="21">
        <v>55.266666666666602</v>
      </c>
      <c r="K2955">
        <v>-128.4</v>
      </c>
      <c r="L2955">
        <v>1100</v>
      </c>
      <c r="M2955" s="21" t="s">
        <v>3037</v>
      </c>
      <c r="O2955" s="21">
        <v>1992</v>
      </c>
      <c r="Q2955" s="21" t="s">
        <v>3089</v>
      </c>
      <c r="T2955" s="21">
        <v>-20</v>
      </c>
      <c r="U2955" s="21" t="s">
        <v>1221</v>
      </c>
      <c r="V2955" s="9" t="s">
        <v>1250</v>
      </c>
      <c r="W2955">
        <f>56</f>
        <v>56</v>
      </c>
      <c r="X2955" s="9" t="s">
        <v>3091</v>
      </c>
      <c r="Z2955" s="22">
        <v>8</v>
      </c>
      <c r="AD2955" s="22" t="s">
        <v>1168</v>
      </c>
      <c r="AF2955" s="24" t="s">
        <v>153</v>
      </c>
      <c r="AG2955" t="s">
        <v>1160</v>
      </c>
      <c r="AH2955">
        <f t="shared" si="32"/>
        <v>4320</v>
      </c>
      <c r="AI2955" s="21" t="s">
        <v>153</v>
      </c>
      <c r="AJ2955" s="21" t="s">
        <v>1148</v>
      </c>
      <c r="AK2955" s="21">
        <v>41</v>
      </c>
      <c r="AL2955" s="21" t="s">
        <v>1324</v>
      </c>
      <c r="AN2955" s="21">
        <v>3</v>
      </c>
      <c r="AO2955" s="21">
        <v>50</v>
      </c>
      <c r="AP2955" s="21">
        <v>28</v>
      </c>
      <c r="AQ2955" s="22" t="s">
        <v>3019</v>
      </c>
      <c r="AR2955" s="21" t="s">
        <v>1301</v>
      </c>
      <c r="AS2955" t="s">
        <v>3088</v>
      </c>
    </row>
    <row r="2956" spans="1:45" x14ac:dyDescent="0.2">
      <c r="A2956" s="21" t="s">
        <v>1688</v>
      </c>
      <c r="B2956" s="21" t="s">
        <v>1146</v>
      </c>
      <c r="C2956" s="21" t="s">
        <v>1149</v>
      </c>
      <c r="D2956" s="21" t="s">
        <v>420</v>
      </c>
      <c r="E2956" s="21" t="s">
        <v>3096</v>
      </c>
      <c r="G2956" s="21" t="s">
        <v>153</v>
      </c>
      <c r="H2956" s="21" t="s">
        <v>1168</v>
      </c>
      <c r="I2956" s="21" t="s">
        <v>3090</v>
      </c>
      <c r="J2956" s="21">
        <v>55.266666666666602</v>
      </c>
      <c r="K2956">
        <v>-128.4</v>
      </c>
      <c r="L2956">
        <v>1100</v>
      </c>
      <c r="M2956" s="21" t="s">
        <v>3037</v>
      </c>
      <c r="O2956" s="21">
        <v>1992</v>
      </c>
      <c r="Q2956" s="21" t="s">
        <v>3089</v>
      </c>
      <c r="T2956" s="21">
        <v>-20</v>
      </c>
      <c r="U2956" s="21" t="s">
        <v>1221</v>
      </c>
      <c r="V2956" s="9" t="s">
        <v>1250</v>
      </c>
      <c r="W2956">
        <f>56</f>
        <v>56</v>
      </c>
      <c r="X2956" s="9" t="s">
        <v>3091</v>
      </c>
      <c r="Z2956" s="22">
        <v>8</v>
      </c>
      <c r="AD2956" s="22" t="s">
        <v>1168</v>
      </c>
      <c r="AF2956" s="24" t="s">
        <v>153</v>
      </c>
      <c r="AG2956" t="s">
        <v>1160</v>
      </c>
      <c r="AH2956">
        <f t="shared" si="32"/>
        <v>4320</v>
      </c>
      <c r="AI2956" s="21" t="s">
        <v>153</v>
      </c>
      <c r="AJ2956" s="21" t="s">
        <v>1281</v>
      </c>
      <c r="AK2956" s="21">
        <v>12</v>
      </c>
      <c r="AL2956" s="21" t="s">
        <v>1324</v>
      </c>
      <c r="AN2956" s="21">
        <v>3</v>
      </c>
      <c r="AO2956" s="21">
        <v>50</v>
      </c>
      <c r="AP2956" s="21">
        <v>28</v>
      </c>
      <c r="AQ2956" s="22" t="s">
        <v>3019</v>
      </c>
      <c r="AR2956" s="21" t="s">
        <v>1301</v>
      </c>
      <c r="AS2956" t="s">
        <v>3088</v>
      </c>
    </row>
    <row r="2957" spans="1:45" x14ac:dyDescent="0.2">
      <c r="A2957" s="21" t="s">
        <v>1688</v>
      </c>
      <c r="B2957" s="21" t="s">
        <v>1146</v>
      </c>
      <c r="C2957" s="21" t="s">
        <v>1149</v>
      </c>
      <c r="D2957" s="21" t="s">
        <v>420</v>
      </c>
      <c r="E2957" s="21" t="s">
        <v>3096</v>
      </c>
      <c r="G2957" s="21" t="s">
        <v>153</v>
      </c>
      <c r="H2957" s="21" t="s">
        <v>1168</v>
      </c>
      <c r="I2957" s="21" t="s">
        <v>3090</v>
      </c>
      <c r="J2957" s="21">
        <v>55.266666666666602</v>
      </c>
      <c r="K2957">
        <v>-128.4</v>
      </c>
      <c r="L2957">
        <v>1100</v>
      </c>
      <c r="M2957" s="21" t="s">
        <v>3037</v>
      </c>
      <c r="O2957" s="21">
        <v>1992</v>
      </c>
      <c r="Q2957" s="21" t="s">
        <v>3089</v>
      </c>
      <c r="T2957" s="21">
        <v>-20</v>
      </c>
      <c r="U2957" s="21" t="s">
        <v>1221</v>
      </c>
      <c r="V2957" s="9" t="s">
        <v>1250</v>
      </c>
      <c r="W2957">
        <f>56</f>
        <v>56</v>
      </c>
      <c r="X2957" s="9" t="s">
        <v>3091</v>
      </c>
      <c r="Z2957" s="22">
        <v>8</v>
      </c>
      <c r="AD2957" s="22" t="s">
        <v>1168</v>
      </c>
      <c r="AF2957" s="24" t="s">
        <v>153</v>
      </c>
      <c r="AG2957" t="s">
        <v>1160</v>
      </c>
      <c r="AH2957">
        <f t="shared" ref="AH2957:AH2960" si="33">24*60*3</f>
        <v>4320</v>
      </c>
      <c r="AI2957" s="21" t="s">
        <v>153</v>
      </c>
      <c r="AJ2957" s="21" t="s">
        <v>1148</v>
      </c>
      <c r="AK2957" s="21">
        <v>58</v>
      </c>
      <c r="AL2957" s="21" t="s">
        <v>1324</v>
      </c>
      <c r="AN2957" s="21">
        <v>3</v>
      </c>
      <c r="AO2957" s="21">
        <v>50</v>
      </c>
      <c r="AP2957" s="21">
        <v>56</v>
      </c>
      <c r="AQ2957" s="22" t="s">
        <v>3019</v>
      </c>
      <c r="AR2957" s="21" t="s">
        <v>1301</v>
      </c>
      <c r="AS2957" t="s">
        <v>3088</v>
      </c>
    </row>
    <row r="2958" spans="1:45" x14ac:dyDescent="0.2">
      <c r="A2958" s="21" t="s">
        <v>1688</v>
      </c>
      <c r="B2958" s="21" t="s">
        <v>1146</v>
      </c>
      <c r="C2958" s="21" t="s">
        <v>1149</v>
      </c>
      <c r="D2958" s="21" t="s">
        <v>420</v>
      </c>
      <c r="E2958" s="21" t="s">
        <v>3096</v>
      </c>
      <c r="G2958" s="21" t="s">
        <v>153</v>
      </c>
      <c r="H2958" s="21" t="s">
        <v>1168</v>
      </c>
      <c r="I2958" s="21" t="s">
        <v>3090</v>
      </c>
      <c r="J2958" s="21">
        <v>55.266666666666602</v>
      </c>
      <c r="K2958">
        <v>-128.4</v>
      </c>
      <c r="L2958">
        <v>1100</v>
      </c>
      <c r="M2958" s="21" t="s">
        <v>3037</v>
      </c>
      <c r="O2958" s="21">
        <v>1992</v>
      </c>
      <c r="Q2958" s="21" t="s">
        <v>3089</v>
      </c>
      <c r="T2958" s="21">
        <v>-20</v>
      </c>
      <c r="U2958" s="21" t="s">
        <v>1221</v>
      </c>
      <c r="V2958" s="9" t="s">
        <v>1250</v>
      </c>
      <c r="W2958">
        <f>56</f>
        <v>56</v>
      </c>
      <c r="X2958" s="9" t="s">
        <v>3091</v>
      </c>
      <c r="Z2958" s="22">
        <v>8</v>
      </c>
      <c r="AD2958" s="22" t="s">
        <v>1168</v>
      </c>
      <c r="AF2958" s="24" t="s">
        <v>153</v>
      </c>
      <c r="AG2958" t="s">
        <v>1160</v>
      </c>
      <c r="AH2958">
        <f t="shared" si="33"/>
        <v>4320</v>
      </c>
      <c r="AI2958" s="21" t="s">
        <v>153</v>
      </c>
      <c r="AJ2958" s="21" t="s">
        <v>1281</v>
      </c>
      <c r="AK2958" s="21">
        <v>35</v>
      </c>
      <c r="AL2958" s="21" t="s">
        <v>1324</v>
      </c>
      <c r="AN2958" s="21">
        <v>3</v>
      </c>
      <c r="AO2958" s="21">
        <v>50</v>
      </c>
      <c r="AP2958" s="21">
        <v>56</v>
      </c>
      <c r="AQ2958" s="22" t="s">
        <v>3019</v>
      </c>
      <c r="AR2958" s="21" t="s">
        <v>1301</v>
      </c>
      <c r="AS2958" t="s">
        <v>3088</v>
      </c>
    </row>
    <row r="2959" spans="1:45" x14ac:dyDescent="0.2">
      <c r="A2959" s="21" t="s">
        <v>1688</v>
      </c>
      <c r="B2959" s="21" t="s">
        <v>1146</v>
      </c>
      <c r="C2959" s="21" t="s">
        <v>1149</v>
      </c>
      <c r="D2959" s="21" t="s">
        <v>420</v>
      </c>
      <c r="E2959" s="21" t="s">
        <v>3096</v>
      </c>
      <c r="G2959" s="21" t="s">
        <v>153</v>
      </c>
      <c r="H2959" s="21" t="s">
        <v>1168</v>
      </c>
      <c r="I2959" s="21" t="s">
        <v>3090</v>
      </c>
      <c r="J2959" s="21">
        <v>55.266666666666602</v>
      </c>
      <c r="K2959">
        <v>-128.4</v>
      </c>
      <c r="L2959">
        <v>1100</v>
      </c>
      <c r="M2959" s="21" t="s">
        <v>3037</v>
      </c>
      <c r="O2959" s="21">
        <v>1992</v>
      </c>
      <c r="Q2959" s="21" t="s">
        <v>3089</v>
      </c>
      <c r="T2959" s="21">
        <v>-20</v>
      </c>
      <c r="U2959" s="21" t="s">
        <v>1221</v>
      </c>
      <c r="V2959" s="9" t="s">
        <v>1250</v>
      </c>
      <c r="W2959">
        <f>56</f>
        <v>56</v>
      </c>
      <c r="X2959" s="9" t="s">
        <v>3091</v>
      </c>
      <c r="Z2959" s="22">
        <v>8</v>
      </c>
      <c r="AD2959" s="22" t="s">
        <v>1168</v>
      </c>
      <c r="AF2959" s="24" t="s">
        <v>153</v>
      </c>
      <c r="AG2959" t="s">
        <v>1160</v>
      </c>
      <c r="AH2959">
        <f t="shared" si="33"/>
        <v>4320</v>
      </c>
      <c r="AI2959" s="21" t="s">
        <v>153</v>
      </c>
      <c r="AJ2959" s="21" t="s">
        <v>1148</v>
      </c>
      <c r="AK2959" s="21">
        <v>63</v>
      </c>
      <c r="AL2959" s="21" t="s">
        <v>1324</v>
      </c>
      <c r="AN2959" s="21">
        <v>3</v>
      </c>
      <c r="AO2959" s="21">
        <v>50</v>
      </c>
      <c r="AP2959" s="21">
        <f>7*12</f>
        <v>84</v>
      </c>
      <c r="AQ2959" s="22" t="s">
        <v>3019</v>
      </c>
      <c r="AR2959" s="21" t="s">
        <v>1301</v>
      </c>
      <c r="AS2959" t="s">
        <v>3088</v>
      </c>
    </row>
    <row r="2960" spans="1:45" x14ac:dyDescent="0.2">
      <c r="A2960" s="21" t="s">
        <v>1688</v>
      </c>
      <c r="B2960" s="21" t="s">
        <v>1146</v>
      </c>
      <c r="C2960" s="21" t="s">
        <v>1149</v>
      </c>
      <c r="D2960" s="21" t="s">
        <v>420</v>
      </c>
      <c r="E2960" s="21" t="s">
        <v>3096</v>
      </c>
      <c r="G2960" s="21" t="s">
        <v>153</v>
      </c>
      <c r="H2960" s="21" t="s">
        <v>1168</v>
      </c>
      <c r="I2960" s="21" t="s">
        <v>3090</v>
      </c>
      <c r="J2960" s="21">
        <v>55.266666666666602</v>
      </c>
      <c r="K2960">
        <v>-128.4</v>
      </c>
      <c r="L2960">
        <v>1100</v>
      </c>
      <c r="M2960" s="21" t="s">
        <v>3037</v>
      </c>
      <c r="O2960" s="21">
        <v>1992</v>
      </c>
      <c r="Q2960" s="21" t="s">
        <v>3089</v>
      </c>
      <c r="T2960" s="21">
        <v>-20</v>
      </c>
      <c r="U2960" s="21" t="s">
        <v>1221</v>
      </c>
      <c r="V2960" s="9" t="s">
        <v>1250</v>
      </c>
      <c r="W2960">
        <f>56</f>
        <v>56</v>
      </c>
      <c r="X2960" s="9" t="s">
        <v>3091</v>
      </c>
      <c r="Z2960" s="22">
        <v>8</v>
      </c>
      <c r="AD2960" s="22" t="s">
        <v>1168</v>
      </c>
      <c r="AF2960" s="24" t="s">
        <v>153</v>
      </c>
      <c r="AG2960" t="s">
        <v>1160</v>
      </c>
      <c r="AH2960">
        <f t="shared" si="33"/>
        <v>4320</v>
      </c>
      <c r="AI2960" s="21" t="s">
        <v>153</v>
      </c>
      <c r="AJ2960" s="21" t="s">
        <v>1281</v>
      </c>
      <c r="AK2960" s="21">
        <v>28</v>
      </c>
      <c r="AL2960" s="21" t="s">
        <v>1324</v>
      </c>
      <c r="AN2960" s="21">
        <v>3</v>
      </c>
      <c r="AO2960" s="21">
        <v>50</v>
      </c>
      <c r="AP2960" s="21">
        <v>84</v>
      </c>
      <c r="AQ2960" s="22" t="s">
        <v>3019</v>
      </c>
      <c r="AR2960" s="21" t="s">
        <v>1301</v>
      </c>
      <c r="AS2960" t="s">
        <v>3088</v>
      </c>
    </row>
    <row r="2961" spans="1:45" x14ac:dyDescent="0.2">
      <c r="A2961" s="21" t="s">
        <v>1688</v>
      </c>
      <c r="B2961" s="21" t="s">
        <v>1146</v>
      </c>
      <c r="C2961" s="21" t="s">
        <v>1149</v>
      </c>
      <c r="D2961" s="21" t="s">
        <v>420</v>
      </c>
      <c r="E2961" s="21" t="s">
        <v>3096</v>
      </c>
      <c r="G2961" s="21" t="s">
        <v>153</v>
      </c>
      <c r="H2961" s="21" t="s">
        <v>1168</v>
      </c>
      <c r="I2961" s="21" t="s">
        <v>3090</v>
      </c>
      <c r="J2961" s="21">
        <v>55.266666666666602</v>
      </c>
      <c r="K2961">
        <v>-128.4</v>
      </c>
      <c r="L2961">
        <v>1100</v>
      </c>
      <c r="M2961" s="21" t="s">
        <v>3037</v>
      </c>
      <c r="O2961" s="21">
        <v>1992</v>
      </c>
      <c r="Q2961" s="21" t="s">
        <v>3089</v>
      </c>
      <c r="T2961" s="21">
        <v>-20</v>
      </c>
      <c r="U2961" s="21" t="s">
        <v>1221</v>
      </c>
      <c r="V2961" s="9" t="s">
        <v>1250</v>
      </c>
      <c r="W2961">
        <f>56</f>
        <v>56</v>
      </c>
      <c r="X2961" s="9" t="s">
        <v>3091</v>
      </c>
      <c r="Y2961" t="s">
        <v>3100</v>
      </c>
      <c r="Z2961" s="22">
        <v>8</v>
      </c>
      <c r="AD2961" s="22" t="s">
        <v>1168</v>
      </c>
      <c r="AF2961" s="24" t="s">
        <v>153</v>
      </c>
      <c r="AG2961" t="s">
        <v>1160</v>
      </c>
      <c r="AH2961">
        <f t="shared" ref="AH2961:AH3004" si="34">24*60*3</f>
        <v>4320</v>
      </c>
      <c r="AI2961" s="21" t="s">
        <v>153</v>
      </c>
      <c r="AJ2961" s="21" t="s">
        <v>1148</v>
      </c>
      <c r="AK2961" s="21">
        <v>65</v>
      </c>
      <c r="AL2961" s="21" t="s">
        <v>1324</v>
      </c>
      <c r="AM2961" s="21"/>
      <c r="AN2961" s="21">
        <v>3</v>
      </c>
      <c r="AO2961" s="21">
        <v>50</v>
      </c>
      <c r="AP2961" s="21">
        <v>28</v>
      </c>
      <c r="AQ2961" s="22" t="s">
        <v>3019</v>
      </c>
      <c r="AR2961" s="21" t="s">
        <v>1301</v>
      </c>
      <c r="AS2961" t="s">
        <v>3088</v>
      </c>
    </row>
    <row r="2962" spans="1:45" x14ac:dyDescent="0.2">
      <c r="A2962" s="21" t="s">
        <v>1688</v>
      </c>
      <c r="B2962" s="21" t="s">
        <v>1146</v>
      </c>
      <c r="C2962" s="21" t="s">
        <v>1149</v>
      </c>
      <c r="D2962" s="21" t="s">
        <v>420</v>
      </c>
      <c r="E2962" s="21" t="s">
        <v>3096</v>
      </c>
      <c r="G2962" s="21" t="s">
        <v>153</v>
      </c>
      <c r="H2962" s="21" t="s">
        <v>1168</v>
      </c>
      <c r="I2962" s="21" t="s">
        <v>3090</v>
      </c>
      <c r="J2962" s="21">
        <v>55.266666666666602</v>
      </c>
      <c r="K2962">
        <v>-128.4</v>
      </c>
      <c r="L2962">
        <v>1100</v>
      </c>
      <c r="M2962" s="21" t="s">
        <v>3037</v>
      </c>
      <c r="O2962" s="21">
        <v>1992</v>
      </c>
      <c r="Q2962" s="21" t="s">
        <v>3089</v>
      </c>
      <c r="T2962" s="21">
        <v>-20</v>
      </c>
      <c r="U2962" s="21" t="s">
        <v>1221</v>
      </c>
      <c r="V2962" s="9" t="s">
        <v>1250</v>
      </c>
      <c r="W2962">
        <f>56</f>
        <v>56</v>
      </c>
      <c r="X2962" s="9" t="s">
        <v>3091</v>
      </c>
      <c r="Y2962" t="s">
        <v>3100</v>
      </c>
      <c r="Z2962" s="22">
        <v>8</v>
      </c>
      <c r="AD2962" s="22" t="s">
        <v>1168</v>
      </c>
      <c r="AF2962" s="24" t="s">
        <v>153</v>
      </c>
      <c r="AG2962" t="s">
        <v>1160</v>
      </c>
      <c r="AH2962">
        <f t="shared" si="34"/>
        <v>4320</v>
      </c>
      <c r="AI2962" s="21" t="s">
        <v>153</v>
      </c>
      <c r="AJ2962" s="21" t="s">
        <v>1281</v>
      </c>
      <c r="AK2962" s="21">
        <v>28</v>
      </c>
      <c r="AL2962" s="21" t="s">
        <v>1324</v>
      </c>
      <c r="AM2962" s="21"/>
      <c r="AN2962" s="21">
        <v>3</v>
      </c>
      <c r="AO2962" s="21">
        <v>50</v>
      </c>
      <c r="AP2962" s="21">
        <v>28</v>
      </c>
      <c r="AQ2962" s="22" t="s">
        <v>3019</v>
      </c>
      <c r="AR2962" s="21" t="s">
        <v>1301</v>
      </c>
      <c r="AS2962" t="s">
        <v>3088</v>
      </c>
    </row>
    <row r="2963" spans="1:45" x14ac:dyDescent="0.2">
      <c r="A2963" s="21" t="s">
        <v>1688</v>
      </c>
      <c r="B2963" s="21" t="s">
        <v>1146</v>
      </c>
      <c r="C2963" s="21" t="s">
        <v>1149</v>
      </c>
      <c r="D2963" s="21" t="s">
        <v>420</v>
      </c>
      <c r="E2963" s="21" t="s">
        <v>3096</v>
      </c>
      <c r="G2963" s="21" t="s">
        <v>153</v>
      </c>
      <c r="H2963" s="21" t="s">
        <v>1168</v>
      </c>
      <c r="I2963" s="21" t="s">
        <v>3090</v>
      </c>
      <c r="J2963" s="21">
        <v>55.266666666666602</v>
      </c>
      <c r="K2963">
        <v>-128.4</v>
      </c>
      <c r="L2963">
        <v>1100</v>
      </c>
      <c r="M2963" s="21" t="s">
        <v>3037</v>
      </c>
      <c r="O2963" s="21">
        <v>1992</v>
      </c>
      <c r="Q2963" s="21" t="s">
        <v>3089</v>
      </c>
      <c r="T2963" s="21">
        <v>-20</v>
      </c>
      <c r="U2963" s="21" t="s">
        <v>1221</v>
      </c>
      <c r="V2963" s="9" t="s">
        <v>1250</v>
      </c>
      <c r="W2963">
        <f>56</f>
        <v>56</v>
      </c>
      <c r="X2963" s="9" t="s">
        <v>3091</v>
      </c>
      <c r="Y2963" t="s">
        <v>3100</v>
      </c>
      <c r="Z2963" s="22">
        <v>8</v>
      </c>
      <c r="AD2963" s="22" t="s">
        <v>1168</v>
      </c>
      <c r="AF2963" s="24" t="s">
        <v>153</v>
      </c>
      <c r="AG2963" t="s">
        <v>1160</v>
      </c>
      <c r="AH2963">
        <f t="shared" si="34"/>
        <v>4320</v>
      </c>
      <c r="AI2963" s="21" t="s">
        <v>153</v>
      </c>
      <c r="AJ2963" s="21" t="s">
        <v>1148</v>
      </c>
      <c r="AK2963" s="21">
        <v>74</v>
      </c>
      <c r="AL2963" s="21" t="s">
        <v>1324</v>
      </c>
      <c r="AM2963" s="21"/>
      <c r="AN2963" s="21">
        <v>3</v>
      </c>
      <c r="AO2963" s="21">
        <v>50</v>
      </c>
      <c r="AP2963" s="21">
        <v>56</v>
      </c>
      <c r="AQ2963" s="22" t="s">
        <v>3019</v>
      </c>
      <c r="AR2963" s="21" t="s">
        <v>1301</v>
      </c>
      <c r="AS2963" t="s">
        <v>3088</v>
      </c>
    </row>
    <row r="2964" spans="1:45" x14ac:dyDescent="0.2">
      <c r="A2964" s="21" t="s">
        <v>1688</v>
      </c>
      <c r="B2964" s="21" t="s">
        <v>1146</v>
      </c>
      <c r="C2964" s="21" t="s">
        <v>1149</v>
      </c>
      <c r="D2964" s="21" t="s">
        <v>420</v>
      </c>
      <c r="E2964" s="21" t="s">
        <v>3096</v>
      </c>
      <c r="G2964" s="21" t="s">
        <v>153</v>
      </c>
      <c r="H2964" s="21" t="s">
        <v>1168</v>
      </c>
      <c r="I2964" s="21" t="s">
        <v>3090</v>
      </c>
      <c r="J2964" s="21">
        <v>55.266666666666602</v>
      </c>
      <c r="K2964">
        <v>-128.4</v>
      </c>
      <c r="L2964">
        <v>1100</v>
      </c>
      <c r="M2964" s="21" t="s">
        <v>3037</v>
      </c>
      <c r="O2964" s="21">
        <v>1992</v>
      </c>
      <c r="Q2964" s="21" t="s">
        <v>3089</v>
      </c>
      <c r="T2964" s="21">
        <v>-20</v>
      </c>
      <c r="U2964" s="21" t="s">
        <v>1221</v>
      </c>
      <c r="V2964" s="9" t="s">
        <v>1250</v>
      </c>
      <c r="W2964">
        <f>56</f>
        <v>56</v>
      </c>
      <c r="X2964" s="9" t="s">
        <v>3091</v>
      </c>
      <c r="Y2964" t="s">
        <v>3100</v>
      </c>
      <c r="Z2964" s="22">
        <v>8</v>
      </c>
      <c r="AD2964" s="22" t="s">
        <v>1168</v>
      </c>
      <c r="AF2964" s="24" t="s">
        <v>153</v>
      </c>
      <c r="AG2964" t="s">
        <v>1160</v>
      </c>
      <c r="AH2964">
        <f t="shared" si="34"/>
        <v>4320</v>
      </c>
      <c r="AI2964" s="21" t="s">
        <v>153</v>
      </c>
      <c r="AJ2964" s="21" t="s">
        <v>1281</v>
      </c>
      <c r="AK2964" s="21">
        <v>51</v>
      </c>
      <c r="AL2964" s="21" t="s">
        <v>1324</v>
      </c>
      <c r="AM2964" s="21"/>
      <c r="AN2964" s="21">
        <v>3</v>
      </c>
      <c r="AO2964" s="21">
        <v>50</v>
      </c>
      <c r="AP2964" s="21">
        <v>56</v>
      </c>
      <c r="AQ2964" s="22" t="s">
        <v>3019</v>
      </c>
      <c r="AR2964" s="21" t="s">
        <v>1301</v>
      </c>
      <c r="AS2964" t="s">
        <v>3088</v>
      </c>
    </row>
    <row r="2965" spans="1:45" x14ac:dyDescent="0.2">
      <c r="A2965" s="21" t="s">
        <v>1688</v>
      </c>
      <c r="B2965" s="21" t="s">
        <v>1146</v>
      </c>
      <c r="C2965" s="21" t="s">
        <v>1149</v>
      </c>
      <c r="D2965" s="21" t="s">
        <v>420</v>
      </c>
      <c r="E2965" s="21" t="s">
        <v>3096</v>
      </c>
      <c r="G2965" s="21" t="s">
        <v>153</v>
      </c>
      <c r="H2965" s="21" t="s">
        <v>1168</v>
      </c>
      <c r="I2965" s="21" t="s">
        <v>3090</v>
      </c>
      <c r="J2965" s="21">
        <v>55.266666666666602</v>
      </c>
      <c r="K2965">
        <v>-128.4</v>
      </c>
      <c r="L2965">
        <v>1100</v>
      </c>
      <c r="M2965" s="21" t="s">
        <v>3037</v>
      </c>
      <c r="O2965" s="21">
        <v>1992</v>
      </c>
      <c r="Q2965" s="21" t="s">
        <v>3089</v>
      </c>
      <c r="T2965" s="21">
        <v>-20</v>
      </c>
      <c r="U2965" s="21" t="s">
        <v>1221</v>
      </c>
      <c r="V2965" s="9" t="s">
        <v>1250</v>
      </c>
      <c r="W2965">
        <f>56</f>
        <v>56</v>
      </c>
      <c r="X2965" s="9" t="s">
        <v>3091</v>
      </c>
      <c r="Y2965" t="s">
        <v>3100</v>
      </c>
      <c r="Z2965" s="22">
        <v>8</v>
      </c>
      <c r="AD2965" s="22" t="s">
        <v>1168</v>
      </c>
      <c r="AF2965" s="24" t="s">
        <v>153</v>
      </c>
      <c r="AG2965" t="s">
        <v>1160</v>
      </c>
      <c r="AH2965">
        <f t="shared" si="34"/>
        <v>4320</v>
      </c>
      <c r="AI2965" s="21" t="s">
        <v>153</v>
      </c>
      <c r="AJ2965" s="21" t="s">
        <v>1148</v>
      </c>
      <c r="AK2965" s="21">
        <v>63</v>
      </c>
      <c r="AL2965" s="21" t="s">
        <v>1324</v>
      </c>
      <c r="AM2965" s="21"/>
      <c r="AN2965" s="21">
        <v>3</v>
      </c>
      <c r="AO2965" s="21">
        <v>50</v>
      </c>
      <c r="AP2965" s="21">
        <v>84</v>
      </c>
      <c r="AQ2965" s="22" t="s">
        <v>3019</v>
      </c>
      <c r="AR2965" s="21" t="s">
        <v>1301</v>
      </c>
      <c r="AS2965" t="s">
        <v>3088</v>
      </c>
    </row>
    <row r="2966" spans="1:45" x14ac:dyDescent="0.2">
      <c r="A2966" s="21" t="s">
        <v>1688</v>
      </c>
      <c r="B2966" s="21" t="s">
        <v>1146</v>
      </c>
      <c r="C2966" s="21" t="s">
        <v>1149</v>
      </c>
      <c r="D2966" s="21" t="s">
        <v>420</v>
      </c>
      <c r="E2966" s="21" t="s">
        <v>3096</v>
      </c>
      <c r="G2966" s="21" t="s">
        <v>153</v>
      </c>
      <c r="H2966" s="21" t="s">
        <v>1168</v>
      </c>
      <c r="I2966" s="21" t="s">
        <v>3090</v>
      </c>
      <c r="J2966" s="21">
        <v>55.266666666666602</v>
      </c>
      <c r="K2966">
        <v>-128.4</v>
      </c>
      <c r="L2966">
        <v>1100</v>
      </c>
      <c r="M2966" s="21" t="s">
        <v>3037</v>
      </c>
      <c r="O2966" s="21">
        <v>1992</v>
      </c>
      <c r="Q2966" s="21" t="s">
        <v>3089</v>
      </c>
      <c r="T2966" s="21">
        <v>-20</v>
      </c>
      <c r="U2966" s="21" t="s">
        <v>1221</v>
      </c>
      <c r="V2966" s="9" t="s">
        <v>1250</v>
      </c>
      <c r="W2966">
        <f>56</f>
        <v>56</v>
      </c>
      <c r="X2966" s="9" t="s">
        <v>3091</v>
      </c>
      <c r="Y2966" t="s">
        <v>3100</v>
      </c>
      <c r="Z2966" s="22">
        <v>8</v>
      </c>
      <c r="AD2966" s="22" t="s">
        <v>1168</v>
      </c>
      <c r="AF2966" s="24" t="s">
        <v>153</v>
      </c>
      <c r="AG2966" t="s">
        <v>1160</v>
      </c>
      <c r="AH2966">
        <f t="shared" si="34"/>
        <v>4320</v>
      </c>
      <c r="AI2966" s="21" t="s">
        <v>153</v>
      </c>
      <c r="AJ2966" s="21" t="s">
        <v>1281</v>
      </c>
      <c r="AK2966" s="21">
        <v>35</v>
      </c>
      <c r="AL2966" s="21" t="s">
        <v>1324</v>
      </c>
      <c r="AM2966" s="21"/>
      <c r="AN2966" s="21">
        <v>3</v>
      </c>
      <c r="AO2966" s="21">
        <v>50</v>
      </c>
      <c r="AP2966" s="21">
        <v>84</v>
      </c>
      <c r="AQ2966" s="22" t="s">
        <v>3019</v>
      </c>
      <c r="AR2966" s="21" t="s">
        <v>1301</v>
      </c>
      <c r="AS2966" t="s">
        <v>3088</v>
      </c>
    </row>
    <row r="2967" spans="1:45" x14ac:dyDescent="0.2">
      <c r="A2967" s="21" t="s">
        <v>1688</v>
      </c>
      <c r="B2967" s="21" t="s">
        <v>1146</v>
      </c>
      <c r="C2967" s="21" t="s">
        <v>1149</v>
      </c>
      <c r="D2967" s="21" t="s">
        <v>420</v>
      </c>
      <c r="E2967" s="21" t="s">
        <v>3096</v>
      </c>
      <c r="G2967" s="21" t="s">
        <v>153</v>
      </c>
      <c r="H2967" s="21" t="s">
        <v>1168</v>
      </c>
      <c r="I2967" s="21" t="s">
        <v>3090</v>
      </c>
      <c r="J2967" s="21">
        <v>55.266666666666602</v>
      </c>
      <c r="K2967">
        <v>-128.4</v>
      </c>
      <c r="L2967">
        <v>1100</v>
      </c>
      <c r="M2967" s="21" t="s">
        <v>3037</v>
      </c>
      <c r="O2967" s="21">
        <v>1992</v>
      </c>
      <c r="Q2967" s="21" t="s">
        <v>3089</v>
      </c>
      <c r="T2967" s="21">
        <v>-20</v>
      </c>
      <c r="U2967" s="21" t="s">
        <v>1221</v>
      </c>
      <c r="V2967" s="9" t="s">
        <v>1250</v>
      </c>
      <c r="W2967">
        <f>56</f>
        <v>56</v>
      </c>
      <c r="X2967" s="9" t="s">
        <v>3091</v>
      </c>
      <c r="Y2967" t="s">
        <v>3101</v>
      </c>
      <c r="Z2967" s="22">
        <v>8</v>
      </c>
      <c r="AD2967" s="22" t="s">
        <v>1168</v>
      </c>
      <c r="AF2967" s="24" t="s">
        <v>153</v>
      </c>
      <c r="AG2967" t="s">
        <v>1160</v>
      </c>
      <c r="AH2967">
        <f t="shared" si="34"/>
        <v>4320</v>
      </c>
      <c r="AI2967" s="21" t="s">
        <v>153</v>
      </c>
      <c r="AJ2967" s="21" t="s">
        <v>1148</v>
      </c>
      <c r="AK2967" s="21">
        <v>63</v>
      </c>
      <c r="AL2967" s="21" t="s">
        <v>1324</v>
      </c>
      <c r="AM2967" s="21"/>
      <c r="AN2967" s="21">
        <v>3</v>
      </c>
      <c r="AO2967" s="21">
        <v>50</v>
      </c>
      <c r="AP2967" s="21">
        <v>28</v>
      </c>
      <c r="AQ2967" s="22" t="s">
        <v>3019</v>
      </c>
      <c r="AR2967" s="21" t="s">
        <v>1301</v>
      </c>
      <c r="AS2967" t="s">
        <v>3088</v>
      </c>
    </row>
    <row r="2968" spans="1:45" x14ac:dyDescent="0.2">
      <c r="A2968" s="21" t="s">
        <v>1688</v>
      </c>
      <c r="B2968" s="21" t="s">
        <v>1146</v>
      </c>
      <c r="C2968" s="21" t="s">
        <v>1149</v>
      </c>
      <c r="D2968" s="21" t="s">
        <v>420</v>
      </c>
      <c r="E2968" s="21" t="s">
        <v>3096</v>
      </c>
      <c r="G2968" s="21" t="s">
        <v>153</v>
      </c>
      <c r="H2968" s="21" t="s">
        <v>1168</v>
      </c>
      <c r="I2968" s="21" t="s">
        <v>3090</v>
      </c>
      <c r="J2968" s="21">
        <v>55.266666666666602</v>
      </c>
      <c r="K2968">
        <v>-128.4</v>
      </c>
      <c r="L2968">
        <v>1100</v>
      </c>
      <c r="M2968" s="21" t="s">
        <v>3037</v>
      </c>
      <c r="O2968" s="21">
        <v>1992</v>
      </c>
      <c r="Q2968" s="21" t="s">
        <v>3089</v>
      </c>
      <c r="T2968" s="21">
        <v>-20</v>
      </c>
      <c r="U2968" s="21" t="s">
        <v>1221</v>
      </c>
      <c r="V2968" s="9" t="s">
        <v>1250</v>
      </c>
      <c r="W2968">
        <f>56</f>
        <v>56</v>
      </c>
      <c r="X2968" s="9" t="s">
        <v>3091</v>
      </c>
      <c r="Y2968" t="s">
        <v>3101</v>
      </c>
      <c r="Z2968" s="22">
        <v>8</v>
      </c>
      <c r="AD2968" s="22" t="s">
        <v>1168</v>
      </c>
      <c r="AF2968" s="24" t="s">
        <v>153</v>
      </c>
      <c r="AG2968" t="s">
        <v>1160</v>
      </c>
      <c r="AH2968">
        <f t="shared" si="34"/>
        <v>4320</v>
      </c>
      <c r="AI2968" s="21" t="s">
        <v>153</v>
      </c>
      <c r="AJ2968" s="21" t="s">
        <v>1281</v>
      </c>
      <c r="AK2968" s="21">
        <v>29</v>
      </c>
      <c r="AL2968" s="21" t="s">
        <v>1324</v>
      </c>
      <c r="AM2968" s="21"/>
      <c r="AN2968" s="21">
        <v>3</v>
      </c>
      <c r="AO2968" s="21">
        <v>50</v>
      </c>
      <c r="AP2968" s="21">
        <v>28</v>
      </c>
      <c r="AQ2968" s="22" t="s">
        <v>3019</v>
      </c>
      <c r="AR2968" s="21" t="s">
        <v>1301</v>
      </c>
      <c r="AS2968" t="s">
        <v>3088</v>
      </c>
    </row>
    <row r="2969" spans="1:45" x14ac:dyDescent="0.2">
      <c r="A2969" s="21" t="s">
        <v>1688</v>
      </c>
      <c r="B2969" s="21" t="s">
        <v>1146</v>
      </c>
      <c r="C2969" s="21" t="s">
        <v>1149</v>
      </c>
      <c r="D2969" s="21" t="s">
        <v>420</v>
      </c>
      <c r="E2969" s="21" t="s">
        <v>3096</v>
      </c>
      <c r="G2969" s="21" t="s">
        <v>153</v>
      </c>
      <c r="H2969" s="21" t="s">
        <v>1168</v>
      </c>
      <c r="I2969" s="21" t="s">
        <v>3090</v>
      </c>
      <c r="J2969" s="21">
        <v>55.266666666666602</v>
      </c>
      <c r="K2969">
        <v>-128.4</v>
      </c>
      <c r="L2969">
        <v>1100</v>
      </c>
      <c r="M2969" s="21" t="s">
        <v>3037</v>
      </c>
      <c r="O2969" s="21">
        <v>1992</v>
      </c>
      <c r="Q2969" s="21" t="s">
        <v>3089</v>
      </c>
      <c r="T2969" s="21">
        <v>-20</v>
      </c>
      <c r="U2969" s="21" t="s">
        <v>1221</v>
      </c>
      <c r="V2969" s="9" t="s">
        <v>1250</v>
      </c>
      <c r="W2969">
        <f>56</f>
        <v>56</v>
      </c>
      <c r="X2969" s="9" t="s">
        <v>3091</v>
      </c>
      <c r="Y2969" t="s">
        <v>3101</v>
      </c>
      <c r="Z2969" s="22">
        <v>8</v>
      </c>
      <c r="AD2969" s="22" t="s">
        <v>1168</v>
      </c>
      <c r="AF2969" s="24" t="s">
        <v>153</v>
      </c>
      <c r="AG2969" t="s">
        <v>1160</v>
      </c>
      <c r="AH2969">
        <f t="shared" si="34"/>
        <v>4320</v>
      </c>
      <c r="AI2969" s="21" t="s">
        <v>153</v>
      </c>
      <c r="AJ2969" s="21" t="s">
        <v>1148</v>
      </c>
      <c r="AK2969" s="21">
        <v>83</v>
      </c>
      <c r="AL2969" s="21" t="s">
        <v>1324</v>
      </c>
      <c r="AM2969" s="21"/>
      <c r="AN2969" s="21">
        <v>3</v>
      </c>
      <c r="AO2969" s="21">
        <v>50</v>
      </c>
      <c r="AP2969" s="21">
        <v>56</v>
      </c>
      <c r="AQ2969" s="22" t="s">
        <v>3019</v>
      </c>
      <c r="AR2969" s="21" t="s">
        <v>1301</v>
      </c>
      <c r="AS2969" t="s">
        <v>3088</v>
      </c>
    </row>
    <row r="2970" spans="1:45" x14ac:dyDescent="0.2">
      <c r="A2970" s="21" t="s">
        <v>1688</v>
      </c>
      <c r="B2970" s="21" t="s">
        <v>1146</v>
      </c>
      <c r="C2970" s="21" t="s">
        <v>1149</v>
      </c>
      <c r="D2970" s="21" t="s">
        <v>420</v>
      </c>
      <c r="E2970" s="21" t="s">
        <v>3096</v>
      </c>
      <c r="G2970" s="21" t="s">
        <v>153</v>
      </c>
      <c r="H2970" s="21" t="s">
        <v>1168</v>
      </c>
      <c r="I2970" s="21" t="s">
        <v>3090</v>
      </c>
      <c r="J2970" s="21">
        <v>55.266666666666602</v>
      </c>
      <c r="K2970">
        <v>-128.4</v>
      </c>
      <c r="L2970">
        <v>1100</v>
      </c>
      <c r="M2970" s="21" t="s">
        <v>3037</v>
      </c>
      <c r="O2970" s="21">
        <v>1992</v>
      </c>
      <c r="Q2970" s="21" t="s">
        <v>3089</v>
      </c>
      <c r="T2970" s="21">
        <v>-20</v>
      </c>
      <c r="U2970" s="21" t="s">
        <v>1221</v>
      </c>
      <c r="V2970" s="9" t="s">
        <v>1250</v>
      </c>
      <c r="W2970">
        <f>56</f>
        <v>56</v>
      </c>
      <c r="X2970" s="9" t="s">
        <v>3091</v>
      </c>
      <c r="Y2970" t="s">
        <v>3101</v>
      </c>
      <c r="Z2970" s="22">
        <v>8</v>
      </c>
      <c r="AD2970" s="22" t="s">
        <v>1168</v>
      </c>
      <c r="AF2970" s="24" t="s">
        <v>153</v>
      </c>
      <c r="AG2970" t="s">
        <v>1160</v>
      </c>
      <c r="AH2970">
        <f t="shared" si="34"/>
        <v>4320</v>
      </c>
      <c r="AI2970" s="21" t="s">
        <v>153</v>
      </c>
      <c r="AJ2970" s="21" t="s">
        <v>1281</v>
      </c>
      <c r="AK2970" s="21">
        <v>56</v>
      </c>
      <c r="AL2970" s="21" t="s">
        <v>1324</v>
      </c>
      <c r="AM2970" s="21"/>
      <c r="AN2970" s="21">
        <v>3</v>
      </c>
      <c r="AO2970" s="21">
        <v>50</v>
      </c>
      <c r="AP2970" s="21">
        <v>56</v>
      </c>
      <c r="AQ2970" s="22" t="s">
        <v>3019</v>
      </c>
      <c r="AR2970" s="21" t="s">
        <v>1301</v>
      </c>
      <c r="AS2970" t="s">
        <v>3088</v>
      </c>
    </row>
    <row r="2971" spans="1:45" x14ac:dyDescent="0.2">
      <c r="A2971" s="21" t="s">
        <v>1688</v>
      </c>
      <c r="B2971" s="21" t="s">
        <v>1146</v>
      </c>
      <c r="C2971" s="21" t="s">
        <v>1149</v>
      </c>
      <c r="D2971" s="21" t="s">
        <v>420</v>
      </c>
      <c r="E2971" s="21" t="s">
        <v>3096</v>
      </c>
      <c r="G2971" s="21" t="s">
        <v>153</v>
      </c>
      <c r="H2971" s="21" t="s">
        <v>1168</v>
      </c>
      <c r="I2971" s="21" t="s">
        <v>3090</v>
      </c>
      <c r="J2971" s="21">
        <v>55.266666666666602</v>
      </c>
      <c r="K2971">
        <v>-128.4</v>
      </c>
      <c r="L2971">
        <v>1100</v>
      </c>
      <c r="M2971" s="21" t="s">
        <v>3037</v>
      </c>
      <c r="O2971" s="21">
        <v>1992</v>
      </c>
      <c r="Q2971" s="21" t="s">
        <v>3089</v>
      </c>
      <c r="T2971" s="21">
        <v>-20</v>
      </c>
      <c r="U2971" s="21" t="s">
        <v>1221</v>
      </c>
      <c r="V2971" s="9" t="s">
        <v>1250</v>
      </c>
      <c r="W2971">
        <f>56</f>
        <v>56</v>
      </c>
      <c r="X2971" s="9" t="s">
        <v>3091</v>
      </c>
      <c r="Y2971" t="s">
        <v>3101</v>
      </c>
      <c r="Z2971" s="22">
        <v>8</v>
      </c>
      <c r="AD2971" s="22" t="s">
        <v>1168</v>
      </c>
      <c r="AF2971" s="24" t="s">
        <v>153</v>
      </c>
      <c r="AG2971" t="s">
        <v>1160</v>
      </c>
      <c r="AH2971">
        <f t="shared" si="34"/>
        <v>4320</v>
      </c>
      <c r="AI2971" s="21" t="s">
        <v>153</v>
      </c>
      <c r="AJ2971" s="21" t="s">
        <v>1148</v>
      </c>
      <c r="AK2971" s="21">
        <v>70</v>
      </c>
      <c r="AL2971" s="21" t="s">
        <v>1324</v>
      </c>
      <c r="AM2971" s="21"/>
      <c r="AN2971" s="21">
        <v>3</v>
      </c>
      <c r="AO2971" s="21">
        <v>50</v>
      </c>
      <c r="AP2971" s="21">
        <v>84</v>
      </c>
      <c r="AQ2971" s="22" t="s">
        <v>3019</v>
      </c>
      <c r="AR2971" s="21" t="s">
        <v>1301</v>
      </c>
      <c r="AS2971" t="s">
        <v>3088</v>
      </c>
    </row>
    <row r="2972" spans="1:45" x14ac:dyDescent="0.2">
      <c r="A2972" s="21" t="s">
        <v>1688</v>
      </c>
      <c r="B2972" s="21" t="s">
        <v>1146</v>
      </c>
      <c r="C2972" s="21" t="s">
        <v>1149</v>
      </c>
      <c r="D2972" s="21" t="s">
        <v>420</v>
      </c>
      <c r="E2972" s="21" t="s">
        <v>3096</v>
      </c>
      <c r="G2972" s="21" t="s">
        <v>153</v>
      </c>
      <c r="H2972" s="21" t="s">
        <v>1168</v>
      </c>
      <c r="I2972" s="21" t="s">
        <v>3090</v>
      </c>
      <c r="J2972" s="21">
        <v>55.266666666666602</v>
      </c>
      <c r="K2972">
        <v>-128.4</v>
      </c>
      <c r="L2972">
        <v>1100</v>
      </c>
      <c r="M2972" s="21" t="s">
        <v>3037</v>
      </c>
      <c r="O2972" s="21">
        <v>1992</v>
      </c>
      <c r="Q2972" s="21" t="s">
        <v>3089</v>
      </c>
      <c r="T2972" s="21">
        <v>-20</v>
      </c>
      <c r="U2972" s="21" t="s">
        <v>1221</v>
      </c>
      <c r="V2972" s="9" t="s">
        <v>1250</v>
      </c>
      <c r="W2972">
        <f>56</f>
        <v>56</v>
      </c>
      <c r="X2972" s="9" t="s">
        <v>3091</v>
      </c>
      <c r="Y2972" t="s">
        <v>3101</v>
      </c>
      <c r="Z2972" s="22">
        <v>8</v>
      </c>
      <c r="AD2972" s="22" t="s">
        <v>1168</v>
      </c>
      <c r="AF2972" s="24" t="s">
        <v>153</v>
      </c>
      <c r="AG2972" t="s">
        <v>1160</v>
      </c>
      <c r="AH2972">
        <f t="shared" si="34"/>
        <v>4320</v>
      </c>
      <c r="AI2972" s="21" t="s">
        <v>153</v>
      </c>
      <c r="AJ2972" s="21" t="s">
        <v>1281</v>
      </c>
      <c r="AK2972" s="21">
        <v>44</v>
      </c>
      <c r="AL2972" s="21" t="s">
        <v>1324</v>
      </c>
      <c r="AM2972" s="21"/>
      <c r="AN2972" s="21">
        <v>3</v>
      </c>
      <c r="AO2972" s="21">
        <v>50</v>
      </c>
      <c r="AP2972" s="21">
        <v>84</v>
      </c>
      <c r="AQ2972" s="22" t="s">
        <v>3019</v>
      </c>
      <c r="AR2972" s="21" t="s">
        <v>1301</v>
      </c>
      <c r="AS2972" t="s">
        <v>3088</v>
      </c>
    </row>
    <row r="2973" spans="1:45" x14ac:dyDescent="0.2">
      <c r="A2973" s="21" t="s">
        <v>1688</v>
      </c>
      <c r="B2973" s="21" t="s">
        <v>1146</v>
      </c>
      <c r="C2973" s="21" t="s">
        <v>1149</v>
      </c>
      <c r="D2973" s="21" t="s">
        <v>420</v>
      </c>
      <c r="E2973" s="21" t="s">
        <v>3096</v>
      </c>
      <c r="G2973" s="21" t="s">
        <v>153</v>
      </c>
      <c r="H2973" s="21" t="s">
        <v>1168</v>
      </c>
      <c r="I2973" s="21" t="s">
        <v>3090</v>
      </c>
      <c r="J2973" s="21">
        <v>55.266666666666602</v>
      </c>
      <c r="K2973">
        <v>-128.4</v>
      </c>
      <c r="L2973">
        <v>1100</v>
      </c>
      <c r="M2973" s="21" t="s">
        <v>3037</v>
      </c>
      <c r="O2973" s="21">
        <v>1992</v>
      </c>
      <c r="Q2973" s="21" t="s">
        <v>3089</v>
      </c>
      <c r="T2973" s="21">
        <v>-20</v>
      </c>
      <c r="U2973" s="21" t="s">
        <v>1221</v>
      </c>
      <c r="V2973" s="9" t="s">
        <v>1250</v>
      </c>
      <c r="W2973">
        <f>56</f>
        <v>56</v>
      </c>
      <c r="X2973" s="9" t="s">
        <v>3091</v>
      </c>
      <c r="Y2973" t="s">
        <v>3102</v>
      </c>
      <c r="Z2973" s="22">
        <v>8</v>
      </c>
      <c r="AD2973" s="22" t="s">
        <v>1168</v>
      </c>
      <c r="AF2973" s="24" t="s">
        <v>153</v>
      </c>
      <c r="AG2973" t="s">
        <v>1160</v>
      </c>
      <c r="AH2973">
        <f t="shared" si="34"/>
        <v>4320</v>
      </c>
      <c r="AI2973" s="21" t="s">
        <v>153</v>
      </c>
      <c r="AJ2973" s="21" t="s">
        <v>1148</v>
      </c>
      <c r="AK2973" s="21">
        <v>51</v>
      </c>
      <c r="AL2973" s="21" t="s">
        <v>1324</v>
      </c>
      <c r="AM2973" s="21"/>
      <c r="AN2973" s="21">
        <v>3</v>
      </c>
      <c r="AO2973" s="21">
        <v>50</v>
      </c>
      <c r="AP2973" s="21">
        <v>28</v>
      </c>
      <c r="AQ2973" s="22" t="s">
        <v>3019</v>
      </c>
      <c r="AR2973" s="21" t="s">
        <v>1301</v>
      </c>
      <c r="AS2973" t="s">
        <v>3088</v>
      </c>
    </row>
    <row r="2974" spans="1:45" x14ac:dyDescent="0.2">
      <c r="A2974" s="21" t="s">
        <v>1688</v>
      </c>
      <c r="B2974" s="21" t="s">
        <v>1146</v>
      </c>
      <c r="C2974" s="21" t="s">
        <v>1149</v>
      </c>
      <c r="D2974" s="21" t="s">
        <v>420</v>
      </c>
      <c r="E2974" s="21" t="s">
        <v>3096</v>
      </c>
      <c r="G2974" s="21" t="s">
        <v>153</v>
      </c>
      <c r="H2974" s="21" t="s">
        <v>1168</v>
      </c>
      <c r="I2974" s="21" t="s">
        <v>3090</v>
      </c>
      <c r="J2974" s="21">
        <v>55.266666666666602</v>
      </c>
      <c r="K2974">
        <v>-128.4</v>
      </c>
      <c r="L2974">
        <v>1100</v>
      </c>
      <c r="M2974" s="21" t="s">
        <v>3037</v>
      </c>
      <c r="O2974" s="21">
        <v>1992</v>
      </c>
      <c r="Q2974" s="21" t="s">
        <v>3089</v>
      </c>
      <c r="T2974" s="21">
        <v>-20</v>
      </c>
      <c r="U2974" s="21" t="s">
        <v>1221</v>
      </c>
      <c r="V2974" s="9" t="s">
        <v>1250</v>
      </c>
      <c r="W2974">
        <f>56</f>
        <v>56</v>
      </c>
      <c r="X2974" s="9" t="s">
        <v>3091</v>
      </c>
      <c r="Y2974" t="s">
        <v>3102</v>
      </c>
      <c r="Z2974" s="22">
        <v>8</v>
      </c>
      <c r="AD2974" s="22" t="s">
        <v>1168</v>
      </c>
      <c r="AF2974" s="24" t="s">
        <v>153</v>
      </c>
      <c r="AG2974" t="s">
        <v>1160</v>
      </c>
      <c r="AH2974">
        <f t="shared" si="34"/>
        <v>4320</v>
      </c>
      <c r="AI2974" s="21" t="s">
        <v>153</v>
      </c>
      <c r="AJ2974" s="21" t="s">
        <v>1281</v>
      </c>
      <c r="AK2974" s="21">
        <v>21</v>
      </c>
      <c r="AL2974" s="21" t="s">
        <v>1324</v>
      </c>
      <c r="AM2974" s="21"/>
      <c r="AN2974" s="21">
        <v>3</v>
      </c>
      <c r="AO2974" s="21">
        <v>50</v>
      </c>
      <c r="AP2974" s="21">
        <v>28</v>
      </c>
      <c r="AQ2974" s="22" t="s">
        <v>3019</v>
      </c>
      <c r="AR2974" s="21" t="s">
        <v>1301</v>
      </c>
      <c r="AS2974" t="s">
        <v>3088</v>
      </c>
    </row>
    <row r="2975" spans="1:45" x14ac:dyDescent="0.2">
      <c r="A2975" s="21" t="s">
        <v>1688</v>
      </c>
      <c r="B2975" s="21" t="s">
        <v>1146</v>
      </c>
      <c r="C2975" s="21" t="s">
        <v>1149</v>
      </c>
      <c r="D2975" s="21" t="s">
        <v>420</v>
      </c>
      <c r="E2975" s="21" t="s">
        <v>3096</v>
      </c>
      <c r="G2975" s="21" t="s">
        <v>153</v>
      </c>
      <c r="H2975" s="21" t="s">
        <v>1168</v>
      </c>
      <c r="I2975" s="21" t="s">
        <v>3090</v>
      </c>
      <c r="J2975" s="21">
        <v>55.266666666666602</v>
      </c>
      <c r="K2975">
        <v>-128.4</v>
      </c>
      <c r="L2975">
        <v>1100</v>
      </c>
      <c r="M2975" s="21" t="s">
        <v>3037</v>
      </c>
      <c r="O2975" s="21">
        <v>1992</v>
      </c>
      <c r="Q2975" s="21" t="s">
        <v>3089</v>
      </c>
      <c r="T2975" s="21">
        <v>-20</v>
      </c>
      <c r="U2975" s="21" t="s">
        <v>1221</v>
      </c>
      <c r="V2975" s="9" t="s">
        <v>1250</v>
      </c>
      <c r="W2975">
        <f>56</f>
        <v>56</v>
      </c>
      <c r="X2975" s="9" t="s">
        <v>3091</v>
      </c>
      <c r="Y2975" t="s">
        <v>3102</v>
      </c>
      <c r="Z2975" s="22">
        <v>8</v>
      </c>
      <c r="AD2975" s="22" t="s">
        <v>1168</v>
      </c>
      <c r="AF2975" s="24" t="s">
        <v>153</v>
      </c>
      <c r="AG2975" t="s">
        <v>1160</v>
      </c>
      <c r="AH2975">
        <f t="shared" si="34"/>
        <v>4320</v>
      </c>
      <c r="AI2975" s="21" t="s">
        <v>153</v>
      </c>
      <c r="AJ2975" s="21" t="s">
        <v>1148</v>
      </c>
      <c r="AK2975" s="21">
        <v>71</v>
      </c>
      <c r="AL2975" s="21" t="s">
        <v>1324</v>
      </c>
      <c r="AM2975" s="21"/>
      <c r="AN2975" s="21">
        <v>3</v>
      </c>
      <c r="AO2975" s="21">
        <v>50</v>
      </c>
      <c r="AP2975" s="21">
        <v>56</v>
      </c>
      <c r="AQ2975" s="22" t="s">
        <v>3019</v>
      </c>
      <c r="AR2975" s="21" t="s">
        <v>1301</v>
      </c>
      <c r="AS2975" t="s">
        <v>3088</v>
      </c>
    </row>
    <row r="2976" spans="1:45" x14ac:dyDescent="0.2">
      <c r="A2976" s="21" t="s">
        <v>1688</v>
      </c>
      <c r="B2976" s="21" t="s">
        <v>1146</v>
      </c>
      <c r="C2976" s="21" t="s">
        <v>1149</v>
      </c>
      <c r="D2976" s="21" t="s">
        <v>420</v>
      </c>
      <c r="E2976" s="21" t="s">
        <v>3096</v>
      </c>
      <c r="G2976" s="21" t="s">
        <v>153</v>
      </c>
      <c r="H2976" s="21" t="s">
        <v>1168</v>
      </c>
      <c r="I2976" s="21" t="s">
        <v>3090</v>
      </c>
      <c r="J2976" s="21">
        <v>55.266666666666602</v>
      </c>
      <c r="K2976">
        <v>-128.4</v>
      </c>
      <c r="L2976">
        <v>1100</v>
      </c>
      <c r="M2976" s="21" t="s">
        <v>3037</v>
      </c>
      <c r="O2976" s="21">
        <v>1992</v>
      </c>
      <c r="Q2976" s="21" t="s">
        <v>3089</v>
      </c>
      <c r="T2976" s="21">
        <v>-20</v>
      </c>
      <c r="U2976" s="21" t="s">
        <v>1221</v>
      </c>
      <c r="V2976" s="9" t="s">
        <v>1250</v>
      </c>
      <c r="W2976">
        <f>56</f>
        <v>56</v>
      </c>
      <c r="X2976" s="9" t="s">
        <v>3091</v>
      </c>
      <c r="Y2976" t="s">
        <v>3102</v>
      </c>
      <c r="Z2976" s="22">
        <v>8</v>
      </c>
      <c r="AD2976" s="22" t="s">
        <v>1168</v>
      </c>
      <c r="AF2976" s="24" t="s">
        <v>153</v>
      </c>
      <c r="AG2976" t="s">
        <v>1160</v>
      </c>
      <c r="AH2976">
        <f t="shared" si="34"/>
        <v>4320</v>
      </c>
      <c r="AI2976" s="21" t="s">
        <v>153</v>
      </c>
      <c r="AJ2976" s="21" t="s">
        <v>1281</v>
      </c>
      <c r="AK2976" s="21">
        <v>41</v>
      </c>
      <c r="AL2976" s="21" t="s">
        <v>1324</v>
      </c>
      <c r="AM2976" s="21"/>
      <c r="AN2976" s="21">
        <v>3</v>
      </c>
      <c r="AO2976" s="21">
        <v>50</v>
      </c>
      <c r="AP2976" s="21">
        <v>56</v>
      </c>
      <c r="AQ2976" s="22" t="s">
        <v>3019</v>
      </c>
      <c r="AR2976" s="21" t="s">
        <v>1301</v>
      </c>
      <c r="AS2976" t="s">
        <v>3088</v>
      </c>
    </row>
    <row r="2977" spans="1:45" x14ac:dyDescent="0.2">
      <c r="A2977" s="21" t="s">
        <v>1688</v>
      </c>
      <c r="B2977" s="21" t="s">
        <v>1146</v>
      </c>
      <c r="C2977" s="21" t="s">
        <v>1149</v>
      </c>
      <c r="D2977" s="21" t="s">
        <v>420</v>
      </c>
      <c r="E2977" s="21" t="s">
        <v>3096</v>
      </c>
      <c r="G2977" s="21" t="s">
        <v>153</v>
      </c>
      <c r="H2977" s="21" t="s">
        <v>1168</v>
      </c>
      <c r="I2977" s="21" t="s">
        <v>3090</v>
      </c>
      <c r="J2977" s="21">
        <v>55.266666666666602</v>
      </c>
      <c r="K2977">
        <v>-128.4</v>
      </c>
      <c r="L2977">
        <v>1100</v>
      </c>
      <c r="M2977" s="21" t="s">
        <v>3037</v>
      </c>
      <c r="O2977" s="21">
        <v>1992</v>
      </c>
      <c r="Q2977" s="21" t="s">
        <v>3089</v>
      </c>
      <c r="T2977" s="21">
        <v>-20</v>
      </c>
      <c r="U2977" s="21" t="s">
        <v>1221</v>
      </c>
      <c r="V2977" s="9" t="s">
        <v>1250</v>
      </c>
      <c r="W2977">
        <f>56</f>
        <v>56</v>
      </c>
      <c r="X2977" s="9" t="s">
        <v>3091</v>
      </c>
      <c r="Y2977" t="s">
        <v>3102</v>
      </c>
      <c r="Z2977" s="22">
        <v>8</v>
      </c>
      <c r="AD2977" s="22" t="s">
        <v>1168</v>
      </c>
      <c r="AF2977" s="24" t="s">
        <v>153</v>
      </c>
      <c r="AG2977" t="s">
        <v>1160</v>
      </c>
      <c r="AH2977">
        <f t="shared" si="34"/>
        <v>4320</v>
      </c>
      <c r="AI2977" s="21" t="s">
        <v>153</v>
      </c>
      <c r="AJ2977" s="21" t="s">
        <v>1148</v>
      </c>
      <c r="AK2977" s="21">
        <v>62</v>
      </c>
      <c r="AL2977" s="21" t="s">
        <v>1324</v>
      </c>
      <c r="AM2977" s="21"/>
      <c r="AN2977" s="21">
        <v>3</v>
      </c>
      <c r="AO2977" s="21">
        <v>50</v>
      </c>
      <c r="AP2977" s="21">
        <v>84</v>
      </c>
      <c r="AQ2977" s="22" t="s">
        <v>3019</v>
      </c>
      <c r="AR2977" s="21" t="s">
        <v>1301</v>
      </c>
      <c r="AS2977" t="s">
        <v>3088</v>
      </c>
    </row>
    <row r="2978" spans="1:45" x14ac:dyDescent="0.2">
      <c r="A2978" s="21" t="s">
        <v>1688</v>
      </c>
      <c r="B2978" s="21" t="s">
        <v>1146</v>
      </c>
      <c r="C2978" s="21" t="s">
        <v>1149</v>
      </c>
      <c r="D2978" s="21" t="s">
        <v>420</v>
      </c>
      <c r="E2978" s="21" t="s">
        <v>3096</v>
      </c>
      <c r="G2978" s="21" t="s">
        <v>153</v>
      </c>
      <c r="H2978" s="21" t="s">
        <v>1168</v>
      </c>
      <c r="I2978" s="21" t="s">
        <v>3090</v>
      </c>
      <c r="J2978" s="21">
        <v>55.266666666666602</v>
      </c>
      <c r="K2978">
        <v>-128.4</v>
      </c>
      <c r="L2978">
        <v>1100</v>
      </c>
      <c r="M2978" s="21" t="s">
        <v>3037</v>
      </c>
      <c r="O2978" s="21">
        <v>1992</v>
      </c>
      <c r="Q2978" s="21" t="s">
        <v>3089</v>
      </c>
      <c r="T2978" s="21">
        <v>-20</v>
      </c>
      <c r="U2978" s="21" t="s">
        <v>1221</v>
      </c>
      <c r="V2978" s="9" t="s">
        <v>1250</v>
      </c>
      <c r="W2978">
        <f>56</f>
        <v>56</v>
      </c>
      <c r="X2978" s="9" t="s">
        <v>3091</v>
      </c>
      <c r="Y2978" t="s">
        <v>3102</v>
      </c>
      <c r="Z2978" s="22">
        <v>8</v>
      </c>
      <c r="AD2978" s="22" t="s">
        <v>1168</v>
      </c>
      <c r="AF2978" s="24" t="s">
        <v>153</v>
      </c>
      <c r="AG2978" t="s">
        <v>1160</v>
      </c>
      <c r="AH2978">
        <f t="shared" si="34"/>
        <v>4320</v>
      </c>
      <c r="AI2978" s="21" t="s">
        <v>153</v>
      </c>
      <c r="AJ2978" s="21" t="s">
        <v>1281</v>
      </c>
      <c r="AK2978" s="21">
        <v>33</v>
      </c>
      <c r="AL2978" s="21" t="s">
        <v>1324</v>
      </c>
      <c r="AM2978" s="21"/>
      <c r="AN2978" s="21">
        <v>3</v>
      </c>
      <c r="AO2978" s="21">
        <v>50</v>
      </c>
      <c r="AP2978" s="21">
        <v>84</v>
      </c>
      <c r="AQ2978" s="22" t="s">
        <v>3019</v>
      </c>
      <c r="AR2978" s="21" t="s">
        <v>1301</v>
      </c>
      <c r="AS2978" t="s">
        <v>3088</v>
      </c>
    </row>
    <row r="2979" spans="1:45" x14ac:dyDescent="0.2">
      <c r="A2979" s="21" t="s">
        <v>1688</v>
      </c>
      <c r="B2979" s="21" t="s">
        <v>1146</v>
      </c>
      <c r="C2979" s="21" t="s">
        <v>1149</v>
      </c>
      <c r="D2979" s="21" t="s">
        <v>420</v>
      </c>
      <c r="E2979" s="21" t="s">
        <v>3096</v>
      </c>
      <c r="G2979" s="21" t="s">
        <v>153</v>
      </c>
      <c r="H2979" s="21" t="s">
        <v>1168</v>
      </c>
      <c r="I2979" s="21" t="s">
        <v>3090</v>
      </c>
      <c r="J2979" s="21">
        <v>55.266666666666602</v>
      </c>
      <c r="K2979">
        <v>-128.4</v>
      </c>
      <c r="L2979">
        <v>1100</v>
      </c>
      <c r="M2979" s="21" t="s">
        <v>3037</v>
      </c>
      <c r="O2979" s="21">
        <v>1992</v>
      </c>
      <c r="Q2979" s="21" t="s">
        <v>3089</v>
      </c>
      <c r="T2979" s="21">
        <v>-20</v>
      </c>
      <c r="U2979" s="21" t="s">
        <v>1221</v>
      </c>
      <c r="V2979" s="9" t="s">
        <v>1250</v>
      </c>
      <c r="W2979">
        <f>56</f>
        <v>56</v>
      </c>
      <c r="X2979" s="9" t="s">
        <v>3091</v>
      </c>
      <c r="Y2979" t="s">
        <v>3103</v>
      </c>
      <c r="Z2979" s="22">
        <v>8</v>
      </c>
      <c r="AD2979" s="22" t="s">
        <v>1168</v>
      </c>
      <c r="AF2979" s="24" t="s">
        <v>153</v>
      </c>
      <c r="AG2979" t="s">
        <v>1160</v>
      </c>
      <c r="AH2979">
        <f t="shared" si="34"/>
        <v>4320</v>
      </c>
      <c r="AI2979" s="21" t="s">
        <v>153</v>
      </c>
      <c r="AJ2979" s="21" t="s">
        <v>1148</v>
      </c>
      <c r="AK2979" s="21">
        <v>48</v>
      </c>
      <c r="AL2979" s="21" t="s">
        <v>1324</v>
      </c>
      <c r="AM2979" s="21"/>
      <c r="AN2979" s="21">
        <v>3</v>
      </c>
      <c r="AO2979" s="21">
        <v>50</v>
      </c>
      <c r="AP2979" s="21">
        <v>28</v>
      </c>
      <c r="AQ2979" s="22" t="s">
        <v>3019</v>
      </c>
      <c r="AR2979" s="21" t="s">
        <v>1301</v>
      </c>
      <c r="AS2979" t="s">
        <v>3088</v>
      </c>
    </row>
    <row r="2980" spans="1:45" x14ac:dyDescent="0.2">
      <c r="A2980" s="21" t="s">
        <v>1688</v>
      </c>
      <c r="B2980" s="21" t="s">
        <v>1146</v>
      </c>
      <c r="C2980" s="21" t="s">
        <v>1149</v>
      </c>
      <c r="D2980" s="21" t="s">
        <v>420</v>
      </c>
      <c r="E2980" s="21" t="s">
        <v>3096</v>
      </c>
      <c r="G2980" s="21" t="s">
        <v>153</v>
      </c>
      <c r="H2980" s="21" t="s">
        <v>1168</v>
      </c>
      <c r="I2980" s="21" t="s">
        <v>3090</v>
      </c>
      <c r="J2980" s="21">
        <v>55.266666666666602</v>
      </c>
      <c r="K2980">
        <v>-128.4</v>
      </c>
      <c r="L2980">
        <v>1100</v>
      </c>
      <c r="M2980" s="21" t="s">
        <v>3037</v>
      </c>
      <c r="O2980" s="21">
        <v>1992</v>
      </c>
      <c r="Q2980" s="21" t="s">
        <v>3089</v>
      </c>
      <c r="T2980" s="21">
        <v>-20</v>
      </c>
      <c r="U2980" s="21" t="s">
        <v>1221</v>
      </c>
      <c r="V2980" s="9" t="s">
        <v>1250</v>
      </c>
      <c r="W2980">
        <f>56</f>
        <v>56</v>
      </c>
      <c r="X2980" s="9" t="s">
        <v>3091</v>
      </c>
      <c r="Y2980" t="s">
        <v>3103</v>
      </c>
      <c r="Z2980" s="22">
        <v>8</v>
      </c>
      <c r="AD2980" s="22" t="s">
        <v>1168</v>
      </c>
      <c r="AF2980" s="24" t="s">
        <v>153</v>
      </c>
      <c r="AG2980" t="s">
        <v>1160</v>
      </c>
      <c r="AH2980">
        <f t="shared" si="34"/>
        <v>4320</v>
      </c>
      <c r="AI2980" s="21" t="s">
        <v>153</v>
      </c>
      <c r="AJ2980" s="21" t="s">
        <v>1281</v>
      </c>
      <c r="AK2980" s="21">
        <v>18</v>
      </c>
      <c r="AL2980" s="21" t="s">
        <v>1324</v>
      </c>
      <c r="AM2980" s="21"/>
      <c r="AN2980" s="21">
        <v>3</v>
      </c>
      <c r="AO2980" s="21">
        <v>50</v>
      </c>
      <c r="AP2980" s="21">
        <v>28</v>
      </c>
      <c r="AQ2980" s="22" t="s">
        <v>3019</v>
      </c>
      <c r="AR2980" s="21" t="s">
        <v>1301</v>
      </c>
      <c r="AS2980" t="s">
        <v>3088</v>
      </c>
    </row>
    <row r="2981" spans="1:45" x14ac:dyDescent="0.2">
      <c r="A2981" s="21" t="s">
        <v>1688</v>
      </c>
      <c r="B2981" s="21" t="s">
        <v>1146</v>
      </c>
      <c r="C2981" s="21" t="s">
        <v>1149</v>
      </c>
      <c r="D2981" s="21" t="s">
        <v>420</v>
      </c>
      <c r="E2981" s="21" t="s">
        <v>3096</v>
      </c>
      <c r="G2981" s="21" t="s">
        <v>153</v>
      </c>
      <c r="H2981" s="21" t="s">
        <v>1168</v>
      </c>
      <c r="I2981" s="21" t="s">
        <v>3090</v>
      </c>
      <c r="J2981" s="21">
        <v>55.266666666666602</v>
      </c>
      <c r="K2981">
        <v>-128.4</v>
      </c>
      <c r="L2981">
        <v>1100</v>
      </c>
      <c r="M2981" s="21" t="s">
        <v>3037</v>
      </c>
      <c r="O2981" s="21">
        <v>1992</v>
      </c>
      <c r="Q2981" s="21" t="s">
        <v>3089</v>
      </c>
      <c r="T2981" s="21">
        <v>-20</v>
      </c>
      <c r="U2981" s="21" t="s">
        <v>1221</v>
      </c>
      <c r="V2981" s="9" t="s">
        <v>1250</v>
      </c>
      <c r="W2981">
        <f>56</f>
        <v>56</v>
      </c>
      <c r="X2981" s="9" t="s">
        <v>3091</v>
      </c>
      <c r="Y2981" t="s">
        <v>3103</v>
      </c>
      <c r="Z2981" s="22">
        <v>8</v>
      </c>
      <c r="AD2981" s="22" t="s">
        <v>1168</v>
      </c>
      <c r="AF2981" s="24" t="s">
        <v>153</v>
      </c>
      <c r="AG2981" t="s">
        <v>1160</v>
      </c>
      <c r="AH2981">
        <f t="shared" si="34"/>
        <v>4320</v>
      </c>
      <c r="AI2981" s="21" t="s">
        <v>153</v>
      </c>
      <c r="AJ2981" s="21" t="s">
        <v>1148</v>
      </c>
      <c r="AK2981" s="21">
        <v>73</v>
      </c>
      <c r="AL2981" s="21" t="s">
        <v>1324</v>
      </c>
      <c r="AM2981" s="21"/>
      <c r="AN2981" s="21">
        <v>3</v>
      </c>
      <c r="AO2981" s="21">
        <v>50</v>
      </c>
      <c r="AP2981" s="21">
        <v>56</v>
      </c>
      <c r="AQ2981" s="22" t="s">
        <v>3019</v>
      </c>
      <c r="AR2981" s="21" t="s">
        <v>1301</v>
      </c>
      <c r="AS2981" t="s">
        <v>3088</v>
      </c>
    </row>
    <row r="2982" spans="1:45" x14ac:dyDescent="0.2">
      <c r="A2982" s="21" t="s">
        <v>1688</v>
      </c>
      <c r="B2982" s="21" t="s">
        <v>1146</v>
      </c>
      <c r="C2982" s="21" t="s">
        <v>1149</v>
      </c>
      <c r="D2982" s="21" t="s">
        <v>420</v>
      </c>
      <c r="E2982" s="21" t="s">
        <v>3096</v>
      </c>
      <c r="G2982" s="21" t="s">
        <v>153</v>
      </c>
      <c r="H2982" s="21" t="s">
        <v>1168</v>
      </c>
      <c r="I2982" s="21" t="s">
        <v>3090</v>
      </c>
      <c r="J2982" s="21">
        <v>55.266666666666602</v>
      </c>
      <c r="K2982">
        <v>-128.4</v>
      </c>
      <c r="L2982">
        <v>1100</v>
      </c>
      <c r="M2982" s="21" t="s">
        <v>3037</v>
      </c>
      <c r="O2982" s="21">
        <v>1992</v>
      </c>
      <c r="Q2982" s="21" t="s">
        <v>3089</v>
      </c>
      <c r="T2982" s="21">
        <v>-20</v>
      </c>
      <c r="U2982" s="21" t="s">
        <v>1221</v>
      </c>
      <c r="V2982" s="9" t="s">
        <v>1250</v>
      </c>
      <c r="W2982">
        <f>56</f>
        <v>56</v>
      </c>
      <c r="X2982" s="9" t="s">
        <v>3091</v>
      </c>
      <c r="Y2982" t="s">
        <v>3103</v>
      </c>
      <c r="Z2982" s="22">
        <v>8</v>
      </c>
      <c r="AD2982" s="22" t="s">
        <v>1168</v>
      </c>
      <c r="AF2982" s="24" t="s">
        <v>153</v>
      </c>
      <c r="AG2982" t="s">
        <v>1160</v>
      </c>
      <c r="AH2982">
        <f t="shared" si="34"/>
        <v>4320</v>
      </c>
      <c r="AI2982" s="21" t="s">
        <v>153</v>
      </c>
      <c r="AJ2982" s="21" t="s">
        <v>1281</v>
      </c>
      <c r="AK2982" s="21">
        <v>42</v>
      </c>
      <c r="AL2982" s="21" t="s">
        <v>1324</v>
      </c>
      <c r="AM2982" s="21"/>
      <c r="AN2982" s="21">
        <v>3</v>
      </c>
      <c r="AO2982" s="21">
        <v>50</v>
      </c>
      <c r="AP2982" s="21">
        <v>56</v>
      </c>
      <c r="AQ2982" s="22" t="s">
        <v>3019</v>
      </c>
      <c r="AR2982" s="21" t="s">
        <v>1301</v>
      </c>
      <c r="AS2982" t="s">
        <v>3088</v>
      </c>
    </row>
    <row r="2983" spans="1:45" x14ac:dyDescent="0.2">
      <c r="A2983" s="21" t="s">
        <v>1688</v>
      </c>
      <c r="B2983" s="21" t="s">
        <v>1146</v>
      </c>
      <c r="C2983" s="21" t="s">
        <v>1149</v>
      </c>
      <c r="D2983" s="21" t="s">
        <v>420</v>
      </c>
      <c r="E2983" s="21" t="s">
        <v>3096</v>
      </c>
      <c r="G2983" s="21" t="s">
        <v>153</v>
      </c>
      <c r="H2983" s="21" t="s">
        <v>1168</v>
      </c>
      <c r="I2983" s="21" t="s">
        <v>3090</v>
      </c>
      <c r="J2983" s="21">
        <v>55.266666666666602</v>
      </c>
      <c r="K2983">
        <v>-128.4</v>
      </c>
      <c r="L2983">
        <v>1100</v>
      </c>
      <c r="M2983" s="21" t="s">
        <v>3037</v>
      </c>
      <c r="O2983" s="21">
        <v>1992</v>
      </c>
      <c r="Q2983" s="21" t="s">
        <v>3089</v>
      </c>
      <c r="T2983" s="21">
        <v>-20</v>
      </c>
      <c r="U2983" s="21" t="s">
        <v>1221</v>
      </c>
      <c r="V2983" s="9" t="s">
        <v>1250</v>
      </c>
      <c r="W2983">
        <f>56</f>
        <v>56</v>
      </c>
      <c r="X2983" s="9" t="s">
        <v>3091</v>
      </c>
      <c r="Y2983" t="s">
        <v>3103</v>
      </c>
      <c r="Z2983" s="22">
        <v>8</v>
      </c>
      <c r="AD2983" s="22" t="s">
        <v>1168</v>
      </c>
      <c r="AF2983" s="24" t="s">
        <v>153</v>
      </c>
      <c r="AG2983" t="s">
        <v>1160</v>
      </c>
      <c r="AH2983">
        <f t="shared" si="34"/>
        <v>4320</v>
      </c>
      <c r="AI2983" s="21" t="s">
        <v>153</v>
      </c>
      <c r="AJ2983" s="21" t="s">
        <v>1148</v>
      </c>
      <c r="AK2983" s="21">
        <v>65</v>
      </c>
      <c r="AL2983" s="21" t="s">
        <v>1324</v>
      </c>
      <c r="AM2983" s="21"/>
      <c r="AN2983" s="21">
        <v>3</v>
      </c>
      <c r="AO2983" s="21">
        <v>50</v>
      </c>
      <c r="AP2983" s="21">
        <v>84</v>
      </c>
      <c r="AQ2983" s="22" t="s">
        <v>3019</v>
      </c>
      <c r="AR2983" s="21" t="s">
        <v>1301</v>
      </c>
      <c r="AS2983" t="s">
        <v>3088</v>
      </c>
    </row>
    <row r="2984" spans="1:45" x14ac:dyDescent="0.2">
      <c r="A2984" s="21" t="s">
        <v>1688</v>
      </c>
      <c r="B2984" s="21" t="s">
        <v>1146</v>
      </c>
      <c r="C2984" s="21" t="s">
        <v>1149</v>
      </c>
      <c r="D2984" s="21" t="s">
        <v>420</v>
      </c>
      <c r="E2984" s="21" t="s">
        <v>3096</v>
      </c>
      <c r="G2984" s="21" t="s">
        <v>153</v>
      </c>
      <c r="H2984" s="21" t="s">
        <v>1168</v>
      </c>
      <c r="I2984" s="21" t="s">
        <v>3090</v>
      </c>
      <c r="J2984" s="21">
        <v>55.266666666666602</v>
      </c>
      <c r="K2984">
        <v>-128.4</v>
      </c>
      <c r="L2984">
        <v>1100</v>
      </c>
      <c r="M2984" s="21" t="s">
        <v>3037</v>
      </c>
      <c r="O2984" s="21">
        <v>1992</v>
      </c>
      <c r="Q2984" s="21" t="s">
        <v>3089</v>
      </c>
      <c r="T2984" s="21">
        <v>-20</v>
      </c>
      <c r="U2984" s="21" t="s">
        <v>1221</v>
      </c>
      <c r="V2984" s="9" t="s">
        <v>1250</v>
      </c>
      <c r="W2984">
        <f>56</f>
        <v>56</v>
      </c>
      <c r="X2984" s="9" t="s">
        <v>3091</v>
      </c>
      <c r="Y2984" t="s">
        <v>3103</v>
      </c>
      <c r="Z2984" s="22">
        <v>8</v>
      </c>
      <c r="AD2984" s="22" t="s">
        <v>1168</v>
      </c>
      <c r="AF2984" s="24" t="s">
        <v>153</v>
      </c>
      <c r="AG2984" t="s">
        <v>1160</v>
      </c>
      <c r="AH2984">
        <f t="shared" si="34"/>
        <v>4320</v>
      </c>
      <c r="AI2984" s="21" t="s">
        <v>153</v>
      </c>
      <c r="AJ2984" s="21" t="s">
        <v>1281</v>
      </c>
      <c r="AK2984" s="21">
        <v>35</v>
      </c>
      <c r="AL2984" s="21" t="s">
        <v>1324</v>
      </c>
      <c r="AM2984" s="21"/>
      <c r="AN2984" s="21">
        <v>3</v>
      </c>
      <c r="AO2984" s="21">
        <v>50</v>
      </c>
      <c r="AP2984" s="21">
        <v>84</v>
      </c>
      <c r="AQ2984" s="22" t="s">
        <v>3019</v>
      </c>
      <c r="AR2984" s="21" t="s">
        <v>1301</v>
      </c>
      <c r="AS2984" t="s">
        <v>3088</v>
      </c>
    </row>
    <row r="2985" spans="1:45" x14ac:dyDescent="0.2">
      <c r="A2985" s="21" t="s">
        <v>1688</v>
      </c>
      <c r="B2985" s="21" t="s">
        <v>1146</v>
      </c>
      <c r="C2985" s="21" t="s">
        <v>1149</v>
      </c>
      <c r="D2985" s="21" t="s">
        <v>420</v>
      </c>
      <c r="E2985" s="21" t="s">
        <v>3096</v>
      </c>
      <c r="G2985" s="21" t="s">
        <v>153</v>
      </c>
      <c r="H2985" s="21" t="s">
        <v>1168</v>
      </c>
      <c r="I2985" s="21" t="s">
        <v>3090</v>
      </c>
      <c r="J2985" s="21">
        <v>55.266666666666602</v>
      </c>
      <c r="K2985">
        <v>-128.4</v>
      </c>
      <c r="L2985">
        <v>1100</v>
      </c>
      <c r="M2985" s="21" t="s">
        <v>3037</v>
      </c>
      <c r="O2985" s="21">
        <v>1992</v>
      </c>
      <c r="Q2985" s="21" t="s">
        <v>3089</v>
      </c>
      <c r="T2985" s="21">
        <v>-20</v>
      </c>
      <c r="U2985" s="21" t="s">
        <v>1221</v>
      </c>
      <c r="V2985" s="9" t="s">
        <v>1250</v>
      </c>
      <c r="W2985">
        <f>56</f>
        <v>56</v>
      </c>
      <c r="X2985" s="9" t="s">
        <v>3091</v>
      </c>
      <c r="Y2985" t="s">
        <v>3104</v>
      </c>
      <c r="Z2985" s="22">
        <v>8</v>
      </c>
      <c r="AD2985" s="22" t="s">
        <v>1168</v>
      </c>
      <c r="AF2985" s="24" t="s">
        <v>153</v>
      </c>
      <c r="AG2985" t="s">
        <v>1160</v>
      </c>
      <c r="AH2985">
        <f t="shared" si="34"/>
        <v>4320</v>
      </c>
      <c r="AI2985" s="21" t="s">
        <v>153</v>
      </c>
      <c r="AJ2985" s="21" t="s">
        <v>1148</v>
      </c>
      <c r="AK2985" s="21">
        <v>55</v>
      </c>
      <c r="AL2985" s="21" t="s">
        <v>1324</v>
      </c>
      <c r="AM2985" s="21"/>
      <c r="AN2985" s="21">
        <v>3</v>
      </c>
      <c r="AO2985" s="21">
        <v>50</v>
      </c>
      <c r="AP2985" s="21">
        <v>28</v>
      </c>
      <c r="AQ2985" s="22" t="s">
        <v>3019</v>
      </c>
      <c r="AR2985" s="21" t="s">
        <v>1301</v>
      </c>
      <c r="AS2985" t="s">
        <v>3088</v>
      </c>
    </row>
    <row r="2986" spans="1:45" x14ac:dyDescent="0.2">
      <c r="A2986" s="21" t="s">
        <v>1688</v>
      </c>
      <c r="B2986" s="21" t="s">
        <v>1146</v>
      </c>
      <c r="C2986" s="21" t="s">
        <v>1149</v>
      </c>
      <c r="D2986" s="21" t="s">
        <v>420</v>
      </c>
      <c r="E2986" s="21" t="s">
        <v>3096</v>
      </c>
      <c r="G2986" s="21" t="s">
        <v>153</v>
      </c>
      <c r="H2986" s="21" t="s">
        <v>1168</v>
      </c>
      <c r="I2986" s="21" t="s">
        <v>3090</v>
      </c>
      <c r="J2986" s="21">
        <v>55.266666666666602</v>
      </c>
      <c r="K2986">
        <v>-128.4</v>
      </c>
      <c r="L2986">
        <v>1100</v>
      </c>
      <c r="M2986" s="21" t="s">
        <v>3037</v>
      </c>
      <c r="O2986" s="21">
        <v>1992</v>
      </c>
      <c r="Q2986" s="21" t="s">
        <v>3089</v>
      </c>
      <c r="T2986" s="21">
        <v>-20</v>
      </c>
      <c r="U2986" s="21" t="s">
        <v>1221</v>
      </c>
      <c r="V2986" s="9" t="s">
        <v>1250</v>
      </c>
      <c r="W2986">
        <f>56</f>
        <v>56</v>
      </c>
      <c r="X2986" s="9" t="s">
        <v>3091</v>
      </c>
      <c r="Y2986" t="s">
        <v>3104</v>
      </c>
      <c r="Z2986" s="22">
        <v>8</v>
      </c>
      <c r="AD2986" s="22" t="s">
        <v>1168</v>
      </c>
      <c r="AF2986" s="24" t="s">
        <v>153</v>
      </c>
      <c r="AG2986" t="s">
        <v>1160</v>
      </c>
      <c r="AH2986">
        <f t="shared" si="34"/>
        <v>4320</v>
      </c>
      <c r="AI2986" s="21" t="s">
        <v>153</v>
      </c>
      <c r="AJ2986" s="21" t="s">
        <v>1281</v>
      </c>
      <c r="AK2986" s="21">
        <v>19</v>
      </c>
      <c r="AL2986" s="21" t="s">
        <v>1324</v>
      </c>
      <c r="AM2986" s="21"/>
      <c r="AN2986" s="21">
        <v>3</v>
      </c>
      <c r="AO2986" s="21">
        <v>50</v>
      </c>
      <c r="AP2986" s="21">
        <v>28</v>
      </c>
      <c r="AQ2986" s="22" t="s">
        <v>3019</v>
      </c>
      <c r="AR2986" s="21" t="s">
        <v>1301</v>
      </c>
      <c r="AS2986" t="s">
        <v>3088</v>
      </c>
    </row>
    <row r="2987" spans="1:45" x14ac:dyDescent="0.2">
      <c r="A2987" s="21" t="s">
        <v>1688</v>
      </c>
      <c r="B2987" s="21" t="s">
        <v>1146</v>
      </c>
      <c r="C2987" s="21" t="s">
        <v>1149</v>
      </c>
      <c r="D2987" s="21" t="s">
        <v>420</v>
      </c>
      <c r="E2987" s="21" t="s">
        <v>3096</v>
      </c>
      <c r="G2987" s="21" t="s">
        <v>153</v>
      </c>
      <c r="H2987" s="21" t="s">
        <v>1168</v>
      </c>
      <c r="I2987" s="21" t="s">
        <v>3090</v>
      </c>
      <c r="J2987" s="21">
        <v>55.266666666666602</v>
      </c>
      <c r="K2987">
        <v>-128.4</v>
      </c>
      <c r="L2987">
        <v>1100</v>
      </c>
      <c r="M2987" s="21" t="s">
        <v>3037</v>
      </c>
      <c r="O2987" s="21">
        <v>1992</v>
      </c>
      <c r="Q2987" s="21" t="s">
        <v>3089</v>
      </c>
      <c r="T2987" s="21">
        <v>-20</v>
      </c>
      <c r="U2987" s="21" t="s">
        <v>1221</v>
      </c>
      <c r="V2987" s="9" t="s">
        <v>1250</v>
      </c>
      <c r="W2987">
        <f>56</f>
        <v>56</v>
      </c>
      <c r="X2987" s="9" t="s">
        <v>3091</v>
      </c>
      <c r="Y2987" t="s">
        <v>3104</v>
      </c>
      <c r="Z2987" s="22">
        <v>8</v>
      </c>
      <c r="AD2987" s="22" t="s">
        <v>1168</v>
      </c>
      <c r="AF2987" s="24" t="s">
        <v>153</v>
      </c>
      <c r="AG2987" t="s">
        <v>1160</v>
      </c>
      <c r="AH2987">
        <f t="shared" si="34"/>
        <v>4320</v>
      </c>
      <c r="AI2987" s="21" t="s">
        <v>153</v>
      </c>
      <c r="AJ2987" s="21" t="s">
        <v>1148</v>
      </c>
      <c r="AK2987" s="21">
        <v>71</v>
      </c>
      <c r="AL2987" s="21" t="s">
        <v>1324</v>
      </c>
      <c r="AM2987" s="21"/>
      <c r="AN2987" s="21">
        <v>3</v>
      </c>
      <c r="AO2987" s="21">
        <v>50</v>
      </c>
      <c r="AP2987" s="21">
        <v>56</v>
      </c>
      <c r="AQ2987" s="22" t="s">
        <v>3019</v>
      </c>
      <c r="AR2987" s="21" t="s">
        <v>1301</v>
      </c>
      <c r="AS2987" t="s">
        <v>3088</v>
      </c>
    </row>
    <row r="2988" spans="1:45" x14ac:dyDescent="0.2">
      <c r="A2988" s="21" t="s">
        <v>1688</v>
      </c>
      <c r="B2988" s="21" t="s">
        <v>1146</v>
      </c>
      <c r="C2988" s="21" t="s">
        <v>1149</v>
      </c>
      <c r="D2988" s="21" t="s">
        <v>420</v>
      </c>
      <c r="E2988" s="21" t="s">
        <v>3096</v>
      </c>
      <c r="G2988" s="21" t="s">
        <v>153</v>
      </c>
      <c r="H2988" s="21" t="s">
        <v>1168</v>
      </c>
      <c r="I2988" s="21" t="s">
        <v>3090</v>
      </c>
      <c r="J2988" s="21">
        <v>55.266666666666602</v>
      </c>
      <c r="K2988">
        <v>-128.4</v>
      </c>
      <c r="L2988">
        <v>1100</v>
      </c>
      <c r="M2988" s="21" t="s">
        <v>3037</v>
      </c>
      <c r="O2988" s="21">
        <v>1992</v>
      </c>
      <c r="Q2988" s="21" t="s">
        <v>3089</v>
      </c>
      <c r="T2988" s="21">
        <v>-20</v>
      </c>
      <c r="U2988" s="21" t="s">
        <v>1221</v>
      </c>
      <c r="V2988" s="9" t="s">
        <v>1250</v>
      </c>
      <c r="W2988">
        <f>56</f>
        <v>56</v>
      </c>
      <c r="X2988" s="9" t="s">
        <v>3091</v>
      </c>
      <c r="Y2988" t="s">
        <v>3104</v>
      </c>
      <c r="Z2988" s="22">
        <v>8</v>
      </c>
      <c r="AD2988" s="22" t="s">
        <v>1168</v>
      </c>
      <c r="AF2988" s="24" t="s">
        <v>153</v>
      </c>
      <c r="AG2988" t="s">
        <v>1160</v>
      </c>
      <c r="AH2988">
        <f t="shared" si="34"/>
        <v>4320</v>
      </c>
      <c r="AI2988" s="21" t="s">
        <v>153</v>
      </c>
      <c r="AJ2988" s="21" t="s">
        <v>1281</v>
      </c>
      <c r="AK2988" s="21">
        <v>39</v>
      </c>
      <c r="AL2988" s="21" t="s">
        <v>1324</v>
      </c>
      <c r="AM2988" s="21"/>
      <c r="AN2988" s="21">
        <v>3</v>
      </c>
      <c r="AO2988" s="21">
        <v>50</v>
      </c>
      <c r="AP2988" s="21">
        <v>56</v>
      </c>
      <c r="AQ2988" s="22" t="s">
        <v>3019</v>
      </c>
      <c r="AR2988" s="21" t="s">
        <v>1301</v>
      </c>
      <c r="AS2988" t="s">
        <v>3088</v>
      </c>
    </row>
    <row r="2989" spans="1:45" x14ac:dyDescent="0.2">
      <c r="A2989" s="21" t="s">
        <v>1688</v>
      </c>
      <c r="B2989" s="21" t="s">
        <v>1146</v>
      </c>
      <c r="C2989" s="21" t="s">
        <v>1149</v>
      </c>
      <c r="D2989" s="21" t="s">
        <v>420</v>
      </c>
      <c r="E2989" s="21" t="s">
        <v>3096</v>
      </c>
      <c r="G2989" s="21" t="s">
        <v>153</v>
      </c>
      <c r="H2989" s="21" t="s">
        <v>1168</v>
      </c>
      <c r="I2989" s="21" t="s">
        <v>3090</v>
      </c>
      <c r="J2989" s="21">
        <v>55.266666666666602</v>
      </c>
      <c r="K2989">
        <v>-128.4</v>
      </c>
      <c r="L2989">
        <v>1100</v>
      </c>
      <c r="M2989" s="21" t="s">
        <v>3037</v>
      </c>
      <c r="O2989" s="21">
        <v>1992</v>
      </c>
      <c r="Q2989" s="21" t="s">
        <v>3089</v>
      </c>
      <c r="T2989" s="21">
        <v>-20</v>
      </c>
      <c r="U2989" s="21" t="s">
        <v>1221</v>
      </c>
      <c r="V2989" s="9" t="s">
        <v>1250</v>
      </c>
      <c r="W2989">
        <f>56</f>
        <v>56</v>
      </c>
      <c r="X2989" s="9" t="s">
        <v>3091</v>
      </c>
      <c r="Y2989" t="s">
        <v>3104</v>
      </c>
      <c r="Z2989" s="22">
        <v>8</v>
      </c>
      <c r="AD2989" s="22" t="s">
        <v>1168</v>
      </c>
      <c r="AF2989" s="24" t="s">
        <v>153</v>
      </c>
      <c r="AG2989" t="s">
        <v>1160</v>
      </c>
      <c r="AH2989">
        <f t="shared" si="34"/>
        <v>4320</v>
      </c>
      <c r="AI2989" s="21" t="s">
        <v>153</v>
      </c>
      <c r="AJ2989" s="21" t="s">
        <v>1148</v>
      </c>
      <c r="AK2989" s="21">
        <v>68</v>
      </c>
      <c r="AL2989" s="21" t="s">
        <v>1324</v>
      </c>
      <c r="AM2989" s="21"/>
      <c r="AN2989" s="21">
        <v>3</v>
      </c>
      <c r="AO2989" s="21">
        <v>50</v>
      </c>
      <c r="AP2989" s="21">
        <v>84</v>
      </c>
      <c r="AQ2989" s="22" t="s">
        <v>3019</v>
      </c>
      <c r="AR2989" s="21" t="s">
        <v>1301</v>
      </c>
      <c r="AS2989" t="s">
        <v>3088</v>
      </c>
    </row>
    <row r="2990" spans="1:45" x14ac:dyDescent="0.2">
      <c r="A2990" s="21" t="s">
        <v>1688</v>
      </c>
      <c r="B2990" s="21" t="s">
        <v>1146</v>
      </c>
      <c r="C2990" s="21" t="s">
        <v>1149</v>
      </c>
      <c r="D2990" s="21" t="s">
        <v>420</v>
      </c>
      <c r="E2990" s="21" t="s">
        <v>3096</v>
      </c>
      <c r="G2990" s="21" t="s">
        <v>153</v>
      </c>
      <c r="H2990" s="21" t="s">
        <v>1168</v>
      </c>
      <c r="I2990" s="21" t="s">
        <v>3090</v>
      </c>
      <c r="J2990" s="21">
        <v>55.266666666666602</v>
      </c>
      <c r="K2990">
        <v>-128.4</v>
      </c>
      <c r="L2990">
        <v>1100</v>
      </c>
      <c r="M2990" s="21" t="s">
        <v>3037</v>
      </c>
      <c r="O2990" s="21">
        <v>1992</v>
      </c>
      <c r="Q2990" s="21" t="s">
        <v>3089</v>
      </c>
      <c r="T2990" s="21">
        <v>-20</v>
      </c>
      <c r="U2990" s="21" t="s">
        <v>1221</v>
      </c>
      <c r="V2990" s="9" t="s">
        <v>1250</v>
      </c>
      <c r="W2990">
        <f>56</f>
        <v>56</v>
      </c>
      <c r="X2990" s="9" t="s">
        <v>3091</v>
      </c>
      <c r="Y2990" t="s">
        <v>3104</v>
      </c>
      <c r="Z2990" s="22">
        <v>8</v>
      </c>
      <c r="AD2990" s="22" t="s">
        <v>1168</v>
      </c>
      <c r="AF2990" s="24" t="s">
        <v>153</v>
      </c>
      <c r="AG2990" t="s">
        <v>1160</v>
      </c>
      <c r="AH2990">
        <f t="shared" si="34"/>
        <v>4320</v>
      </c>
      <c r="AI2990" s="21" t="s">
        <v>153</v>
      </c>
      <c r="AJ2990" s="21" t="s">
        <v>1281</v>
      </c>
      <c r="AK2990" s="21">
        <v>36</v>
      </c>
      <c r="AL2990" s="21" t="s">
        <v>1324</v>
      </c>
      <c r="AM2990" s="21"/>
      <c r="AN2990" s="21">
        <v>3</v>
      </c>
      <c r="AO2990" s="21">
        <v>50</v>
      </c>
      <c r="AP2990" s="21">
        <v>84</v>
      </c>
      <c r="AQ2990" s="22" t="s">
        <v>3019</v>
      </c>
      <c r="AR2990" s="21" t="s">
        <v>1301</v>
      </c>
      <c r="AS2990" t="s">
        <v>3088</v>
      </c>
    </row>
    <row r="2991" spans="1:45" x14ac:dyDescent="0.2">
      <c r="A2991" s="21" t="s">
        <v>1688</v>
      </c>
      <c r="B2991" s="21" t="s">
        <v>1146</v>
      </c>
      <c r="C2991" s="21" t="s">
        <v>1149</v>
      </c>
      <c r="D2991" s="21" t="s">
        <v>420</v>
      </c>
      <c r="E2991" s="21" t="s">
        <v>3096</v>
      </c>
      <c r="G2991" s="21" t="s">
        <v>153</v>
      </c>
      <c r="H2991" s="21" t="s">
        <v>1168</v>
      </c>
      <c r="I2991" s="21" t="s">
        <v>3090</v>
      </c>
      <c r="J2991" s="21">
        <v>55.266666666666602</v>
      </c>
      <c r="K2991">
        <v>-128.4</v>
      </c>
      <c r="L2991">
        <v>1100</v>
      </c>
      <c r="M2991" s="21" t="s">
        <v>3037</v>
      </c>
      <c r="O2991" s="21">
        <v>1992</v>
      </c>
      <c r="Q2991" s="21" t="s">
        <v>3089</v>
      </c>
      <c r="T2991" s="21">
        <v>-20</v>
      </c>
      <c r="U2991" s="21" t="s">
        <v>1221</v>
      </c>
      <c r="V2991" s="9" t="s">
        <v>1250</v>
      </c>
      <c r="W2991">
        <f>56</f>
        <v>56</v>
      </c>
      <c r="X2991" s="9" t="s">
        <v>3091</v>
      </c>
      <c r="Y2991" t="s">
        <v>3105</v>
      </c>
      <c r="Z2991" s="22">
        <v>8</v>
      </c>
      <c r="AD2991" s="22" t="s">
        <v>1168</v>
      </c>
      <c r="AF2991" s="24" t="s">
        <v>153</v>
      </c>
      <c r="AG2991" t="s">
        <v>1160</v>
      </c>
      <c r="AH2991">
        <f t="shared" si="34"/>
        <v>4320</v>
      </c>
      <c r="AI2991" s="21" t="s">
        <v>153</v>
      </c>
      <c r="AJ2991" s="21" t="s">
        <v>1148</v>
      </c>
      <c r="AK2991" s="21">
        <v>47</v>
      </c>
      <c r="AL2991" s="21" t="s">
        <v>1324</v>
      </c>
      <c r="AM2991" s="21"/>
      <c r="AN2991" s="21">
        <v>3</v>
      </c>
      <c r="AO2991" s="21">
        <v>50</v>
      </c>
      <c r="AP2991" s="21">
        <v>28</v>
      </c>
      <c r="AQ2991" s="22" t="s">
        <v>3019</v>
      </c>
      <c r="AR2991" s="21" t="s">
        <v>1301</v>
      </c>
      <c r="AS2991" t="s">
        <v>3088</v>
      </c>
    </row>
    <row r="2992" spans="1:45" x14ac:dyDescent="0.2">
      <c r="A2992" s="21" t="s">
        <v>1688</v>
      </c>
      <c r="B2992" s="21" t="s">
        <v>1146</v>
      </c>
      <c r="C2992" s="21" t="s">
        <v>1149</v>
      </c>
      <c r="D2992" s="21" t="s">
        <v>420</v>
      </c>
      <c r="E2992" s="21" t="s">
        <v>3096</v>
      </c>
      <c r="G2992" s="21" t="s">
        <v>153</v>
      </c>
      <c r="H2992" s="21" t="s">
        <v>1168</v>
      </c>
      <c r="I2992" s="21" t="s">
        <v>3090</v>
      </c>
      <c r="J2992" s="21">
        <v>55.266666666666602</v>
      </c>
      <c r="K2992">
        <v>-128.4</v>
      </c>
      <c r="L2992">
        <v>1100</v>
      </c>
      <c r="M2992" s="21" t="s">
        <v>3037</v>
      </c>
      <c r="O2992" s="21">
        <v>1992</v>
      </c>
      <c r="Q2992" s="21" t="s">
        <v>3089</v>
      </c>
      <c r="T2992" s="21">
        <v>-20</v>
      </c>
      <c r="U2992" s="21" t="s">
        <v>1221</v>
      </c>
      <c r="V2992" s="9" t="s">
        <v>1250</v>
      </c>
      <c r="W2992">
        <f>56</f>
        <v>56</v>
      </c>
      <c r="X2992" s="9" t="s">
        <v>3091</v>
      </c>
      <c r="Y2992" t="s">
        <v>3105</v>
      </c>
      <c r="Z2992" s="22">
        <v>8</v>
      </c>
      <c r="AD2992" s="22" t="s">
        <v>1168</v>
      </c>
      <c r="AF2992" s="24" t="s">
        <v>153</v>
      </c>
      <c r="AG2992" t="s">
        <v>1160</v>
      </c>
      <c r="AH2992">
        <f t="shared" si="34"/>
        <v>4320</v>
      </c>
      <c r="AI2992" s="21" t="s">
        <v>153</v>
      </c>
      <c r="AJ2992" s="21" t="s">
        <v>1281</v>
      </c>
      <c r="AK2992" s="21">
        <v>21</v>
      </c>
      <c r="AL2992" s="21" t="s">
        <v>1324</v>
      </c>
      <c r="AM2992" s="21"/>
      <c r="AN2992" s="21">
        <v>3</v>
      </c>
      <c r="AO2992" s="21">
        <v>50</v>
      </c>
      <c r="AP2992" s="21">
        <v>28</v>
      </c>
      <c r="AQ2992" s="22" t="s">
        <v>3019</v>
      </c>
      <c r="AR2992" s="21" t="s">
        <v>1301</v>
      </c>
      <c r="AS2992" t="s">
        <v>3088</v>
      </c>
    </row>
    <row r="2993" spans="1:45" x14ac:dyDescent="0.2">
      <c r="A2993" s="21" t="s">
        <v>1688</v>
      </c>
      <c r="B2993" s="21" t="s">
        <v>1146</v>
      </c>
      <c r="C2993" s="21" t="s">
        <v>1149</v>
      </c>
      <c r="D2993" s="21" t="s">
        <v>420</v>
      </c>
      <c r="E2993" s="21" t="s">
        <v>3096</v>
      </c>
      <c r="G2993" s="21" t="s">
        <v>153</v>
      </c>
      <c r="H2993" s="21" t="s">
        <v>1168</v>
      </c>
      <c r="I2993" s="21" t="s">
        <v>3090</v>
      </c>
      <c r="J2993" s="21">
        <v>55.266666666666602</v>
      </c>
      <c r="K2993">
        <v>-128.4</v>
      </c>
      <c r="L2993">
        <v>1100</v>
      </c>
      <c r="M2993" s="21" t="s">
        <v>3037</v>
      </c>
      <c r="O2993" s="21">
        <v>1992</v>
      </c>
      <c r="Q2993" s="21" t="s">
        <v>3089</v>
      </c>
      <c r="T2993" s="21">
        <v>-20</v>
      </c>
      <c r="U2993" s="21" t="s">
        <v>1221</v>
      </c>
      <c r="V2993" s="9" t="s">
        <v>1250</v>
      </c>
      <c r="W2993">
        <f>56</f>
        <v>56</v>
      </c>
      <c r="X2993" s="9" t="s">
        <v>3091</v>
      </c>
      <c r="Y2993" t="s">
        <v>3105</v>
      </c>
      <c r="Z2993" s="22">
        <v>8</v>
      </c>
      <c r="AD2993" s="22" t="s">
        <v>1168</v>
      </c>
      <c r="AF2993" s="24" t="s">
        <v>153</v>
      </c>
      <c r="AG2993" t="s">
        <v>1160</v>
      </c>
      <c r="AH2993">
        <f t="shared" si="34"/>
        <v>4320</v>
      </c>
      <c r="AI2993" s="21" t="s">
        <v>153</v>
      </c>
      <c r="AJ2993" s="21" t="s">
        <v>1148</v>
      </c>
      <c r="AK2993" s="21">
        <v>73</v>
      </c>
      <c r="AL2993" s="21" t="s">
        <v>1324</v>
      </c>
      <c r="AM2993" s="21"/>
      <c r="AN2993" s="21">
        <v>3</v>
      </c>
      <c r="AO2993" s="21">
        <v>50</v>
      </c>
      <c r="AP2993" s="21">
        <v>56</v>
      </c>
      <c r="AQ2993" s="22" t="s">
        <v>3019</v>
      </c>
      <c r="AR2993" s="21" t="s">
        <v>1301</v>
      </c>
      <c r="AS2993" t="s">
        <v>3088</v>
      </c>
    </row>
    <row r="2994" spans="1:45" x14ac:dyDescent="0.2">
      <c r="A2994" s="21" t="s">
        <v>1688</v>
      </c>
      <c r="B2994" s="21" t="s">
        <v>1146</v>
      </c>
      <c r="C2994" s="21" t="s">
        <v>1149</v>
      </c>
      <c r="D2994" s="21" t="s">
        <v>420</v>
      </c>
      <c r="E2994" s="21" t="s">
        <v>3096</v>
      </c>
      <c r="G2994" s="21" t="s">
        <v>153</v>
      </c>
      <c r="H2994" s="21" t="s">
        <v>1168</v>
      </c>
      <c r="I2994" s="21" t="s">
        <v>3090</v>
      </c>
      <c r="J2994" s="21">
        <v>55.266666666666602</v>
      </c>
      <c r="K2994">
        <v>-128.4</v>
      </c>
      <c r="L2994">
        <v>1100</v>
      </c>
      <c r="M2994" s="21" t="s">
        <v>3037</v>
      </c>
      <c r="O2994" s="21">
        <v>1992</v>
      </c>
      <c r="Q2994" s="21" t="s">
        <v>3089</v>
      </c>
      <c r="T2994" s="21">
        <v>-20</v>
      </c>
      <c r="U2994" s="21" t="s">
        <v>1221</v>
      </c>
      <c r="V2994" s="9" t="s">
        <v>1250</v>
      </c>
      <c r="W2994">
        <f>56</f>
        <v>56</v>
      </c>
      <c r="X2994" s="9" t="s">
        <v>3091</v>
      </c>
      <c r="Y2994" t="s">
        <v>3105</v>
      </c>
      <c r="Z2994" s="22">
        <v>8</v>
      </c>
      <c r="AD2994" s="22" t="s">
        <v>1168</v>
      </c>
      <c r="AF2994" s="24" t="s">
        <v>153</v>
      </c>
      <c r="AG2994" t="s">
        <v>1160</v>
      </c>
      <c r="AH2994">
        <f t="shared" si="34"/>
        <v>4320</v>
      </c>
      <c r="AI2994" s="21" t="s">
        <v>153</v>
      </c>
      <c r="AJ2994" s="21" t="s">
        <v>1281</v>
      </c>
      <c r="AK2994" s="21">
        <v>44</v>
      </c>
      <c r="AL2994" s="21" t="s">
        <v>1324</v>
      </c>
      <c r="AM2994" s="21"/>
      <c r="AN2994" s="21">
        <v>3</v>
      </c>
      <c r="AO2994" s="21">
        <v>50</v>
      </c>
      <c r="AP2994" s="21">
        <v>56</v>
      </c>
      <c r="AQ2994" s="22" t="s">
        <v>3019</v>
      </c>
      <c r="AR2994" s="21" t="s">
        <v>1301</v>
      </c>
      <c r="AS2994" t="s">
        <v>3088</v>
      </c>
    </row>
    <row r="2995" spans="1:45" x14ac:dyDescent="0.2">
      <c r="A2995" s="21" t="s">
        <v>1688</v>
      </c>
      <c r="B2995" s="21" t="s">
        <v>1146</v>
      </c>
      <c r="C2995" s="21" t="s">
        <v>1149</v>
      </c>
      <c r="D2995" s="21" t="s">
        <v>420</v>
      </c>
      <c r="E2995" s="21" t="s">
        <v>3096</v>
      </c>
      <c r="G2995" s="21" t="s">
        <v>153</v>
      </c>
      <c r="H2995" s="21" t="s">
        <v>1168</v>
      </c>
      <c r="I2995" s="21" t="s">
        <v>3090</v>
      </c>
      <c r="J2995" s="21">
        <v>55.266666666666602</v>
      </c>
      <c r="K2995">
        <v>-128.4</v>
      </c>
      <c r="L2995">
        <v>1100</v>
      </c>
      <c r="M2995" s="21" t="s">
        <v>3037</v>
      </c>
      <c r="O2995" s="21">
        <v>1992</v>
      </c>
      <c r="Q2995" s="21" t="s">
        <v>3089</v>
      </c>
      <c r="T2995" s="21">
        <v>-20</v>
      </c>
      <c r="U2995" s="21" t="s">
        <v>1221</v>
      </c>
      <c r="V2995" s="9" t="s">
        <v>1250</v>
      </c>
      <c r="W2995">
        <f>56</f>
        <v>56</v>
      </c>
      <c r="X2995" s="9" t="s">
        <v>3091</v>
      </c>
      <c r="Y2995" t="s">
        <v>3105</v>
      </c>
      <c r="Z2995" s="22">
        <v>8</v>
      </c>
      <c r="AD2995" s="22" t="s">
        <v>1168</v>
      </c>
      <c r="AF2995" s="24" t="s">
        <v>153</v>
      </c>
      <c r="AG2995" t="s">
        <v>1160</v>
      </c>
      <c r="AH2995">
        <f t="shared" si="34"/>
        <v>4320</v>
      </c>
      <c r="AI2995" s="21" t="s">
        <v>153</v>
      </c>
      <c r="AJ2995" s="21" t="s">
        <v>1148</v>
      </c>
      <c r="AK2995" s="21">
        <v>58</v>
      </c>
      <c r="AL2995" s="21" t="s">
        <v>1324</v>
      </c>
      <c r="AM2995" s="21"/>
      <c r="AN2995" s="21">
        <v>3</v>
      </c>
      <c r="AO2995" s="21">
        <v>50</v>
      </c>
      <c r="AP2995" s="21">
        <v>84</v>
      </c>
      <c r="AQ2995" s="22" t="s">
        <v>3019</v>
      </c>
      <c r="AR2995" s="21" t="s">
        <v>1301</v>
      </c>
      <c r="AS2995" t="s">
        <v>3088</v>
      </c>
    </row>
    <row r="2996" spans="1:45" x14ac:dyDescent="0.2">
      <c r="A2996" s="21" t="s">
        <v>1688</v>
      </c>
      <c r="B2996" s="21" t="s">
        <v>1146</v>
      </c>
      <c r="C2996" s="21" t="s">
        <v>1149</v>
      </c>
      <c r="D2996" s="21" t="s">
        <v>420</v>
      </c>
      <c r="E2996" s="21" t="s">
        <v>3096</v>
      </c>
      <c r="G2996" s="21" t="s">
        <v>153</v>
      </c>
      <c r="H2996" s="21" t="s">
        <v>1168</v>
      </c>
      <c r="I2996" s="21" t="s">
        <v>3090</v>
      </c>
      <c r="J2996" s="21">
        <v>55.266666666666602</v>
      </c>
      <c r="K2996">
        <v>-128.4</v>
      </c>
      <c r="L2996">
        <v>1100</v>
      </c>
      <c r="M2996" s="21" t="s">
        <v>3037</v>
      </c>
      <c r="O2996" s="21">
        <v>1992</v>
      </c>
      <c r="Q2996" s="21" t="s">
        <v>3089</v>
      </c>
      <c r="T2996" s="21">
        <v>-20</v>
      </c>
      <c r="U2996" s="21" t="s">
        <v>1221</v>
      </c>
      <c r="V2996" s="9" t="s">
        <v>1250</v>
      </c>
      <c r="W2996">
        <f>56</f>
        <v>56</v>
      </c>
      <c r="X2996" s="9" t="s">
        <v>3091</v>
      </c>
      <c r="Y2996" t="s">
        <v>3105</v>
      </c>
      <c r="Z2996" s="22">
        <v>8</v>
      </c>
      <c r="AD2996" s="22" t="s">
        <v>1168</v>
      </c>
      <c r="AF2996" s="24" t="s">
        <v>153</v>
      </c>
      <c r="AG2996" t="s">
        <v>1160</v>
      </c>
      <c r="AH2996">
        <f t="shared" si="34"/>
        <v>4320</v>
      </c>
      <c r="AI2996" s="21" t="s">
        <v>153</v>
      </c>
      <c r="AJ2996" s="21" t="s">
        <v>1281</v>
      </c>
      <c r="AK2996" s="21">
        <v>31</v>
      </c>
      <c r="AL2996" s="21" t="s">
        <v>1324</v>
      </c>
      <c r="AM2996" s="21"/>
      <c r="AN2996" s="21">
        <v>3</v>
      </c>
      <c r="AO2996" s="21">
        <v>50</v>
      </c>
      <c r="AP2996" s="21">
        <v>84</v>
      </c>
      <c r="AQ2996" s="22" t="s">
        <v>3019</v>
      </c>
      <c r="AR2996" s="21" t="s">
        <v>1301</v>
      </c>
      <c r="AS2996" t="s">
        <v>3088</v>
      </c>
    </row>
    <row r="2997" spans="1:45" x14ac:dyDescent="0.2">
      <c r="A2997" s="21" t="s">
        <v>1688</v>
      </c>
      <c r="B2997" s="21" t="s">
        <v>1146</v>
      </c>
      <c r="C2997" s="21" t="s">
        <v>1149</v>
      </c>
      <c r="D2997" s="21" t="s">
        <v>420</v>
      </c>
      <c r="E2997" s="21" t="s">
        <v>3096</v>
      </c>
      <c r="G2997" s="21" t="s">
        <v>153</v>
      </c>
      <c r="H2997" s="21" t="s">
        <v>1168</v>
      </c>
      <c r="I2997" s="21" t="s">
        <v>3090</v>
      </c>
      <c r="J2997" s="21">
        <v>55.266666666666602</v>
      </c>
      <c r="K2997">
        <v>-128.4</v>
      </c>
      <c r="L2997">
        <v>1100</v>
      </c>
      <c r="M2997" s="21" t="s">
        <v>3037</v>
      </c>
      <c r="O2997" s="21">
        <v>1992</v>
      </c>
      <c r="Q2997" s="21" t="s">
        <v>3089</v>
      </c>
      <c r="T2997" s="21">
        <v>-20</v>
      </c>
      <c r="U2997" s="21" t="s">
        <v>1147</v>
      </c>
      <c r="X2997" s="9" t="s">
        <v>3091</v>
      </c>
      <c r="Z2997" s="22">
        <v>8</v>
      </c>
      <c r="AD2997" s="22" t="s">
        <v>1168</v>
      </c>
      <c r="AF2997" s="24" t="s">
        <v>153</v>
      </c>
      <c r="AG2997" t="s">
        <v>1160</v>
      </c>
      <c r="AH2997">
        <f t="shared" si="34"/>
        <v>4320</v>
      </c>
      <c r="AI2997" s="21" t="s">
        <v>153</v>
      </c>
      <c r="AJ2997" s="21" t="s">
        <v>1148</v>
      </c>
      <c r="AK2997" s="21">
        <v>12</v>
      </c>
      <c r="AL2997" s="21" t="s">
        <v>1324</v>
      </c>
      <c r="AM2997" s="21"/>
      <c r="AN2997" s="21">
        <v>3</v>
      </c>
      <c r="AO2997" s="21">
        <v>50</v>
      </c>
      <c r="AP2997" s="21">
        <v>28</v>
      </c>
      <c r="AQ2997" s="22" t="s">
        <v>3019</v>
      </c>
      <c r="AR2997" s="21" t="s">
        <v>1301</v>
      </c>
      <c r="AS2997" t="s">
        <v>3088</v>
      </c>
    </row>
    <row r="2998" spans="1:45" x14ac:dyDescent="0.2">
      <c r="A2998" s="21" t="s">
        <v>1688</v>
      </c>
      <c r="B2998" s="21" t="s">
        <v>1146</v>
      </c>
      <c r="C2998" s="21" t="s">
        <v>1149</v>
      </c>
      <c r="D2998" s="21" t="s">
        <v>420</v>
      </c>
      <c r="E2998" s="21" t="s">
        <v>3096</v>
      </c>
      <c r="G2998" s="21" t="s">
        <v>153</v>
      </c>
      <c r="H2998" s="21" t="s">
        <v>1168</v>
      </c>
      <c r="I2998" s="21" t="s">
        <v>3090</v>
      </c>
      <c r="J2998" s="21">
        <v>55.266666666666602</v>
      </c>
      <c r="K2998">
        <v>-128.4</v>
      </c>
      <c r="L2998">
        <v>1100</v>
      </c>
      <c r="M2998" s="21" t="s">
        <v>3037</v>
      </c>
      <c r="O2998" s="21">
        <v>1992</v>
      </c>
      <c r="Q2998" s="21" t="s">
        <v>3089</v>
      </c>
      <c r="T2998" s="21">
        <v>-20</v>
      </c>
      <c r="U2998" s="21" t="s">
        <v>1147</v>
      </c>
      <c r="X2998" s="9" t="s">
        <v>3091</v>
      </c>
      <c r="Z2998" s="22">
        <v>8</v>
      </c>
      <c r="AD2998" s="22" t="s">
        <v>1168</v>
      </c>
      <c r="AF2998" s="24" t="s">
        <v>153</v>
      </c>
      <c r="AG2998" t="s">
        <v>1160</v>
      </c>
      <c r="AH2998">
        <f t="shared" si="34"/>
        <v>4320</v>
      </c>
      <c r="AI2998" s="21" t="s">
        <v>153</v>
      </c>
      <c r="AJ2998" s="21" t="s">
        <v>1281</v>
      </c>
      <c r="AK2998" s="21">
        <v>6</v>
      </c>
      <c r="AL2998" s="21" t="s">
        <v>1324</v>
      </c>
      <c r="AM2998" s="21"/>
      <c r="AN2998" s="21">
        <v>3</v>
      </c>
      <c r="AO2998" s="21">
        <v>50</v>
      </c>
      <c r="AP2998" s="21">
        <v>28</v>
      </c>
      <c r="AQ2998" s="22" t="s">
        <v>3019</v>
      </c>
      <c r="AR2998" s="21" t="s">
        <v>1301</v>
      </c>
      <c r="AS2998" t="s">
        <v>3088</v>
      </c>
    </row>
    <row r="2999" spans="1:45" x14ac:dyDescent="0.2">
      <c r="A2999" s="21" t="s">
        <v>1688</v>
      </c>
      <c r="B2999" s="21" t="s">
        <v>1146</v>
      </c>
      <c r="C2999" s="21" t="s">
        <v>1149</v>
      </c>
      <c r="D2999" s="21" t="s">
        <v>420</v>
      </c>
      <c r="E2999" s="21" t="s">
        <v>3096</v>
      </c>
      <c r="G2999" s="21" t="s">
        <v>153</v>
      </c>
      <c r="H2999" s="21" t="s">
        <v>1168</v>
      </c>
      <c r="I2999" s="21" t="s">
        <v>3090</v>
      </c>
      <c r="J2999" s="21">
        <v>55.266666666666602</v>
      </c>
      <c r="K2999">
        <v>-128.4</v>
      </c>
      <c r="L2999">
        <v>1100</v>
      </c>
      <c r="M2999" s="21" t="s">
        <v>3037</v>
      </c>
      <c r="O2999" s="21">
        <v>1992</v>
      </c>
      <c r="Q2999" s="21" t="s">
        <v>3089</v>
      </c>
      <c r="T2999" s="21">
        <v>-20</v>
      </c>
      <c r="U2999" s="21" t="s">
        <v>1147</v>
      </c>
      <c r="X2999" s="9" t="s">
        <v>3091</v>
      </c>
      <c r="Z2999" s="22">
        <v>8</v>
      </c>
      <c r="AD2999" s="22" t="s">
        <v>1168</v>
      </c>
      <c r="AF2999" s="24" t="s">
        <v>153</v>
      </c>
      <c r="AG2999" t="s">
        <v>1160</v>
      </c>
      <c r="AH2999">
        <f t="shared" si="34"/>
        <v>4320</v>
      </c>
      <c r="AI2999" s="21" t="s">
        <v>153</v>
      </c>
      <c r="AJ2999" s="21" t="s">
        <v>1148</v>
      </c>
      <c r="AK2999" s="21">
        <v>12</v>
      </c>
      <c r="AL2999" s="21" t="s">
        <v>1324</v>
      </c>
      <c r="AM2999" s="21"/>
      <c r="AN2999" s="21">
        <v>3</v>
      </c>
      <c r="AO2999" s="21">
        <v>50</v>
      </c>
      <c r="AP2999" s="21">
        <v>56</v>
      </c>
      <c r="AQ2999" s="22" t="s">
        <v>3019</v>
      </c>
      <c r="AR2999" s="21" t="s">
        <v>1301</v>
      </c>
      <c r="AS2999" t="s">
        <v>3088</v>
      </c>
    </row>
    <row r="3000" spans="1:45" x14ac:dyDescent="0.2">
      <c r="A3000" s="21" t="s">
        <v>1688</v>
      </c>
      <c r="B3000" s="21" t="s">
        <v>1146</v>
      </c>
      <c r="C3000" s="21" t="s">
        <v>1149</v>
      </c>
      <c r="D3000" s="21" t="s">
        <v>420</v>
      </c>
      <c r="E3000" s="21" t="s">
        <v>3096</v>
      </c>
      <c r="G3000" s="21" t="s">
        <v>153</v>
      </c>
      <c r="H3000" s="21" t="s">
        <v>1168</v>
      </c>
      <c r="I3000" s="21" t="s">
        <v>3090</v>
      </c>
      <c r="J3000" s="21">
        <v>55.266666666666602</v>
      </c>
      <c r="K3000">
        <v>-128.4</v>
      </c>
      <c r="L3000">
        <v>1100</v>
      </c>
      <c r="M3000" s="21" t="s">
        <v>3037</v>
      </c>
      <c r="O3000" s="21">
        <v>1992</v>
      </c>
      <c r="Q3000" s="21" t="s">
        <v>3089</v>
      </c>
      <c r="T3000" s="21">
        <v>-20</v>
      </c>
      <c r="U3000" s="21" t="s">
        <v>1147</v>
      </c>
      <c r="X3000" s="9" t="s">
        <v>3091</v>
      </c>
      <c r="Z3000" s="22">
        <v>8</v>
      </c>
      <c r="AD3000" s="22" t="s">
        <v>1168</v>
      </c>
      <c r="AF3000" s="24" t="s">
        <v>153</v>
      </c>
      <c r="AG3000" t="s">
        <v>1160</v>
      </c>
      <c r="AH3000">
        <f t="shared" si="34"/>
        <v>4320</v>
      </c>
      <c r="AI3000" s="21" t="s">
        <v>153</v>
      </c>
      <c r="AJ3000" s="21" t="s">
        <v>1281</v>
      </c>
      <c r="AK3000" s="21">
        <v>6</v>
      </c>
      <c r="AL3000" s="21" t="s">
        <v>1324</v>
      </c>
      <c r="AM3000" s="21"/>
      <c r="AN3000" s="21">
        <v>3</v>
      </c>
      <c r="AO3000" s="21">
        <v>50</v>
      </c>
      <c r="AP3000" s="21">
        <v>56</v>
      </c>
      <c r="AQ3000" s="22" t="s">
        <v>3019</v>
      </c>
      <c r="AR3000" s="21" t="s">
        <v>1301</v>
      </c>
      <c r="AS3000" t="s">
        <v>3088</v>
      </c>
    </row>
    <row r="3001" spans="1:45" x14ac:dyDescent="0.2">
      <c r="A3001" s="21" t="s">
        <v>1688</v>
      </c>
      <c r="B3001" s="21" t="s">
        <v>1146</v>
      </c>
      <c r="C3001" s="21" t="s">
        <v>1149</v>
      </c>
      <c r="D3001" s="21" t="s">
        <v>420</v>
      </c>
      <c r="E3001" s="21" t="s">
        <v>3096</v>
      </c>
      <c r="G3001" s="21" t="s">
        <v>153</v>
      </c>
      <c r="H3001" s="21" t="s">
        <v>1168</v>
      </c>
      <c r="I3001" s="21" t="s">
        <v>3090</v>
      </c>
      <c r="J3001" s="21">
        <v>55.266666666666602</v>
      </c>
      <c r="K3001">
        <v>-128.4</v>
      </c>
      <c r="L3001">
        <v>1100</v>
      </c>
      <c r="M3001" s="21" t="s">
        <v>3037</v>
      </c>
      <c r="O3001" s="21">
        <v>1992</v>
      </c>
      <c r="Q3001" s="21" t="s">
        <v>3089</v>
      </c>
      <c r="T3001" s="21">
        <v>-20</v>
      </c>
      <c r="U3001" s="21" t="s">
        <v>1147</v>
      </c>
      <c r="X3001" s="9" t="s">
        <v>3091</v>
      </c>
      <c r="Z3001" s="22">
        <v>8</v>
      </c>
      <c r="AD3001" s="22" t="s">
        <v>1168</v>
      </c>
      <c r="AF3001" s="24" t="s">
        <v>153</v>
      </c>
      <c r="AG3001" t="s">
        <v>1160</v>
      </c>
      <c r="AH3001">
        <f t="shared" si="34"/>
        <v>4320</v>
      </c>
      <c r="AI3001" s="21" t="s">
        <v>153</v>
      </c>
      <c r="AJ3001" s="21" t="s">
        <v>1148</v>
      </c>
      <c r="AK3001" s="21">
        <v>12</v>
      </c>
      <c r="AL3001" s="21" t="s">
        <v>1324</v>
      </c>
      <c r="AM3001" s="21"/>
      <c r="AN3001" s="21">
        <v>3</v>
      </c>
      <c r="AO3001" s="21">
        <v>50</v>
      </c>
      <c r="AP3001" s="21">
        <v>84</v>
      </c>
      <c r="AQ3001" s="22" t="s">
        <v>3019</v>
      </c>
      <c r="AR3001" s="21" t="s">
        <v>1301</v>
      </c>
      <c r="AS3001" t="s">
        <v>3088</v>
      </c>
    </row>
    <row r="3002" spans="1:45" x14ac:dyDescent="0.2">
      <c r="A3002" s="21" t="s">
        <v>1688</v>
      </c>
      <c r="B3002" s="21" t="s">
        <v>1146</v>
      </c>
      <c r="C3002" s="21" t="s">
        <v>1149</v>
      </c>
      <c r="D3002" s="21" t="s">
        <v>420</v>
      </c>
      <c r="E3002" s="21" t="s">
        <v>3096</v>
      </c>
      <c r="G3002" s="21" t="s">
        <v>153</v>
      </c>
      <c r="H3002" s="21" t="s">
        <v>1168</v>
      </c>
      <c r="I3002" s="21" t="s">
        <v>3090</v>
      </c>
      <c r="J3002" s="21">
        <v>55.266666666666602</v>
      </c>
      <c r="K3002">
        <v>-128.4</v>
      </c>
      <c r="L3002">
        <v>1100</v>
      </c>
      <c r="M3002" s="21" t="s">
        <v>3037</v>
      </c>
      <c r="O3002" s="21">
        <v>1992</v>
      </c>
      <c r="Q3002" s="21" t="s">
        <v>3089</v>
      </c>
      <c r="T3002" s="21">
        <v>-20</v>
      </c>
      <c r="U3002" s="21" t="s">
        <v>1147</v>
      </c>
      <c r="X3002" s="9" t="s">
        <v>3091</v>
      </c>
      <c r="Z3002" s="22">
        <v>8</v>
      </c>
      <c r="AD3002" s="22" t="s">
        <v>1168</v>
      </c>
      <c r="AF3002" s="24" t="s">
        <v>153</v>
      </c>
      <c r="AG3002" t="s">
        <v>1160</v>
      </c>
      <c r="AH3002">
        <f t="shared" si="34"/>
        <v>4320</v>
      </c>
      <c r="AI3002" s="21" t="s">
        <v>153</v>
      </c>
      <c r="AJ3002" s="21" t="s">
        <v>1281</v>
      </c>
      <c r="AK3002" s="21">
        <v>6</v>
      </c>
      <c r="AL3002" s="21" t="s">
        <v>1324</v>
      </c>
      <c r="AM3002" s="21"/>
      <c r="AN3002" s="21">
        <v>3</v>
      </c>
      <c r="AO3002" s="21">
        <v>50</v>
      </c>
      <c r="AP3002" s="21">
        <v>84</v>
      </c>
      <c r="AQ3002" s="22" t="s">
        <v>3019</v>
      </c>
      <c r="AR3002" s="21" t="s">
        <v>1301</v>
      </c>
      <c r="AS3002" t="s">
        <v>3088</v>
      </c>
    </row>
    <row r="3003" spans="1:45" x14ac:dyDescent="0.2">
      <c r="A3003" s="21" t="s">
        <v>1688</v>
      </c>
      <c r="B3003" s="21" t="s">
        <v>1146</v>
      </c>
      <c r="C3003" s="21" t="s">
        <v>1149</v>
      </c>
      <c r="D3003" s="21" t="s">
        <v>420</v>
      </c>
      <c r="E3003" s="21" t="s">
        <v>2030</v>
      </c>
      <c r="G3003" s="21" t="s">
        <v>153</v>
      </c>
      <c r="H3003" s="21" t="s">
        <v>1168</v>
      </c>
      <c r="I3003" s="21" t="s">
        <v>3098</v>
      </c>
      <c r="J3003" s="21">
        <v>49.466666666666598</v>
      </c>
      <c r="K3003">
        <v>-124.8</v>
      </c>
      <c r="L3003">
        <v>40</v>
      </c>
      <c r="M3003" s="21" t="s">
        <v>3037</v>
      </c>
      <c r="O3003" s="21">
        <v>1981</v>
      </c>
      <c r="Q3003" s="21" t="s">
        <v>3089</v>
      </c>
      <c r="T3003" s="21">
        <v>-20</v>
      </c>
      <c r="U3003" s="21" t="s">
        <v>1221</v>
      </c>
      <c r="V3003" s="9" t="s">
        <v>1250</v>
      </c>
      <c r="W3003">
        <f>56</f>
        <v>56</v>
      </c>
      <c r="X3003" s="9" t="s">
        <v>3091</v>
      </c>
      <c r="Z3003" s="22">
        <v>8</v>
      </c>
      <c r="AD3003" s="22" t="s">
        <v>1168</v>
      </c>
      <c r="AF3003" s="24" t="s">
        <v>153</v>
      </c>
      <c r="AG3003" t="s">
        <v>1160</v>
      </c>
      <c r="AH3003">
        <f t="shared" si="34"/>
        <v>4320</v>
      </c>
      <c r="AI3003" s="21" t="s">
        <v>153</v>
      </c>
      <c r="AJ3003" s="21" t="s">
        <v>1148</v>
      </c>
      <c r="AK3003" s="21">
        <v>53</v>
      </c>
      <c r="AL3003" s="21" t="s">
        <v>1324</v>
      </c>
      <c r="AN3003" s="21">
        <v>3</v>
      </c>
      <c r="AO3003" s="21">
        <v>50</v>
      </c>
      <c r="AP3003" s="21">
        <v>28</v>
      </c>
      <c r="AQ3003" s="22" t="s">
        <v>3019</v>
      </c>
      <c r="AR3003" s="21" t="s">
        <v>1301</v>
      </c>
      <c r="AS3003" t="s">
        <v>3088</v>
      </c>
    </row>
    <row r="3004" spans="1:45" x14ac:dyDescent="0.2">
      <c r="A3004" s="21" t="s">
        <v>1688</v>
      </c>
      <c r="B3004" s="21" t="s">
        <v>1146</v>
      </c>
      <c r="C3004" s="21" t="s">
        <v>1149</v>
      </c>
      <c r="D3004" s="21" t="s">
        <v>420</v>
      </c>
      <c r="E3004" s="21" t="s">
        <v>2030</v>
      </c>
      <c r="G3004" s="21" t="s">
        <v>153</v>
      </c>
      <c r="H3004" s="21" t="s">
        <v>1168</v>
      </c>
      <c r="I3004" s="21" t="s">
        <v>3098</v>
      </c>
      <c r="J3004" s="21">
        <v>49.466666666666598</v>
      </c>
      <c r="K3004">
        <v>-124.8</v>
      </c>
      <c r="L3004">
        <v>40</v>
      </c>
      <c r="M3004" s="21" t="s">
        <v>3037</v>
      </c>
      <c r="O3004" s="21">
        <v>1981</v>
      </c>
      <c r="Q3004" s="21" t="s">
        <v>3089</v>
      </c>
      <c r="T3004" s="21">
        <v>-20</v>
      </c>
      <c r="U3004" s="21" t="s">
        <v>1221</v>
      </c>
      <c r="V3004" s="9" t="s">
        <v>1250</v>
      </c>
      <c r="W3004">
        <f>56</f>
        <v>56</v>
      </c>
      <c r="X3004" s="9" t="s">
        <v>3091</v>
      </c>
      <c r="Z3004" s="22">
        <v>8</v>
      </c>
      <c r="AD3004" s="22" t="s">
        <v>1168</v>
      </c>
      <c r="AF3004" s="24" t="s">
        <v>153</v>
      </c>
      <c r="AG3004" t="s">
        <v>1160</v>
      </c>
      <c r="AH3004">
        <f t="shared" si="34"/>
        <v>4320</v>
      </c>
      <c r="AI3004" s="21" t="s">
        <v>153</v>
      </c>
      <c r="AJ3004" s="21" t="s">
        <v>1281</v>
      </c>
      <c r="AK3004" s="21">
        <v>16</v>
      </c>
      <c r="AL3004" s="21" t="s">
        <v>1324</v>
      </c>
      <c r="AN3004" s="21">
        <v>3</v>
      </c>
      <c r="AO3004" s="21">
        <v>50</v>
      </c>
      <c r="AP3004" s="21">
        <v>28</v>
      </c>
      <c r="AQ3004" s="22" t="s">
        <v>3019</v>
      </c>
      <c r="AR3004" s="21" t="s">
        <v>1301</v>
      </c>
      <c r="AS3004" t="s">
        <v>3088</v>
      </c>
    </row>
    <row r="3005" spans="1:45" x14ac:dyDescent="0.2">
      <c r="A3005" s="21" t="s">
        <v>1688</v>
      </c>
      <c r="B3005" s="21" t="s">
        <v>1146</v>
      </c>
      <c r="C3005" s="21" t="s">
        <v>1149</v>
      </c>
      <c r="D3005" s="21" t="s">
        <v>420</v>
      </c>
      <c r="E3005" s="21" t="s">
        <v>2030</v>
      </c>
      <c r="G3005" s="21" t="s">
        <v>153</v>
      </c>
      <c r="H3005" s="21" t="s">
        <v>1168</v>
      </c>
      <c r="I3005" s="21" t="s">
        <v>3098</v>
      </c>
      <c r="J3005" s="21">
        <v>49.466666666666598</v>
      </c>
      <c r="K3005">
        <v>-124.8</v>
      </c>
      <c r="L3005">
        <v>40</v>
      </c>
      <c r="M3005" s="21" t="s">
        <v>3037</v>
      </c>
      <c r="O3005" s="21">
        <v>1981</v>
      </c>
      <c r="Q3005" s="21" t="s">
        <v>3089</v>
      </c>
      <c r="T3005" s="21">
        <v>-20</v>
      </c>
      <c r="U3005" s="21" t="s">
        <v>1221</v>
      </c>
      <c r="V3005" s="9" t="s">
        <v>1250</v>
      </c>
      <c r="W3005">
        <f>56</f>
        <v>56</v>
      </c>
      <c r="X3005" s="9" t="s">
        <v>3091</v>
      </c>
      <c r="Z3005" s="22">
        <v>8</v>
      </c>
      <c r="AD3005" s="22" t="s">
        <v>1168</v>
      </c>
      <c r="AF3005" s="24" t="s">
        <v>153</v>
      </c>
      <c r="AG3005" t="s">
        <v>1160</v>
      </c>
      <c r="AH3005">
        <f t="shared" ref="AH3005:AH3008" si="35">24*60*3</f>
        <v>4320</v>
      </c>
      <c r="AI3005" s="21" t="s">
        <v>153</v>
      </c>
      <c r="AJ3005" s="21" t="s">
        <v>1148</v>
      </c>
      <c r="AK3005" s="21">
        <v>79</v>
      </c>
      <c r="AL3005" s="21" t="s">
        <v>1324</v>
      </c>
      <c r="AN3005" s="21">
        <v>3</v>
      </c>
      <c r="AO3005" s="21">
        <v>50</v>
      </c>
      <c r="AP3005" s="21">
        <v>56</v>
      </c>
      <c r="AQ3005" s="22" t="s">
        <v>3019</v>
      </c>
      <c r="AR3005" s="21" t="s">
        <v>1301</v>
      </c>
      <c r="AS3005" t="s">
        <v>3088</v>
      </c>
    </row>
    <row r="3006" spans="1:45" x14ac:dyDescent="0.2">
      <c r="A3006" s="21" t="s">
        <v>1688</v>
      </c>
      <c r="B3006" s="21" t="s">
        <v>1146</v>
      </c>
      <c r="C3006" s="21" t="s">
        <v>1149</v>
      </c>
      <c r="D3006" s="21" t="s">
        <v>420</v>
      </c>
      <c r="E3006" s="21" t="s">
        <v>2030</v>
      </c>
      <c r="G3006" s="21" t="s">
        <v>153</v>
      </c>
      <c r="H3006" s="21" t="s">
        <v>1168</v>
      </c>
      <c r="I3006" s="21" t="s">
        <v>3098</v>
      </c>
      <c r="J3006" s="21">
        <v>49.466666666666598</v>
      </c>
      <c r="K3006">
        <v>-124.8</v>
      </c>
      <c r="L3006">
        <v>40</v>
      </c>
      <c r="M3006" s="21" t="s">
        <v>3037</v>
      </c>
      <c r="O3006" s="21">
        <v>1981</v>
      </c>
      <c r="Q3006" s="21" t="s">
        <v>3089</v>
      </c>
      <c r="T3006" s="21">
        <v>-20</v>
      </c>
      <c r="U3006" s="21" t="s">
        <v>1221</v>
      </c>
      <c r="V3006" s="9" t="s">
        <v>1250</v>
      </c>
      <c r="W3006">
        <f>56</f>
        <v>56</v>
      </c>
      <c r="X3006" s="9" t="s">
        <v>3091</v>
      </c>
      <c r="Z3006" s="22">
        <v>8</v>
      </c>
      <c r="AD3006" s="22" t="s">
        <v>1168</v>
      </c>
      <c r="AF3006" s="24" t="s">
        <v>153</v>
      </c>
      <c r="AG3006" t="s">
        <v>1160</v>
      </c>
      <c r="AH3006">
        <f t="shared" si="35"/>
        <v>4320</v>
      </c>
      <c r="AI3006" s="21" t="s">
        <v>153</v>
      </c>
      <c r="AJ3006" s="21" t="s">
        <v>1281</v>
      </c>
      <c r="AK3006" s="21">
        <v>36</v>
      </c>
      <c r="AL3006" s="21" t="s">
        <v>1324</v>
      </c>
      <c r="AN3006" s="21">
        <v>3</v>
      </c>
      <c r="AO3006" s="21">
        <v>50</v>
      </c>
      <c r="AP3006" s="21">
        <v>56</v>
      </c>
      <c r="AQ3006" s="22" t="s">
        <v>3019</v>
      </c>
      <c r="AR3006" s="21" t="s">
        <v>1301</v>
      </c>
      <c r="AS3006" t="s">
        <v>3088</v>
      </c>
    </row>
    <row r="3007" spans="1:45" x14ac:dyDescent="0.2">
      <c r="A3007" s="21" t="s">
        <v>1688</v>
      </c>
      <c r="B3007" s="21" t="s">
        <v>1146</v>
      </c>
      <c r="C3007" s="21" t="s">
        <v>1149</v>
      </c>
      <c r="D3007" s="21" t="s">
        <v>420</v>
      </c>
      <c r="E3007" s="21" t="s">
        <v>2030</v>
      </c>
      <c r="G3007" s="21" t="s">
        <v>153</v>
      </c>
      <c r="H3007" s="21" t="s">
        <v>1168</v>
      </c>
      <c r="I3007" s="21" t="s">
        <v>3098</v>
      </c>
      <c r="J3007" s="21">
        <v>49.466666666666598</v>
      </c>
      <c r="K3007">
        <v>-124.8</v>
      </c>
      <c r="L3007">
        <v>40</v>
      </c>
      <c r="M3007" s="21" t="s">
        <v>3037</v>
      </c>
      <c r="O3007" s="21">
        <v>1981</v>
      </c>
      <c r="Q3007" s="21" t="s">
        <v>3089</v>
      </c>
      <c r="T3007" s="21">
        <v>-20</v>
      </c>
      <c r="U3007" s="21" t="s">
        <v>1221</v>
      </c>
      <c r="V3007" s="9" t="s">
        <v>1250</v>
      </c>
      <c r="W3007">
        <f>56</f>
        <v>56</v>
      </c>
      <c r="X3007" s="9" t="s">
        <v>3091</v>
      </c>
      <c r="Z3007" s="22">
        <v>8</v>
      </c>
      <c r="AD3007" s="22" t="s">
        <v>1168</v>
      </c>
      <c r="AF3007" s="24" t="s">
        <v>153</v>
      </c>
      <c r="AG3007" t="s">
        <v>1160</v>
      </c>
      <c r="AH3007">
        <f t="shared" si="35"/>
        <v>4320</v>
      </c>
      <c r="AI3007" s="21" t="s">
        <v>153</v>
      </c>
      <c r="AJ3007" s="21" t="s">
        <v>1148</v>
      </c>
      <c r="AK3007" s="21">
        <v>71</v>
      </c>
      <c r="AL3007" s="21" t="s">
        <v>1324</v>
      </c>
      <c r="AN3007" s="21">
        <v>3</v>
      </c>
      <c r="AO3007" s="21">
        <v>50</v>
      </c>
      <c r="AP3007" s="21">
        <f>7*12</f>
        <v>84</v>
      </c>
      <c r="AQ3007" s="22" t="s">
        <v>3019</v>
      </c>
      <c r="AR3007" s="21" t="s">
        <v>1301</v>
      </c>
      <c r="AS3007" t="s">
        <v>3088</v>
      </c>
    </row>
    <row r="3008" spans="1:45" x14ac:dyDescent="0.2">
      <c r="A3008" s="21" t="s">
        <v>1688</v>
      </c>
      <c r="B3008" s="21" t="s">
        <v>1146</v>
      </c>
      <c r="C3008" s="21" t="s">
        <v>1149</v>
      </c>
      <c r="D3008" s="21" t="s">
        <v>420</v>
      </c>
      <c r="E3008" s="21" t="s">
        <v>2030</v>
      </c>
      <c r="G3008" s="21" t="s">
        <v>153</v>
      </c>
      <c r="H3008" s="21" t="s">
        <v>1168</v>
      </c>
      <c r="I3008" s="21" t="s">
        <v>3098</v>
      </c>
      <c r="J3008" s="21">
        <v>49.466666666666598</v>
      </c>
      <c r="K3008">
        <v>-124.8</v>
      </c>
      <c r="L3008">
        <v>40</v>
      </c>
      <c r="M3008" s="21" t="s">
        <v>3037</v>
      </c>
      <c r="O3008" s="21">
        <v>1981</v>
      </c>
      <c r="Q3008" s="21" t="s">
        <v>3089</v>
      </c>
      <c r="T3008" s="21">
        <v>-20</v>
      </c>
      <c r="U3008" s="21" t="s">
        <v>1221</v>
      </c>
      <c r="V3008" s="9" t="s">
        <v>1250</v>
      </c>
      <c r="W3008">
        <f>56</f>
        <v>56</v>
      </c>
      <c r="X3008" s="9" t="s">
        <v>3091</v>
      </c>
      <c r="Z3008" s="22">
        <v>8</v>
      </c>
      <c r="AD3008" s="22" t="s">
        <v>1168</v>
      </c>
      <c r="AF3008" s="24" t="s">
        <v>153</v>
      </c>
      <c r="AG3008" t="s">
        <v>1160</v>
      </c>
      <c r="AH3008">
        <f t="shared" si="35"/>
        <v>4320</v>
      </c>
      <c r="AI3008" s="21" t="s">
        <v>153</v>
      </c>
      <c r="AJ3008" s="21" t="s">
        <v>1281</v>
      </c>
      <c r="AK3008" s="21">
        <v>41</v>
      </c>
      <c r="AL3008" s="21" t="s">
        <v>1324</v>
      </c>
      <c r="AN3008" s="21">
        <v>3</v>
      </c>
      <c r="AO3008" s="21">
        <v>50</v>
      </c>
      <c r="AP3008" s="21">
        <v>84</v>
      </c>
      <c r="AQ3008" s="22" t="s">
        <v>3019</v>
      </c>
      <c r="AR3008" s="21" t="s">
        <v>1301</v>
      </c>
      <c r="AS3008" t="s">
        <v>3088</v>
      </c>
    </row>
    <row r="3009" spans="1:45" x14ac:dyDescent="0.2">
      <c r="A3009" s="21" t="s">
        <v>1688</v>
      </c>
      <c r="B3009" s="21" t="s">
        <v>1146</v>
      </c>
      <c r="C3009" s="21" t="s">
        <v>1149</v>
      </c>
      <c r="D3009" s="21" t="s">
        <v>420</v>
      </c>
      <c r="E3009" s="21" t="s">
        <v>2030</v>
      </c>
      <c r="G3009" s="21" t="s">
        <v>153</v>
      </c>
      <c r="H3009" s="21" t="s">
        <v>1168</v>
      </c>
      <c r="I3009" s="21" t="s">
        <v>3098</v>
      </c>
      <c r="J3009" s="21">
        <v>49.466666666666598</v>
      </c>
      <c r="K3009">
        <v>-124.8</v>
      </c>
      <c r="L3009">
        <v>40</v>
      </c>
      <c r="M3009" s="21" t="s">
        <v>3037</v>
      </c>
      <c r="O3009" s="21">
        <v>1981</v>
      </c>
      <c r="Q3009" s="21" t="s">
        <v>3089</v>
      </c>
      <c r="T3009" s="21">
        <v>-20</v>
      </c>
      <c r="U3009" s="21" t="s">
        <v>1221</v>
      </c>
      <c r="V3009" s="9" t="s">
        <v>1250</v>
      </c>
      <c r="W3009">
        <f>56</f>
        <v>56</v>
      </c>
      <c r="X3009" s="9" t="s">
        <v>3091</v>
      </c>
      <c r="Y3009" t="s">
        <v>3100</v>
      </c>
      <c r="Z3009" s="22">
        <v>8</v>
      </c>
      <c r="AD3009" s="22" t="s">
        <v>1168</v>
      </c>
      <c r="AF3009" s="24" t="s">
        <v>153</v>
      </c>
      <c r="AG3009" t="s">
        <v>1160</v>
      </c>
      <c r="AH3009">
        <f t="shared" ref="AH3009:AH3052" si="36">24*60*3</f>
        <v>4320</v>
      </c>
      <c r="AI3009" s="21" t="s">
        <v>153</v>
      </c>
      <c r="AJ3009" s="21" t="s">
        <v>1148</v>
      </c>
      <c r="AK3009" s="21">
        <v>69</v>
      </c>
      <c r="AL3009" s="21" t="s">
        <v>1324</v>
      </c>
      <c r="AM3009" s="21"/>
      <c r="AN3009" s="21">
        <v>3</v>
      </c>
      <c r="AO3009" s="21">
        <v>50</v>
      </c>
      <c r="AP3009" s="21">
        <v>28</v>
      </c>
      <c r="AQ3009" s="22" t="s">
        <v>3019</v>
      </c>
      <c r="AR3009" s="21" t="s">
        <v>1301</v>
      </c>
      <c r="AS3009" t="s">
        <v>3088</v>
      </c>
    </row>
    <row r="3010" spans="1:45" x14ac:dyDescent="0.2">
      <c r="A3010" s="21" t="s">
        <v>1688</v>
      </c>
      <c r="B3010" s="21" t="s">
        <v>1146</v>
      </c>
      <c r="C3010" s="21" t="s">
        <v>1149</v>
      </c>
      <c r="D3010" s="21" t="s">
        <v>420</v>
      </c>
      <c r="E3010" s="21" t="s">
        <v>2030</v>
      </c>
      <c r="G3010" s="21" t="s">
        <v>153</v>
      </c>
      <c r="H3010" s="21" t="s">
        <v>1168</v>
      </c>
      <c r="I3010" s="21" t="s">
        <v>3098</v>
      </c>
      <c r="J3010" s="21">
        <v>49.466666666666598</v>
      </c>
      <c r="K3010">
        <v>-124.8</v>
      </c>
      <c r="L3010">
        <v>40</v>
      </c>
      <c r="M3010" s="21" t="s">
        <v>3037</v>
      </c>
      <c r="O3010" s="21">
        <v>1981</v>
      </c>
      <c r="Q3010" s="21" t="s">
        <v>3089</v>
      </c>
      <c r="T3010" s="21">
        <v>-20</v>
      </c>
      <c r="U3010" s="21" t="s">
        <v>1221</v>
      </c>
      <c r="V3010" s="9" t="s">
        <v>1250</v>
      </c>
      <c r="W3010">
        <f>56</f>
        <v>56</v>
      </c>
      <c r="X3010" s="9" t="s">
        <v>3091</v>
      </c>
      <c r="Y3010" t="s">
        <v>3100</v>
      </c>
      <c r="Z3010" s="22">
        <v>8</v>
      </c>
      <c r="AD3010" s="22" t="s">
        <v>1168</v>
      </c>
      <c r="AF3010" s="24" t="s">
        <v>153</v>
      </c>
      <c r="AG3010" t="s">
        <v>1160</v>
      </c>
      <c r="AH3010">
        <f t="shared" si="36"/>
        <v>4320</v>
      </c>
      <c r="AI3010" s="21" t="s">
        <v>153</v>
      </c>
      <c r="AJ3010" s="21" t="s">
        <v>1281</v>
      </c>
      <c r="AK3010" s="21">
        <v>24</v>
      </c>
      <c r="AL3010" s="21" t="s">
        <v>1324</v>
      </c>
      <c r="AM3010" s="21"/>
      <c r="AN3010" s="21">
        <v>3</v>
      </c>
      <c r="AO3010" s="21">
        <v>50</v>
      </c>
      <c r="AP3010" s="21">
        <v>28</v>
      </c>
      <c r="AQ3010" s="22" t="s">
        <v>3019</v>
      </c>
      <c r="AR3010" s="21" t="s">
        <v>1301</v>
      </c>
      <c r="AS3010" t="s">
        <v>3088</v>
      </c>
    </row>
    <row r="3011" spans="1:45" x14ac:dyDescent="0.2">
      <c r="A3011" s="21" t="s">
        <v>1688</v>
      </c>
      <c r="B3011" s="21" t="s">
        <v>1146</v>
      </c>
      <c r="C3011" s="21" t="s">
        <v>1149</v>
      </c>
      <c r="D3011" s="21" t="s">
        <v>420</v>
      </c>
      <c r="E3011" s="21" t="s">
        <v>2030</v>
      </c>
      <c r="G3011" s="21" t="s">
        <v>153</v>
      </c>
      <c r="H3011" s="21" t="s">
        <v>1168</v>
      </c>
      <c r="I3011" s="21" t="s">
        <v>3098</v>
      </c>
      <c r="J3011" s="21">
        <v>49.466666666666598</v>
      </c>
      <c r="K3011">
        <v>-124.8</v>
      </c>
      <c r="L3011">
        <v>40</v>
      </c>
      <c r="M3011" s="21" t="s">
        <v>3037</v>
      </c>
      <c r="O3011" s="21">
        <v>1981</v>
      </c>
      <c r="Q3011" s="21" t="s">
        <v>3089</v>
      </c>
      <c r="T3011" s="21">
        <v>-20</v>
      </c>
      <c r="U3011" s="21" t="s">
        <v>1221</v>
      </c>
      <c r="V3011" s="9" t="s">
        <v>1250</v>
      </c>
      <c r="W3011">
        <f>56</f>
        <v>56</v>
      </c>
      <c r="X3011" s="9" t="s">
        <v>3091</v>
      </c>
      <c r="Y3011" t="s">
        <v>3100</v>
      </c>
      <c r="Z3011" s="22">
        <v>8</v>
      </c>
      <c r="AD3011" s="22" t="s">
        <v>1168</v>
      </c>
      <c r="AF3011" s="24" t="s">
        <v>153</v>
      </c>
      <c r="AG3011" t="s">
        <v>1160</v>
      </c>
      <c r="AH3011">
        <f t="shared" si="36"/>
        <v>4320</v>
      </c>
      <c r="AI3011" s="21" t="s">
        <v>153</v>
      </c>
      <c r="AJ3011" s="21" t="s">
        <v>1148</v>
      </c>
      <c r="AK3011" s="21">
        <v>79</v>
      </c>
      <c r="AL3011" s="21" t="s">
        <v>1324</v>
      </c>
      <c r="AM3011" s="21"/>
      <c r="AN3011" s="21">
        <v>3</v>
      </c>
      <c r="AO3011" s="21">
        <v>50</v>
      </c>
      <c r="AP3011" s="21">
        <v>56</v>
      </c>
      <c r="AQ3011" s="22" t="s">
        <v>3019</v>
      </c>
      <c r="AR3011" s="21" t="s">
        <v>1301</v>
      </c>
      <c r="AS3011" t="s">
        <v>3088</v>
      </c>
    </row>
    <row r="3012" spans="1:45" x14ac:dyDescent="0.2">
      <c r="A3012" s="21" t="s">
        <v>1688</v>
      </c>
      <c r="B3012" s="21" t="s">
        <v>1146</v>
      </c>
      <c r="C3012" s="21" t="s">
        <v>1149</v>
      </c>
      <c r="D3012" s="21" t="s">
        <v>420</v>
      </c>
      <c r="E3012" s="21" t="s">
        <v>2030</v>
      </c>
      <c r="G3012" s="21" t="s">
        <v>153</v>
      </c>
      <c r="H3012" s="21" t="s">
        <v>1168</v>
      </c>
      <c r="I3012" s="21" t="s">
        <v>3098</v>
      </c>
      <c r="J3012" s="21">
        <v>49.466666666666598</v>
      </c>
      <c r="K3012">
        <v>-124.8</v>
      </c>
      <c r="L3012">
        <v>40</v>
      </c>
      <c r="M3012" s="21" t="s">
        <v>3037</v>
      </c>
      <c r="O3012" s="21">
        <v>1981</v>
      </c>
      <c r="Q3012" s="21" t="s">
        <v>3089</v>
      </c>
      <c r="T3012" s="21">
        <v>-20</v>
      </c>
      <c r="U3012" s="21" t="s">
        <v>1221</v>
      </c>
      <c r="V3012" s="9" t="s">
        <v>1250</v>
      </c>
      <c r="W3012">
        <f>56</f>
        <v>56</v>
      </c>
      <c r="X3012" s="9" t="s">
        <v>3091</v>
      </c>
      <c r="Y3012" t="s">
        <v>3100</v>
      </c>
      <c r="Z3012" s="22">
        <v>8</v>
      </c>
      <c r="AD3012" s="22" t="s">
        <v>1168</v>
      </c>
      <c r="AF3012" s="24" t="s">
        <v>153</v>
      </c>
      <c r="AG3012" t="s">
        <v>1160</v>
      </c>
      <c r="AH3012">
        <f t="shared" si="36"/>
        <v>4320</v>
      </c>
      <c r="AI3012" s="21" t="s">
        <v>153</v>
      </c>
      <c r="AJ3012" s="21" t="s">
        <v>1281</v>
      </c>
      <c r="AK3012" s="21">
        <v>40</v>
      </c>
      <c r="AL3012" s="21" t="s">
        <v>1324</v>
      </c>
      <c r="AM3012" s="21"/>
      <c r="AN3012" s="21">
        <v>3</v>
      </c>
      <c r="AO3012" s="21">
        <v>50</v>
      </c>
      <c r="AP3012" s="21">
        <v>56</v>
      </c>
      <c r="AQ3012" s="22" t="s">
        <v>3019</v>
      </c>
      <c r="AR3012" s="21" t="s">
        <v>1301</v>
      </c>
      <c r="AS3012" t="s">
        <v>3088</v>
      </c>
    </row>
    <row r="3013" spans="1:45" x14ac:dyDescent="0.2">
      <c r="A3013" s="21" t="s">
        <v>1688</v>
      </c>
      <c r="B3013" s="21" t="s">
        <v>1146</v>
      </c>
      <c r="C3013" s="21" t="s">
        <v>1149</v>
      </c>
      <c r="D3013" s="21" t="s">
        <v>420</v>
      </c>
      <c r="E3013" s="21" t="s">
        <v>2030</v>
      </c>
      <c r="G3013" s="21" t="s">
        <v>153</v>
      </c>
      <c r="H3013" s="21" t="s">
        <v>1168</v>
      </c>
      <c r="I3013" s="21" t="s">
        <v>3098</v>
      </c>
      <c r="J3013" s="21">
        <v>49.466666666666598</v>
      </c>
      <c r="K3013">
        <v>-124.8</v>
      </c>
      <c r="L3013">
        <v>40</v>
      </c>
      <c r="M3013" s="21" t="s">
        <v>3037</v>
      </c>
      <c r="O3013" s="21">
        <v>1981</v>
      </c>
      <c r="Q3013" s="21" t="s">
        <v>3089</v>
      </c>
      <c r="T3013" s="21">
        <v>-20</v>
      </c>
      <c r="U3013" s="21" t="s">
        <v>1221</v>
      </c>
      <c r="V3013" s="9" t="s">
        <v>1250</v>
      </c>
      <c r="W3013">
        <f>56</f>
        <v>56</v>
      </c>
      <c r="X3013" s="9" t="s">
        <v>3091</v>
      </c>
      <c r="Y3013" t="s">
        <v>3100</v>
      </c>
      <c r="Z3013" s="22">
        <v>8</v>
      </c>
      <c r="AD3013" s="22" t="s">
        <v>1168</v>
      </c>
      <c r="AF3013" s="24" t="s">
        <v>153</v>
      </c>
      <c r="AG3013" t="s">
        <v>1160</v>
      </c>
      <c r="AH3013">
        <f t="shared" si="36"/>
        <v>4320</v>
      </c>
      <c r="AI3013" s="21" t="s">
        <v>153</v>
      </c>
      <c r="AJ3013" s="21" t="s">
        <v>1148</v>
      </c>
      <c r="AK3013" s="21">
        <v>72</v>
      </c>
      <c r="AL3013" s="21" t="s">
        <v>1324</v>
      </c>
      <c r="AM3013" s="21"/>
      <c r="AN3013" s="21">
        <v>3</v>
      </c>
      <c r="AO3013" s="21">
        <v>50</v>
      </c>
      <c r="AP3013" s="21">
        <v>84</v>
      </c>
      <c r="AQ3013" s="22" t="s">
        <v>3019</v>
      </c>
      <c r="AR3013" s="21" t="s">
        <v>1301</v>
      </c>
      <c r="AS3013" t="s">
        <v>3088</v>
      </c>
    </row>
    <row r="3014" spans="1:45" x14ac:dyDescent="0.2">
      <c r="A3014" s="21" t="s">
        <v>1688</v>
      </c>
      <c r="B3014" s="21" t="s">
        <v>1146</v>
      </c>
      <c r="C3014" s="21" t="s">
        <v>1149</v>
      </c>
      <c r="D3014" s="21" t="s">
        <v>420</v>
      </c>
      <c r="E3014" s="21" t="s">
        <v>2030</v>
      </c>
      <c r="G3014" s="21" t="s">
        <v>153</v>
      </c>
      <c r="H3014" s="21" t="s">
        <v>1168</v>
      </c>
      <c r="I3014" s="21" t="s">
        <v>3098</v>
      </c>
      <c r="J3014" s="21">
        <v>49.466666666666598</v>
      </c>
      <c r="K3014">
        <v>-124.8</v>
      </c>
      <c r="L3014">
        <v>40</v>
      </c>
      <c r="M3014" s="21" t="s">
        <v>3037</v>
      </c>
      <c r="O3014" s="21">
        <v>1981</v>
      </c>
      <c r="Q3014" s="21" t="s">
        <v>3089</v>
      </c>
      <c r="T3014" s="21">
        <v>-20</v>
      </c>
      <c r="U3014" s="21" t="s">
        <v>1221</v>
      </c>
      <c r="V3014" s="9" t="s">
        <v>1250</v>
      </c>
      <c r="W3014">
        <f>56</f>
        <v>56</v>
      </c>
      <c r="X3014" s="9" t="s">
        <v>3091</v>
      </c>
      <c r="Y3014" t="s">
        <v>3100</v>
      </c>
      <c r="Z3014" s="22">
        <v>8</v>
      </c>
      <c r="AD3014" s="22" t="s">
        <v>1168</v>
      </c>
      <c r="AF3014" s="24" t="s">
        <v>153</v>
      </c>
      <c r="AG3014" t="s">
        <v>1160</v>
      </c>
      <c r="AH3014">
        <f t="shared" si="36"/>
        <v>4320</v>
      </c>
      <c r="AI3014" s="21" t="s">
        <v>153</v>
      </c>
      <c r="AJ3014" s="21" t="s">
        <v>1281</v>
      </c>
      <c r="AK3014" s="21">
        <v>46</v>
      </c>
      <c r="AL3014" s="21" t="s">
        <v>1324</v>
      </c>
      <c r="AM3014" s="21"/>
      <c r="AN3014" s="21">
        <v>3</v>
      </c>
      <c r="AO3014" s="21">
        <v>50</v>
      </c>
      <c r="AP3014" s="21">
        <v>84</v>
      </c>
      <c r="AQ3014" s="22" t="s">
        <v>3019</v>
      </c>
      <c r="AR3014" s="21" t="s">
        <v>1301</v>
      </c>
      <c r="AS3014" t="s">
        <v>3088</v>
      </c>
    </row>
    <row r="3015" spans="1:45" x14ac:dyDescent="0.2">
      <c r="A3015" s="21" t="s">
        <v>1688</v>
      </c>
      <c r="B3015" s="21" t="s">
        <v>1146</v>
      </c>
      <c r="C3015" s="21" t="s">
        <v>1149</v>
      </c>
      <c r="D3015" s="21" t="s">
        <v>420</v>
      </c>
      <c r="E3015" s="21" t="s">
        <v>2030</v>
      </c>
      <c r="G3015" s="21" t="s">
        <v>153</v>
      </c>
      <c r="H3015" s="21" t="s">
        <v>1168</v>
      </c>
      <c r="I3015" s="21" t="s">
        <v>3098</v>
      </c>
      <c r="J3015" s="21">
        <v>49.466666666666598</v>
      </c>
      <c r="K3015">
        <v>-124.8</v>
      </c>
      <c r="L3015">
        <v>40</v>
      </c>
      <c r="M3015" s="21" t="s">
        <v>3037</v>
      </c>
      <c r="O3015" s="21">
        <v>1981</v>
      </c>
      <c r="Q3015" s="21" t="s">
        <v>3089</v>
      </c>
      <c r="T3015" s="21">
        <v>-20</v>
      </c>
      <c r="U3015" s="21" t="s">
        <v>1221</v>
      </c>
      <c r="V3015" s="9" t="s">
        <v>1250</v>
      </c>
      <c r="W3015">
        <f>56</f>
        <v>56</v>
      </c>
      <c r="X3015" s="9" t="s">
        <v>3091</v>
      </c>
      <c r="Y3015" t="s">
        <v>3101</v>
      </c>
      <c r="Z3015" s="22">
        <v>8</v>
      </c>
      <c r="AD3015" s="22" t="s">
        <v>1168</v>
      </c>
      <c r="AF3015" s="24" t="s">
        <v>153</v>
      </c>
      <c r="AG3015" t="s">
        <v>1160</v>
      </c>
      <c r="AH3015">
        <f t="shared" si="36"/>
        <v>4320</v>
      </c>
      <c r="AI3015" s="21" t="s">
        <v>153</v>
      </c>
      <c r="AJ3015" s="21" t="s">
        <v>1148</v>
      </c>
      <c r="AK3015" s="21">
        <v>78</v>
      </c>
      <c r="AL3015" s="21" t="s">
        <v>1324</v>
      </c>
      <c r="AM3015" s="21"/>
      <c r="AN3015" s="21">
        <v>3</v>
      </c>
      <c r="AO3015" s="21">
        <v>50</v>
      </c>
      <c r="AP3015" s="21">
        <v>28</v>
      </c>
      <c r="AQ3015" s="22" t="s">
        <v>3019</v>
      </c>
      <c r="AR3015" s="21" t="s">
        <v>1301</v>
      </c>
      <c r="AS3015" t="s">
        <v>3088</v>
      </c>
    </row>
    <row r="3016" spans="1:45" x14ac:dyDescent="0.2">
      <c r="A3016" s="21" t="s">
        <v>1688</v>
      </c>
      <c r="B3016" s="21" t="s">
        <v>1146</v>
      </c>
      <c r="C3016" s="21" t="s">
        <v>1149</v>
      </c>
      <c r="D3016" s="21" t="s">
        <v>420</v>
      </c>
      <c r="E3016" s="21" t="s">
        <v>2030</v>
      </c>
      <c r="G3016" s="21" t="s">
        <v>153</v>
      </c>
      <c r="H3016" s="21" t="s">
        <v>1168</v>
      </c>
      <c r="I3016" s="21" t="s">
        <v>3098</v>
      </c>
      <c r="J3016" s="21">
        <v>49.466666666666598</v>
      </c>
      <c r="K3016">
        <v>-124.8</v>
      </c>
      <c r="L3016">
        <v>40</v>
      </c>
      <c r="M3016" s="21" t="s">
        <v>3037</v>
      </c>
      <c r="O3016" s="21">
        <v>1981</v>
      </c>
      <c r="Q3016" s="21" t="s">
        <v>3089</v>
      </c>
      <c r="T3016" s="21">
        <v>-20</v>
      </c>
      <c r="U3016" s="21" t="s">
        <v>1221</v>
      </c>
      <c r="V3016" s="9" t="s">
        <v>1250</v>
      </c>
      <c r="W3016">
        <f>56</f>
        <v>56</v>
      </c>
      <c r="X3016" s="9" t="s">
        <v>3091</v>
      </c>
      <c r="Y3016" t="s">
        <v>3101</v>
      </c>
      <c r="Z3016" s="22">
        <v>8</v>
      </c>
      <c r="AD3016" s="22" t="s">
        <v>1168</v>
      </c>
      <c r="AF3016" s="24" t="s">
        <v>153</v>
      </c>
      <c r="AG3016" t="s">
        <v>1160</v>
      </c>
      <c r="AH3016">
        <f t="shared" si="36"/>
        <v>4320</v>
      </c>
      <c r="AI3016" s="21" t="s">
        <v>153</v>
      </c>
      <c r="AJ3016" s="21" t="s">
        <v>1281</v>
      </c>
      <c r="AK3016" s="21">
        <v>28</v>
      </c>
      <c r="AL3016" s="21" t="s">
        <v>1324</v>
      </c>
      <c r="AM3016" s="21"/>
      <c r="AN3016" s="21">
        <v>3</v>
      </c>
      <c r="AO3016" s="21">
        <v>50</v>
      </c>
      <c r="AP3016" s="21">
        <v>28</v>
      </c>
      <c r="AQ3016" s="22" t="s">
        <v>3019</v>
      </c>
      <c r="AR3016" s="21" t="s">
        <v>1301</v>
      </c>
      <c r="AS3016" t="s">
        <v>3088</v>
      </c>
    </row>
    <row r="3017" spans="1:45" x14ac:dyDescent="0.2">
      <c r="A3017" s="21" t="s">
        <v>1688</v>
      </c>
      <c r="B3017" s="21" t="s">
        <v>1146</v>
      </c>
      <c r="C3017" s="21" t="s">
        <v>1149</v>
      </c>
      <c r="D3017" s="21" t="s">
        <v>420</v>
      </c>
      <c r="E3017" s="21" t="s">
        <v>2030</v>
      </c>
      <c r="G3017" s="21" t="s">
        <v>153</v>
      </c>
      <c r="H3017" s="21" t="s">
        <v>1168</v>
      </c>
      <c r="I3017" s="21" t="s">
        <v>3098</v>
      </c>
      <c r="J3017" s="21">
        <v>49.466666666666598</v>
      </c>
      <c r="K3017">
        <v>-124.8</v>
      </c>
      <c r="L3017">
        <v>40</v>
      </c>
      <c r="M3017" s="21" t="s">
        <v>3037</v>
      </c>
      <c r="O3017" s="21">
        <v>1981</v>
      </c>
      <c r="Q3017" s="21" t="s">
        <v>3089</v>
      </c>
      <c r="T3017" s="21">
        <v>-20</v>
      </c>
      <c r="U3017" s="21" t="s">
        <v>1221</v>
      </c>
      <c r="V3017" s="9" t="s">
        <v>1250</v>
      </c>
      <c r="W3017">
        <f>56</f>
        <v>56</v>
      </c>
      <c r="X3017" s="9" t="s">
        <v>3091</v>
      </c>
      <c r="Y3017" t="s">
        <v>3101</v>
      </c>
      <c r="Z3017" s="22">
        <v>8</v>
      </c>
      <c r="AD3017" s="22" t="s">
        <v>1168</v>
      </c>
      <c r="AF3017" s="24" t="s">
        <v>153</v>
      </c>
      <c r="AG3017" t="s">
        <v>1160</v>
      </c>
      <c r="AH3017">
        <f t="shared" si="36"/>
        <v>4320</v>
      </c>
      <c r="AI3017" s="21" t="s">
        <v>153</v>
      </c>
      <c r="AJ3017" s="21" t="s">
        <v>1148</v>
      </c>
      <c r="AK3017" s="21">
        <v>85</v>
      </c>
      <c r="AL3017" s="21" t="s">
        <v>1324</v>
      </c>
      <c r="AM3017" s="21"/>
      <c r="AN3017" s="21">
        <v>3</v>
      </c>
      <c r="AO3017" s="21">
        <v>50</v>
      </c>
      <c r="AP3017" s="21">
        <v>56</v>
      </c>
      <c r="AQ3017" s="22" t="s">
        <v>3019</v>
      </c>
      <c r="AR3017" s="21" t="s">
        <v>1301</v>
      </c>
      <c r="AS3017" t="s">
        <v>3088</v>
      </c>
    </row>
    <row r="3018" spans="1:45" x14ac:dyDescent="0.2">
      <c r="A3018" s="21" t="s">
        <v>1688</v>
      </c>
      <c r="B3018" s="21" t="s">
        <v>1146</v>
      </c>
      <c r="C3018" s="21" t="s">
        <v>1149</v>
      </c>
      <c r="D3018" s="21" t="s">
        <v>420</v>
      </c>
      <c r="E3018" s="21" t="s">
        <v>2030</v>
      </c>
      <c r="G3018" s="21" t="s">
        <v>153</v>
      </c>
      <c r="H3018" s="21" t="s">
        <v>1168</v>
      </c>
      <c r="I3018" s="21" t="s">
        <v>3098</v>
      </c>
      <c r="J3018" s="21">
        <v>49.466666666666598</v>
      </c>
      <c r="K3018">
        <v>-124.8</v>
      </c>
      <c r="L3018">
        <v>40</v>
      </c>
      <c r="M3018" s="21" t="s">
        <v>3037</v>
      </c>
      <c r="O3018" s="21">
        <v>1981</v>
      </c>
      <c r="Q3018" s="21" t="s">
        <v>3089</v>
      </c>
      <c r="T3018" s="21">
        <v>-20</v>
      </c>
      <c r="U3018" s="21" t="s">
        <v>1221</v>
      </c>
      <c r="V3018" s="9" t="s">
        <v>1250</v>
      </c>
      <c r="W3018">
        <f>56</f>
        <v>56</v>
      </c>
      <c r="X3018" s="9" t="s">
        <v>3091</v>
      </c>
      <c r="Y3018" t="s">
        <v>3101</v>
      </c>
      <c r="Z3018" s="22">
        <v>8</v>
      </c>
      <c r="AD3018" s="22" t="s">
        <v>1168</v>
      </c>
      <c r="AF3018" s="24" t="s">
        <v>153</v>
      </c>
      <c r="AG3018" t="s">
        <v>1160</v>
      </c>
      <c r="AH3018">
        <f t="shared" si="36"/>
        <v>4320</v>
      </c>
      <c r="AI3018" s="21" t="s">
        <v>153</v>
      </c>
      <c r="AJ3018" s="21" t="s">
        <v>1281</v>
      </c>
      <c r="AK3018" s="21">
        <v>45</v>
      </c>
      <c r="AL3018" s="21" t="s">
        <v>1324</v>
      </c>
      <c r="AM3018" s="21"/>
      <c r="AN3018" s="21">
        <v>3</v>
      </c>
      <c r="AO3018" s="21">
        <v>50</v>
      </c>
      <c r="AP3018" s="21">
        <v>56</v>
      </c>
      <c r="AQ3018" s="22" t="s">
        <v>3019</v>
      </c>
      <c r="AR3018" s="21" t="s">
        <v>1301</v>
      </c>
      <c r="AS3018" t="s">
        <v>3088</v>
      </c>
    </row>
    <row r="3019" spans="1:45" x14ac:dyDescent="0.2">
      <c r="A3019" s="21" t="s">
        <v>1688</v>
      </c>
      <c r="B3019" s="21" t="s">
        <v>1146</v>
      </c>
      <c r="C3019" s="21" t="s">
        <v>1149</v>
      </c>
      <c r="D3019" s="21" t="s">
        <v>420</v>
      </c>
      <c r="E3019" s="21" t="s">
        <v>2030</v>
      </c>
      <c r="G3019" s="21" t="s">
        <v>153</v>
      </c>
      <c r="H3019" s="21" t="s">
        <v>1168</v>
      </c>
      <c r="I3019" s="21" t="s">
        <v>3098</v>
      </c>
      <c r="J3019" s="21">
        <v>49.466666666666598</v>
      </c>
      <c r="K3019">
        <v>-124.8</v>
      </c>
      <c r="L3019">
        <v>40</v>
      </c>
      <c r="M3019" s="21" t="s">
        <v>3037</v>
      </c>
      <c r="O3019" s="21">
        <v>1981</v>
      </c>
      <c r="Q3019" s="21" t="s">
        <v>3089</v>
      </c>
      <c r="T3019" s="21">
        <v>-20</v>
      </c>
      <c r="U3019" s="21" t="s">
        <v>1221</v>
      </c>
      <c r="V3019" s="9" t="s">
        <v>1250</v>
      </c>
      <c r="W3019">
        <f>56</f>
        <v>56</v>
      </c>
      <c r="X3019" s="9" t="s">
        <v>3091</v>
      </c>
      <c r="Y3019" t="s">
        <v>3101</v>
      </c>
      <c r="Z3019" s="22">
        <v>8</v>
      </c>
      <c r="AD3019" s="22" t="s">
        <v>1168</v>
      </c>
      <c r="AF3019" s="24" t="s">
        <v>153</v>
      </c>
      <c r="AG3019" t="s">
        <v>1160</v>
      </c>
      <c r="AH3019">
        <f t="shared" si="36"/>
        <v>4320</v>
      </c>
      <c r="AI3019" s="21" t="s">
        <v>153</v>
      </c>
      <c r="AJ3019" s="21" t="s">
        <v>1148</v>
      </c>
      <c r="AK3019" s="21">
        <v>74</v>
      </c>
      <c r="AL3019" s="21" t="s">
        <v>1324</v>
      </c>
      <c r="AM3019" s="21"/>
      <c r="AN3019" s="21">
        <v>3</v>
      </c>
      <c r="AO3019" s="21">
        <v>50</v>
      </c>
      <c r="AP3019" s="21">
        <v>84</v>
      </c>
      <c r="AQ3019" s="22" t="s">
        <v>3019</v>
      </c>
      <c r="AR3019" s="21" t="s">
        <v>1301</v>
      </c>
      <c r="AS3019" t="s">
        <v>3088</v>
      </c>
    </row>
    <row r="3020" spans="1:45" x14ac:dyDescent="0.2">
      <c r="A3020" s="21" t="s">
        <v>1688</v>
      </c>
      <c r="B3020" s="21" t="s">
        <v>1146</v>
      </c>
      <c r="C3020" s="21" t="s">
        <v>1149</v>
      </c>
      <c r="D3020" s="21" t="s">
        <v>420</v>
      </c>
      <c r="E3020" s="21" t="s">
        <v>2030</v>
      </c>
      <c r="G3020" s="21" t="s">
        <v>153</v>
      </c>
      <c r="H3020" s="21" t="s">
        <v>1168</v>
      </c>
      <c r="I3020" s="21" t="s">
        <v>3098</v>
      </c>
      <c r="J3020" s="21">
        <v>49.466666666666598</v>
      </c>
      <c r="K3020">
        <v>-124.8</v>
      </c>
      <c r="L3020">
        <v>40</v>
      </c>
      <c r="M3020" s="21" t="s">
        <v>3037</v>
      </c>
      <c r="O3020" s="21">
        <v>1981</v>
      </c>
      <c r="Q3020" s="21" t="s">
        <v>3089</v>
      </c>
      <c r="T3020" s="21">
        <v>-20</v>
      </c>
      <c r="U3020" s="21" t="s">
        <v>1221</v>
      </c>
      <c r="V3020" s="9" t="s">
        <v>1250</v>
      </c>
      <c r="W3020">
        <f>56</f>
        <v>56</v>
      </c>
      <c r="X3020" s="9" t="s">
        <v>3091</v>
      </c>
      <c r="Y3020" t="s">
        <v>3101</v>
      </c>
      <c r="Z3020" s="22">
        <v>8</v>
      </c>
      <c r="AD3020" s="22" t="s">
        <v>1168</v>
      </c>
      <c r="AF3020" s="24" t="s">
        <v>153</v>
      </c>
      <c r="AG3020" t="s">
        <v>1160</v>
      </c>
      <c r="AH3020">
        <f t="shared" si="36"/>
        <v>4320</v>
      </c>
      <c r="AI3020" s="21" t="s">
        <v>153</v>
      </c>
      <c r="AJ3020" s="21" t="s">
        <v>1281</v>
      </c>
      <c r="AK3020" s="21">
        <v>50</v>
      </c>
      <c r="AL3020" s="21" t="s">
        <v>1324</v>
      </c>
      <c r="AM3020" s="21"/>
      <c r="AN3020" s="21">
        <v>3</v>
      </c>
      <c r="AO3020" s="21">
        <v>50</v>
      </c>
      <c r="AP3020" s="21">
        <v>84</v>
      </c>
      <c r="AQ3020" s="22" t="s">
        <v>3019</v>
      </c>
      <c r="AR3020" s="21" t="s">
        <v>1301</v>
      </c>
      <c r="AS3020" t="s">
        <v>3088</v>
      </c>
    </row>
    <row r="3021" spans="1:45" x14ac:dyDescent="0.2">
      <c r="A3021" s="21" t="s">
        <v>1688</v>
      </c>
      <c r="B3021" s="21" t="s">
        <v>1146</v>
      </c>
      <c r="C3021" s="21" t="s">
        <v>1149</v>
      </c>
      <c r="D3021" s="21" t="s">
        <v>420</v>
      </c>
      <c r="E3021" s="21" t="s">
        <v>2030</v>
      </c>
      <c r="G3021" s="21" t="s">
        <v>153</v>
      </c>
      <c r="H3021" s="21" t="s">
        <v>1168</v>
      </c>
      <c r="I3021" s="21" t="s">
        <v>3098</v>
      </c>
      <c r="J3021" s="21">
        <v>49.466666666666598</v>
      </c>
      <c r="K3021">
        <v>-124.8</v>
      </c>
      <c r="L3021">
        <v>40</v>
      </c>
      <c r="M3021" s="21" t="s">
        <v>3037</v>
      </c>
      <c r="O3021" s="21">
        <v>1981</v>
      </c>
      <c r="Q3021" s="21" t="s">
        <v>3089</v>
      </c>
      <c r="T3021" s="21">
        <v>-20</v>
      </c>
      <c r="U3021" s="21" t="s">
        <v>1221</v>
      </c>
      <c r="V3021" s="9" t="s">
        <v>1250</v>
      </c>
      <c r="W3021">
        <f>56</f>
        <v>56</v>
      </c>
      <c r="X3021" s="9" t="s">
        <v>3091</v>
      </c>
      <c r="Y3021" t="s">
        <v>3102</v>
      </c>
      <c r="Z3021" s="22">
        <v>8</v>
      </c>
      <c r="AD3021" s="22" t="s">
        <v>1168</v>
      </c>
      <c r="AF3021" s="24" t="s">
        <v>153</v>
      </c>
      <c r="AG3021" t="s">
        <v>1160</v>
      </c>
      <c r="AH3021">
        <f t="shared" si="36"/>
        <v>4320</v>
      </c>
      <c r="AI3021" s="21" t="s">
        <v>153</v>
      </c>
      <c r="AJ3021" s="21" t="s">
        <v>1148</v>
      </c>
      <c r="AK3021" s="21">
        <v>81</v>
      </c>
      <c r="AL3021" s="21" t="s">
        <v>1324</v>
      </c>
      <c r="AM3021" s="21"/>
      <c r="AN3021" s="21">
        <v>3</v>
      </c>
      <c r="AO3021" s="21">
        <v>50</v>
      </c>
      <c r="AP3021" s="21">
        <v>28</v>
      </c>
      <c r="AQ3021" s="22" t="s">
        <v>3019</v>
      </c>
      <c r="AR3021" s="21" t="s">
        <v>1301</v>
      </c>
      <c r="AS3021" t="s">
        <v>3088</v>
      </c>
    </row>
    <row r="3022" spans="1:45" x14ac:dyDescent="0.2">
      <c r="A3022" s="21" t="s">
        <v>1688</v>
      </c>
      <c r="B3022" s="21" t="s">
        <v>1146</v>
      </c>
      <c r="C3022" s="21" t="s">
        <v>1149</v>
      </c>
      <c r="D3022" s="21" t="s">
        <v>420</v>
      </c>
      <c r="E3022" s="21" t="s">
        <v>2030</v>
      </c>
      <c r="G3022" s="21" t="s">
        <v>153</v>
      </c>
      <c r="H3022" s="21" t="s">
        <v>1168</v>
      </c>
      <c r="I3022" s="21" t="s">
        <v>3098</v>
      </c>
      <c r="J3022" s="21">
        <v>49.466666666666598</v>
      </c>
      <c r="K3022">
        <v>-124.8</v>
      </c>
      <c r="L3022">
        <v>40</v>
      </c>
      <c r="M3022" s="21" t="s">
        <v>3037</v>
      </c>
      <c r="O3022" s="21">
        <v>1981</v>
      </c>
      <c r="Q3022" s="21" t="s">
        <v>3089</v>
      </c>
      <c r="T3022" s="21">
        <v>-20</v>
      </c>
      <c r="U3022" s="21" t="s">
        <v>1221</v>
      </c>
      <c r="V3022" s="9" t="s">
        <v>1250</v>
      </c>
      <c r="W3022">
        <f>56</f>
        <v>56</v>
      </c>
      <c r="X3022" s="9" t="s">
        <v>3091</v>
      </c>
      <c r="Y3022" t="s">
        <v>3102</v>
      </c>
      <c r="Z3022" s="22">
        <v>8</v>
      </c>
      <c r="AD3022" s="22" t="s">
        <v>1168</v>
      </c>
      <c r="AF3022" s="24" t="s">
        <v>153</v>
      </c>
      <c r="AG3022" t="s">
        <v>1160</v>
      </c>
      <c r="AH3022">
        <f t="shared" si="36"/>
        <v>4320</v>
      </c>
      <c r="AI3022" s="21" t="s">
        <v>153</v>
      </c>
      <c r="AJ3022" s="21" t="s">
        <v>1281</v>
      </c>
      <c r="AK3022" s="21">
        <v>24</v>
      </c>
      <c r="AL3022" s="21" t="s">
        <v>1324</v>
      </c>
      <c r="AM3022" s="21"/>
      <c r="AN3022" s="21">
        <v>3</v>
      </c>
      <c r="AO3022" s="21">
        <v>50</v>
      </c>
      <c r="AP3022" s="21">
        <v>28</v>
      </c>
      <c r="AQ3022" s="22" t="s">
        <v>3019</v>
      </c>
      <c r="AR3022" s="21" t="s">
        <v>1301</v>
      </c>
      <c r="AS3022" t="s">
        <v>3088</v>
      </c>
    </row>
    <row r="3023" spans="1:45" x14ac:dyDescent="0.2">
      <c r="A3023" s="21" t="s">
        <v>1688</v>
      </c>
      <c r="B3023" s="21" t="s">
        <v>1146</v>
      </c>
      <c r="C3023" s="21" t="s">
        <v>1149</v>
      </c>
      <c r="D3023" s="21" t="s">
        <v>420</v>
      </c>
      <c r="E3023" s="21" t="s">
        <v>2030</v>
      </c>
      <c r="G3023" s="21" t="s">
        <v>153</v>
      </c>
      <c r="H3023" s="21" t="s">
        <v>1168</v>
      </c>
      <c r="I3023" s="21" t="s">
        <v>3098</v>
      </c>
      <c r="J3023" s="21">
        <v>49.466666666666598</v>
      </c>
      <c r="K3023">
        <v>-124.8</v>
      </c>
      <c r="L3023">
        <v>40</v>
      </c>
      <c r="M3023" s="21" t="s">
        <v>3037</v>
      </c>
      <c r="O3023" s="21">
        <v>1981</v>
      </c>
      <c r="Q3023" s="21" t="s">
        <v>3089</v>
      </c>
      <c r="T3023" s="21">
        <v>-20</v>
      </c>
      <c r="U3023" s="21" t="s">
        <v>1221</v>
      </c>
      <c r="V3023" s="9" t="s">
        <v>1250</v>
      </c>
      <c r="W3023">
        <f>56</f>
        <v>56</v>
      </c>
      <c r="X3023" s="9" t="s">
        <v>3091</v>
      </c>
      <c r="Y3023" t="s">
        <v>3102</v>
      </c>
      <c r="Z3023" s="22">
        <v>8</v>
      </c>
      <c r="AD3023" s="22" t="s">
        <v>1168</v>
      </c>
      <c r="AF3023" s="24" t="s">
        <v>153</v>
      </c>
      <c r="AG3023" t="s">
        <v>1160</v>
      </c>
      <c r="AH3023">
        <f t="shared" si="36"/>
        <v>4320</v>
      </c>
      <c r="AI3023" s="21" t="s">
        <v>153</v>
      </c>
      <c r="AJ3023" s="21" t="s">
        <v>1148</v>
      </c>
      <c r="AK3023" s="21">
        <v>81</v>
      </c>
      <c r="AL3023" s="21" t="s">
        <v>1324</v>
      </c>
      <c r="AM3023" s="21"/>
      <c r="AN3023" s="21">
        <v>3</v>
      </c>
      <c r="AO3023" s="21">
        <v>50</v>
      </c>
      <c r="AP3023" s="21">
        <v>56</v>
      </c>
      <c r="AQ3023" s="22" t="s">
        <v>3019</v>
      </c>
      <c r="AR3023" s="21" t="s">
        <v>1301</v>
      </c>
      <c r="AS3023" t="s">
        <v>3088</v>
      </c>
    </row>
    <row r="3024" spans="1:45" x14ac:dyDescent="0.2">
      <c r="A3024" s="21" t="s">
        <v>1688</v>
      </c>
      <c r="B3024" s="21" t="s">
        <v>1146</v>
      </c>
      <c r="C3024" s="21" t="s">
        <v>1149</v>
      </c>
      <c r="D3024" s="21" t="s">
        <v>420</v>
      </c>
      <c r="E3024" s="21" t="s">
        <v>2030</v>
      </c>
      <c r="G3024" s="21" t="s">
        <v>153</v>
      </c>
      <c r="H3024" s="21" t="s">
        <v>1168</v>
      </c>
      <c r="I3024" s="21" t="s">
        <v>3098</v>
      </c>
      <c r="J3024" s="21">
        <v>49.466666666666598</v>
      </c>
      <c r="K3024">
        <v>-124.8</v>
      </c>
      <c r="L3024">
        <v>40</v>
      </c>
      <c r="M3024" s="21" t="s">
        <v>3037</v>
      </c>
      <c r="O3024" s="21">
        <v>1981</v>
      </c>
      <c r="Q3024" s="21" t="s">
        <v>3089</v>
      </c>
      <c r="T3024" s="21">
        <v>-20</v>
      </c>
      <c r="U3024" s="21" t="s">
        <v>1221</v>
      </c>
      <c r="V3024" s="9" t="s">
        <v>1250</v>
      </c>
      <c r="W3024">
        <f>56</f>
        <v>56</v>
      </c>
      <c r="X3024" s="9" t="s">
        <v>3091</v>
      </c>
      <c r="Y3024" t="s">
        <v>3102</v>
      </c>
      <c r="Z3024" s="22">
        <v>8</v>
      </c>
      <c r="AD3024" s="22" t="s">
        <v>1168</v>
      </c>
      <c r="AF3024" s="24" t="s">
        <v>153</v>
      </c>
      <c r="AG3024" t="s">
        <v>1160</v>
      </c>
      <c r="AH3024">
        <f t="shared" si="36"/>
        <v>4320</v>
      </c>
      <c r="AI3024" s="21" t="s">
        <v>153</v>
      </c>
      <c r="AJ3024" s="21" t="s">
        <v>1281</v>
      </c>
      <c r="AK3024" s="21">
        <v>44</v>
      </c>
      <c r="AL3024" s="21" t="s">
        <v>1324</v>
      </c>
      <c r="AM3024" s="21"/>
      <c r="AN3024" s="21">
        <v>3</v>
      </c>
      <c r="AO3024" s="21">
        <v>50</v>
      </c>
      <c r="AP3024" s="21">
        <v>56</v>
      </c>
      <c r="AQ3024" s="22" t="s">
        <v>3019</v>
      </c>
      <c r="AR3024" s="21" t="s">
        <v>1301</v>
      </c>
      <c r="AS3024" t="s">
        <v>3088</v>
      </c>
    </row>
    <row r="3025" spans="1:45" x14ac:dyDescent="0.2">
      <c r="A3025" s="21" t="s">
        <v>1688</v>
      </c>
      <c r="B3025" s="21" t="s">
        <v>1146</v>
      </c>
      <c r="C3025" s="21" t="s">
        <v>1149</v>
      </c>
      <c r="D3025" s="21" t="s">
        <v>420</v>
      </c>
      <c r="E3025" s="21" t="s">
        <v>2030</v>
      </c>
      <c r="G3025" s="21" t="s">
        <v>153</v>
      </c>
      <c r="H3025" s="21" t="s">
        <v>1168</v>
      </c>
      <c r="I3025" s="21" t="s">
        <v>3098</v>
      </c>
      <c r="J3025" s="21">
        <v>49.466666666666598</v>
      </c>
      <c r="K3025">
        <v>-124.8</v>
      </c>
      <c r="L3025">
        <v>40</v>
      </c>
      <c r="M3025" s="21" t="s">
        <v>3037</v>
      </c>
      <c r="O3025" s="21">
        <v>1981</v>
      </c>
      <c r="Q3025" s="21" t="s">
        <v>3089</v>
      </c>
      <c r="T3025" s="21">
        <v>-20</v>
      </c>
      <c r="U3025" s="21" t="s">
        <v>1221</v>
      </c>
      <c r="V3025" s="9" t="s">
        <v>1250</v>
      </c>
      <c r="W3025">
        <f>56</f>
        <v>56</v>
      </c>
      <c r="X3025" s="9" t="s">
        <v>3091</v>
      </c>
      <c r="Y3025" t="s">
        <v>3102</v>
      </c>
      <c r="Z3025" s="22">
        <v>8</v>
      </c>
      <c r="AD3025" s="22" t="s">
        <v>1168</v>
      </c>
      <c r="AF3025" s="24" t="s">
        <v>153</v>
      </c>
      <c r="AG3025" t="s">
        <v>1160</v>
      </c>
      <c r="AH3025">
        <f t="shared" si="36"/>
        <v>4320</v>
      </c>
      <c r="AI3025" s="21" t="s">
        <v>153</v>
      </c>
      <c r="AJ3025" s="21" t="s">
        <v>1148</v>
      </c>
      <c r="AK3025" s="21">
        <v>85</v>
      </c>
      <c r="AL3025" s="21" t="s">
        <v>1324</v>
      </c>
      <c r="AM3025" s="21"/>
      <c r="AN3025" s="21">
        <v>3</v>
      </c>
      <c r="AO3025" s="21">
        <v>50</v>
      </c>
      <c r="AP3025" s="21">
        <v>84</v>
      </c>
      <c r="AQ3025" s="22" t="s">
        <v>3019</v>
      </c>
      <c r="AR3025" s="21" t="s">
        <v>1301</v>
      </c>
      <c r="AS3025" t="s">
        <v>3088</v>
      </c>
    </row>
    <row r="3026" spans="1:45" x14ac:dyDescent="0.2">
      <c r="A3026" s="21" t="s">
        <v>1688</v>
      </c>
      <c r="B3026" s="21" t="s">
        <v>1146</v>
      </c>
      <c r="C3026" s="21" t="s">
        <v>1149</v>
      </c>
      <c r="D3026" s="21" t="s">
        <v>420</v>
      </c>
      <c r="E3026" s="21" t="s">
        <v>2030</v>
      </c>
      <c r="G3026" s="21" t="s">
        <v>153</v>
      </c>
      <c r="H3026" s="21" t="s">
        <v>1168</v>
      </c>
      <c r="I3026" s="21" t="s">
        <v>3098</v>
      </c>
      <c r="J3026" s="21">
        <v>49.466666666666598</v>
      </c>
      <c r="K3026">
        <v>-124.8</v>
      </c>
      <c r="L3026">
        <v>40</v>
      </c>
      <c r="M3026" s="21" t="s">
        <v>3037</v>
      </c>
      <c r="O3026" s="21">
        <v>1981</v>
      </c>
      <c r="Q3026" s="21" t="s">
        <v>3089</v>
      </c>
      <c r="T3026" s="21">
        <v>-20</v>
      </c>
      <c r="U3026" s="21" t="s">
        <v>1221</v>
      </c>
      <c r="V3026" s="9" t="s">
        <v>1250</v>
      </c>
      <c r="W3026">
        <f>56</f>
        <v>56</v>
      </c>
      <c r="X3026" s="9" t="s">
        <v>3091</v>
      </c>
      <c r="Y3026" t="s">
        <v>3102</v>
      </c>
      <c r="Z3026" s="22">
        <v>8</v>
      </c>
      <c r="AD3026" s="22" t="s">
        <v>1168</v>
      </c>
      <c r="AF3026" s="24" t="s">
        <v>153</v>
      </c>
      <c r="AG3026" t="s">
        <v>1160</v>
      </c>
      <c r="AH3026">
        <f t="shared" si="36"/>
        <v>4320</v>
      </c>
      <c r="AI3026" s="21" t="s">
        <v>153</v>
      </c>
      <c r="AJ3026" s="21" t="s">
        <v>1281</v>
      </c>
      <c r="AK3026" s="21">
        <v>56</v>
      </c>
      <c r="AL3026" s="21" t="s">
        <v>1324</v>
      </c>
      <c r="AM3026" s="21"/>
      <c r="AN3026" s="21">
        <v>3</v>
      </c>
      <c r="AO3026" s="21">
        <v>50</v>
      </c>
      <c r="AP3026" s="21">
        <v>84</v>
      </c>
      <c r="AQ3026" s="22" t="s">
        <v>3019</v>
      </c>
      <c r="AR3026" s="21" t="s">
        <v>1301</v>
      </c>
      <c r="AS3026" t="s">
        <v>3088</v>
      </c>
    </row>
    <row r="3027" spans="1:45" x14ac:dyDescent="0.2">
      <c r="A3027" s="21" t="s">
        <v>1688</v>
      </c>
      <c r="B3027" s="21" t="s">
        <v>1146</v>
      </c>
      <c r="C3027" s="21" t="s">
        <v>1149</v>
      </c>
      <c r="D3027" s="21" t="s">
        <v>420</v>
      </c>
      <c r="E3027" s="21" t="s">
        <v>2030</v>
      </c>
      <c r="G3027" s="21" t="s">
        <v>153</v>
      </c>
      <c r="H3027" s="21" t="s">
        <v>1168</v>
      </c>
      <c r="I3027" s="21" t="s">
        <v>3098</v>
      </c>
      <c r="J3027" s="21">
        <v>49.466666666666598</v>
      </c>
      <c r="K3027">
        <v>-124.8</v>
      </c>
      <c r="L3027">
        <v>40</v>
      </c>
      <c r="M3027" s="21" t="s">
        <v>3037</v>
      </c>
      <c r="O3027" s="21">
        <v>1981</v>
      </c>
      <c r="Q3027" s="21" t="s">
        <v>3089</v>
      </c>
      <c r="T3027" s="21">
        <v>-20</v>
      </c>
      <c r="U3027" s="21" t="s">
        <v>1221</v>
      </c>
      <c r="V3027" s="9" t="s">
        <v>1250</v>
      </c>
      <c r="W3027">
        <f>56</f>
        <v>56</v>
      </c>
      <c r="X3027" s="9" t="s">
        <v>3091</v>
      </c>
      <c r="Y3027" t="s">
        <v>3103</v>
      </c>
      <c r="Z3027" s="22">
        <v>8</v>
      </c>
      <c r="AD3027" s="22" t="s">
        <v>1168</v>
      </c>
      <c r="AF3027" s="24" t="s">
        <v>153</v>
      </c>
      <c r="AG3027" t="s">
        <v>1160</v>
      </c>
      <c r="AH3027">
        <f t="shared" si="36"/>
        <v>4320</v>
      </c>
      <c r="AI3027" s="21" t="s">
        <v>153</v>
      </c>
      <c r="AJ3027" s="21" t="s">
        <v>1148</v>
      </c>
      <c r="AK3027" s="21">
        <v>60</v>
      </c>
      <c r="AL3027" s="21" t="s">
        <v>1324</v>
      </c>
      <c r="AM3027" s="21"/>
      <c r="AN3027" s="21">
        <v>3</v>
      </c>
      <c r="AO3027" s="21">
        <v>50</v>
      </c>
      <c r="AP3027" s="21">
        <v>28</v>
      </c>
      <c r="AQ3027" s="22" t="s">
        <v>3019</v>
      </c>
      <c r="AR3027" s="21" t="s">
        <v>1301</v>
      </c>
      <c r="AS3027" t="s">
        <v>3088</v>
      </c>
    </row>
    <row r="3028" spans="1:45" x14ac:dyDescent="0.2">
      <c r="A3028" s="21" t="s">
        <v>1688</v>
      </c>
      <c r="B3028" s="21" t="s">
        <v>1146</v>
      </c>
      <c r="C3028" s="21" t="s">
        <v>1149</v>
      </c>
      <c r="D3028" s="21" t="s">
        <v>420</v>
      </c>
      <c r="E3028" s="21" t="s">
        <v>2030</v>
      </c>
      <c r="G3028" s="21" t="s">
        <v>153</v>
      </c>
      <c r="H3028" s="21" t="s">
        <v>1168</v>
      </c>
      <c r="I3028" s="21" t="s">
        <v>3098</v>
      </c>
      <c r="J3028" s="21">
        <v>49.466666666666598</v>
      </c>
      <c r="K3028">
        <v>-124.8</v>
      </c>
      <c r="L3028">
        <v>40</v>
      </c>
      <c r="M3028" s="21" t="s">
        <v>3037</v>
      </c>
      <c r="O3028" s="21">
        <v>1981</v>
      </c>
      <c r="Q3028" s="21" t="s">
        <v>3089</v>
      </c>
      <c r="T3028" s="21">
        <v>-20</v>
      </c>
      <c r="U3028" s="21" t="s">
        <v>1221</v>
      </c>
      <c r="V3028" s="9" t="s">
        <v>1250</v>
      </c>
      <c r="W3028">
        <f>56</f>
        <v>56</v>
      </c>
      <c r="X3028" s="9" t="s">
        <v>3091</v>
      </c>
      <c r="Y3028" t="s">
        <v>3103</v>
      </c>
      <c r="Z3028" s="22">
        <v>8</v>
      </c>
      <c r="AD3028" s="22" t="s">
        <v>1168</v>
      </c>
      <c r="AF3028" s="24" t="s">
        <v>153</v>
      </c>
      <c r="AG3028" t="s">
        <v>1160</v>
      </c>
      <c r="AH3028">
        <f t="shared" si="36"/>
        <v>4320</v>
      </c>
      <c r="AI3028" s="21" t="s">
        <v>153</v>
      </c>
      <c r="AJ3028" s="21" t="s">
        <v>1281</v>
      </c>
      <c r="AK3028" s="21">
        <v>21</v>
      </c>
      <c r="AL3028" s="21" t="s">
        <v>1324</v>
      </c>
      <c r="AM3028" s="21"/>
      <c r="AN3028" s="21">
        <v>3</v>
      </c>
      <c r="AO3028" s="21">
        <v>50</v>
      </c>
      <c r="AP3028" s="21">
        <v>28</v>
      </c>
      <c r="AQ3028" s="22" t="s">
        <v>3019</v>
      </c>
      <c r="AR3028" s="21" t="s">
        <v>1301</v>
      </c>
      <c r="AS3028" t="s">
        <v>3088</v>
      </c>
    </row>
    <row r="3029" spans="1:45" x14ac:dyDescent="0.2">
      <c r="A3029" s="21" t="s">
        <v>1688</v>
      </c>
      <c r="B3029" s="21" t="s">
        <v>1146</v>
      </c>
      <c r="C3029" s="21" t="s">
        <v>1149</v>
      </c>
      <c r="D3029" s="21" t="s">
        <v>420</v>
      </c>
      <c r="E3029" s="21" t="s">
        <v>2030</v>
      </c>
      <c r="G3029" s="21" t="s">
        <v>153</v>
      </c>
      <c r="H3029" s="21" t="s">
        <v>1168</v>
      </c>
      <c r="I3029" s="21" t="s">
        <v>3098</v>
      </c>
      <c r="J3029" s="21">
        <v>49.466666666666598</v>
      </c>
      <c r="K3029">
        <v>-124.8</v>
      </c>
      <c r="L3029">
        <v>40</v>
      </c>
      <c r="M3029" s="21" t="s">
        <v>3037</v>
      </c>
      <c r="O3029" s="21">
        <v>1981</v>
      </c>
      <c r="Q3029" s="21" t="s">
        <v>3089</v>
      </c>
      <c r="T3029" s="21">
        <v>-20</v>
      </c>
      <c r="U3029" s="21" t="s">
        <v>1221</v>
      </c>
      <c r="V3029" s="9" t="s">
        <v>1250</v>
      </c>
      <c r="W3029">
        <f>56</f>
        <v>56</v>
      </c>
      <c r="X3029" s="9" t="s">
        <v>3091</v>
      </c>
      <c r="Y3029" t="s">
        <v>3103</v>
      </c>
      <c r="Z3029" s="22">
        <v>8</v>
      </c>
      <c r="AD3029" s="22" t="s">
        <v>1168</v>
      </c>
      <c r="AF3029" s="24" t="s">
        <v>153</v>
      </c>
      <c r="AG3029" t="s">
        <v>1160</v>
      </c>
      <c r="AH3029">
        <f t="shared" si="36"/>
        <v>4320</v>
      </c>
      <c r="AI3029" s="21" t="s">
        <v>153</v>
      </c>
      <c r="AJ3029" s="21" t="s">
        <v>1148</v>
      </c>
      <c r="AK3029" s="21">
        <v>78</v>
      </c>
      <c r="AL3029" s="21" t="s">
        <v>1324</v>
      </c>
      <c r="AM3029" s="21"/>
      <c r="AN3029" s="21">
        <v>3</v>
      </c>
      <c r="AO3029" s="21">
        <v>50</v>
      </c>
      <c r="AP3029" s="21">
        <v>56</v>
      </c>
      <c r="AQ3029" s="22" t="s">
        <v>3019</v>
      </c>
      <c r="AR3029" s="21" t="s">
        <v>1301</v>
      </c>
      <c r="AS3029" t="s">
        <v>3088</v>
      </c>
    </row>
    <row r="3030" spans="1:45" x14ac:dyDescent="0.2">
      <c r="A3030" s="21" t="s">
        <v>1688</v>
      </c>
      <c r="B3030" s="21" t="s">
        <v>1146</v>
      </c>
      <c r="C3030" s="21" t="s">
        <v>1149</v>
      </c>
      <c r="D3030" s="21" t="s">
        <v>420</v>
      </c>
      <c r="E3030" s="21" t="s">
        <v>2030</v>
      </c>
      <c r="G3030" s="21" t="s">
        <v>153</v>
      </c>
      <c r="H3030" s="21" t="s">
        <v>1168</v>
      </c>
      <c r="I3030" s="21" t="s">
        <v>3098</v>
      </c>
      <c r="J3030" s="21">
        <v>49.466666666666598</v>
      </c>
      <c r="K3030">
        <v>-124.8</v>
      </c>
      <c r="L3030">
        <v>40</v>
      </c>
      <c r="M3030" s="21" t="s">
        <v>3037</v>
      </c>
      <c r="O3030" s="21">
        <v>1981</v>
      </c>
      <c r="Q3030" s="21" t="s">
        <v>3089</v>
      </c>
      <c r="T3030" s="21">
        <v>-20</v>
      </c>
      <c r="U3030" s="21" t="s">
        <v>1221</v>
      </c>
      <c r="V3030" s="9" t="s">
        <v>1250</v>
      </c>
      <c r="W3030">
        <f>56</f>
        <v>56</v>
      </c>
      <c r="X3030" s="9" t="s">
        <v>3091</v>
      </c>
      <c r="Y3030" t="s">
        <v>3103</v>
      </c>
      <c r="Z3030" s="22">
        <v>8</v>
      </c>
      <c r="AD3030" s="22" t="s">
        <v>1168</v>
      </c>
      <c r="AF3030" s="24" t="s">
        <v>153</v>
      </c>
      <c r="AG3030" t="s">
        <v>1160</v>
      </c>
      <c r="AH3030">
        <f t="shared" si="36"/>
        <v>4320</v>
      </c>
      <c r="AI3030" s="21" t="s">
        <v>153</v>
      </c>
      <c r="AJ3030" s="21" t="s">
        <v>1281</v>
      </c>
      <c r="AK3030" s="21">
        <v>35</v>
      </c>
      <c r="AL3030" s="21" t="s">
        <v>1324</v>
      </c>
      <c r="AM3030" s="21"/>
      <c r="AN3030" s="21">
        <v>3</v>
      </c>
      <c r="AO3030" s="21">
        <v>50</v>
      </c>
      <c r="AP3030" s="21">
        <v>56</v>
      </c>
      <c r="AQ3030" s="22" t="s">
        <v>3019</v>
      </c>
      <c r="AR3030" s="21" t="s">
        <v>1301</v>
      </c>
      <c r="AS3030" t="s">
        <v>3088</v>
      </c>
    </row>
    <row r="3031" spans="1:45" x14ac:dyDescent="0.2">
      <c r="A3031" s="21" t="s">
        <v>1688</v>
      </c>
      <c r="B3031" s="21" t="s">
        <v>1146</v>
      </c>
      <c r="C3031" s="21" t="s">
        <v>1149</v>
      </c>
      <c r="D3031" s="21" t="s">
        <v>420</v>
      </c>
      <c r="E3031" s="21" t="s">
        <v>2030</v>
      </c>
      <c r="G3031" s="21" t="s">
        <v>153</v>
      </c>
      <c r="H3031" s="21" t="s">
        <v>1168</v>
      </c>
      <c r="I3031" s="21" t="s">
        <v>3098</v>
      </c>
      <c r="J3031" s="21">
        <v>49.466666666666598</v>
      </c>
      <c r="K3031">
        <v>-124.8</v>
      </c>
      <c r="L3031">
        <v>40</v>
      </c>
      <c r="M3031" s="21" t="s">
        <v>3037</v>
      </c>
      <c r="O3031" s="21">
        <v>1981</v>
      </c>
      <c r="Q3031" s="21" t="s">
        <v>3089</v>
      </c>
      <c r="T3031" s="21">
        <v>-20</v>
      </c>
      <c r="U3031" s="21" t="s">
        <v>1221</v>
      </c>
      <c r="V3031" s="9" t="s">
        <v>1250</v>
      </c>
      <c r="W3031">
        <f>56</f>
        <v>56</v>
      </c>
      <c r="X3031" s="9" t="s">
        <v>3091</v>
      </c>
      <c r="Y3031" t="s">
        <v>3103</v>
      </c>
      <c r="Z3031" s="22">
        <v>8</v>
      </c>
      <c r="AD3031" s="22" t="s">
        <v>1168</v>
      </c>
      <c r="AF3031" s="24" t="s">
        <v>153</v>
      </c>
      <c r="AG3031" t="s">
        <v>1160</v>
      </c>
      <c r="AH3031">
        <f t="shared" si="36"/>
        <v>4320</v>
      </c>
      <c r="AI3031" s="21" t="s">
        <v>153</v>
      </c>
      <c r="AJ3031" s="21" t="s">
        <v>1148</v>
      </c>
      <c r="AK3031" s="21">
        <v>79</v>
      </c>
      <c r="AL3031" s="21" t="s">
        <v>1324</v>
      </c>
      <c r="AM3031" s="21"/>
      <c r="AN3031" s="21">
        <v>3</v>
      </c>
      <c r="AO3031" s="21">
        <v>50</v>
      </c>
      <c r="AP3031" s="21">
        <v>84</v>
      </c>
      <c r="AQ3031" s="22" t="s">
        <v>3019</v>
      </c>
      <c r="AR3031" s="21" t="s">
        <v>1301</v>
      </c>
      <c r="AS3031" t="s">
        <v>3088</v>
      </c>
    </row>
    <row r="3032" spans="1:45" x14ac:dyDescent="0.2">
      <c r="A3032" s="21" t="s">
        <v>1688</v>
      </c>
      <c r="B3032" s="21" t="s">
        <v>1146</v>
      </c>
      <c r="C3032" s="21" t="s">
        <v>1149</v>
      </c>
      <c r="D3032" s="21" t="s">
        <v>420</v>
      </c>
      <c r="E3032" s="21" t="s">
        <v>2030</v>
      </c>
      <c r="G3032" s="21" t="s">
        <v>153</v>
      </c>
      <c r="H3032" s="21" t="s">
        <v>1168</v>
      </c>
      <c r="I3032" s="21" t="s">
        <v>3098</v>
      </c>
      <c r="J3032" s="21">
        <v>49.466666666666598</v>
      </c>
      <c r="K3032">
        <v>-124.8</v>
      </c>
      <c r="L3032">
        <v>40</v>
      </c>
      <c r="M3032" s="21" t="s">
        <v>3037</v>
      </c>
      <c r="O3032" s="21">
        <v>1981</v>
      </c>
      <c r="Q3032" s="21" t="s">
        <v>3089</v>
      </c>
      <c r="T3032" s="21">
        <v>-20</v>
      </c>
      <c r="U3032" s="21" t="s">
        <v>1221</v>
      </c>
      <c r="V3032" s="9" t="s">
        <v>1250</v>
      </c>
      <c r="W3032">
        <f>56</f>
        <v>56</v>
      </c>
      <c r="X3032" s="9" t="s">
        <v>3091</v>
      </c>
      <c r="Y3032" t="s">
        <v>3103</v>
      </c>
      <c r="Z3032" s="22">
        <v>8</v>
      </c>
      <c r="AD3032" s="22" t="s">
        <v>1168</v>
      </c>
      <c r="AF3032" s="24" t="s">
        <v>153</v>
      </c>
      <c r="AG3032" t="s">
        <v>1160</v>
      </c>
      <c r="AH3032">
        <f t="shared" si="36"/>
        <v>4320</v>
      </c>
      <c r="AI3032" s="21" t="s">
        <v>153</v>
      </c>
      <c r="AJ3032" s="21" t="s">
        <v>1281</v>
      </c>
      <c r="AK3032" s="21">
        <v>45</v>
      </c>
      <c r="AL3032" s="21" t="s">
        <v>1324</v>
      </c>
      <c r="AM3032" s="21"/>
      <c r="AN3032" s="21">
        <v>3</v>
      </c>
      <c r="AO3032" s="21">
        <v>50</v>
      </c>
      <c r="AP3032" s="21">
        <v>84</v>
      </c>
      <c r="AQ3032" s="22" t="s">
        <v>3019</v>
      </c>
      <c r="AR3032" s="21" t="s">
        <v>1301</v>
      </c>
      <c r="AS3032" t="s">
        <v>3088</v>
      </c>
    </row>
    <row r="3033" spans="1:45" x14ac:dyDescent="0.2">
      <c r="A3033" s="21" t="s">
        <v>1688</v>
      </c>
      <c r="B3033" s="21" t="s">
        <v>1146</v>
      </c>
      <c r="C3033" s="21" t="s">
        <v>1149</v>
      </c>
      <c r="D3033" s="21" t="s">
        <v>420</v>
      </c>
      <c r="E3033" s="21" t="s">
        <v>2030</v>
      </c>
      <c r="G3033" s="21" t="s">
        <v>153</v>
      </c>
      <c r="H3033" s="21" t="s">
        <v>1168</v>
      </c>
      <c r="I3033" s="21" t="s">
        <v>3098</v>
      </c>
      <c r="J3033" s="21">
        <v>49.466666666666598</v>
      </c>
      <c r="K3033">
        <v>-124.8</v>
      </c>
      <c r="L3033">
        <v>40</v>
      </c>
      <c r="M3033" s="21" t="s">
        <v>3037</v>
      </c>
      <c r="O3033" s="21">
        <v>1981</v>
      </c>
      <c r="Q3033" s="21" t="s">
        <v>3089</v>
      </c>
      <c r="T3033" s="21">
        <v>-20</v>
      </c>
      <c r="U3033" s="21" t="s">
        <v>1221</v>
      </c>
      <c r="V3033" s="9" t="s">
        <v>1250</v>
      </c>
      <c r="W3033">
        <f>56</f>
        <v>56</v>
      </c>
      <c r="X3033" s="9" t="s">
        <v>3091</v>
      </c>
      <c r="Y3033" t="s">
        <v>3104</v>
      </c>
      <c r="Z3033" s="22">
        <v>8</v>
      </c>
      <c r="AD3033" s="22" t="s">
        <v>1168</v>
      </c>
      <c r="AF3033" s="24" t="s">
        <v>153</v>
      </c>
      <c r="AG3033" t="s">
        <v>1160</v>
      </c>
      <c r="AH3033">
        <f t="shared" si="36"/>
        <v>4320</v>
      </c>
      <c r="AI3033" s="21" t="s">
        <v>153</v>
      </c>
      <c r="AJ3033" s="21" t="s">
        <v>1148</v>
      </c>
      <c r="AK3033" s="21">
        <v>77</v>
      </c>
      <c r="AL3033" s="21" t="s">
        <v>1324</v>
      </c>
      <c r="AM3033" s="21"/>
      <c r="AN3033" s="21">
        <v>3</v>
      </c>
      <c r="AO3033" s="21">
        <v>50</v>
      </c>
      <c r="AP3033" s="21">
        <v>28</v>
      </c>
      <c r="AQ3033" s="22" t="s">
        <v>3019</v>
      </c>
      <c r="AR3033" s="21" t="s">
        <v>1301</v>
      </c>
      <c r="AS3033" t="s">
        <v>3088</v>
      </c>
    </row>
    <row r="3034" spans="1:45" x14ac:dyDescent="0.2">
      <c r="A3034" s="21" t="s">
        <v>1688</v>
      </c>
      <c r="B3034" s="21" t="s">
        <v>1146</v>
      </c>
      <c r="C3034" s="21" t="s">
        <v>1149</v>
      </c>
      <c r="D3034" s="21" t="s">
        <v>420</v>
      </c>
      <c r="E3034" s="21" t="s">
        <v>2030</v>
      </c>
      <c r="G3034" s="21" t="s">
        <v>153</v>
      </c>
      <c r="H3034" s="21" t="s">
        <v>1168</v>
      </c>
      <c r="I3034" s="21" t="s">
        <v>3098</v>
      </c>
      <c r="J3034" s="21">
        <v>49.466666666666598</v>
      </c>
      <c r="K3034">
        <v>-124.8</v>
      </c>
      <c r="L3034">
        <v>40</v>
      </c>
      <c r="M3034" s="21" t="s">
        <v>3037</v>
      </c>
      <c r="O3034" s="21">
        <v>1981</v>
      </c>
      <c r="Q3034" s="21" t="s">
        <v>3089</v>
      </c>
      <c r="T3034" s="21">
        <v>-20</v>
      </c>
      <c r="U3034" s="21" t="s">
        <v>1221</v>
      </c>
      <c r="V3034" s="9" t="s">
        <v>1250</v>
      </c>
      <c r="W3034">
        <f>56</f>
        <v>56</v>
      </c>
      <c r="X3034" s="9" t="s">
        <v>3091</v>
      </c>
      <c r="Y3034" t="s">
        <v>3104</v>
      </c>
      <c r="Z3034" s="22">
        <v>8</v>
      </c>
      <c r="AD3034" s="22" t="s">
        <v>1168</v>
      </c>
      <c r="AF3034" s="24" t="s">
        <v>153</v>
      </c>
      <c r="AG3034" t="s">
        <v>1160</v>
      </c>
      <c r="AH3034">
        <f t="shared" si="36"/>
        <v>4320</v>
      </c>
      <c r="AI3034" s="21" t="s">
        <v>153</v>
      </c>
      <c r="AJ3034" s="21" t="s">
        <v>1281</v>
      </c>
      <c r="AK3034" s="21">
        <v>25</v>
      </c>
      <c r="AL3034" s="21" t="s">
        <v>1324</v>
      </c>
      <c r="AM3034" s="21"/>
      <c r="AN3034" s="21">
        <v>3</v>
      </c>
      <c r="AO3034" s="21">
        <v>50</v>
      </c>
      <c r="AP3034" s="21">
        <v>28</v>
      </c>
      <c r="AQ3034" s="22" t="s">
        <v>3019</v>
      </c>
      <c r="AR3034" s="21" t="s">
        <v>1301</v>
      </c>
      <c r="AS3034" t="s">
        <v>3088</v>
      </c>
    </row>
    <row r="3035" spans="1:45" x14ac:dyDescent="0.2">
      <c r="A3035" s="21" t="s">
        <v>1688</v>
      </c>
      <c r="B3035" s="21" t="s">
        <v>1146</v>
      </c>
      <c r="C3035" s="21" t="s">
        <v>1149</v>
      </c>
      <c r="D3035" s="21" t="s">
        <v>420</v>
      </c>
      <c r="E3035" s="21" t="s">
        <v>2030</v>
      </c>
      <c r="G3035" s="21" t="s">
        <v>153</v>
      </c>
      <c r="H3035" s="21" t="s">
        <v>1168</v>
      </c>
      <c r="I3035" s="21" t="s">
        <v>3098</v>
      </c>
      <c r="J3035" s="21">
        <v>49.466666666666598</v>
      </c>
      <c r="K3035">
        <v>-124.8</v>
      </c>
      <c r="L3035">
        <v>40</v>
      </c>
      <c r="M3035" s="21" t="s">
        <v>3037</v>
      </c>
      <c r="O3035" s="21">
        <v>1981</v>
      </c>
      <c r="Q3035" s="21" t="s">
        <v>3089</v>
      </c>
      <c r="T3035" s="21">
        <v>-20</v>
      </c>
      <c r="U3035" s="21" t="s">
        <v>1221</v>
      </c>
      <c r="V3035" s="9" t="s">
        <v>1250</v>
      </c>
      <c r="W3035">
        <f>56</f>
        <v>56</v>
      </c>
      <c r="X3035" s="9" t="s">
        <v>3091</v>
      </c>
      <c r="Y3035" t="s">
        <v>3104</v>
      </c>
      <c r="Z3035" s="22">
        <v>8</v>
      </c>
      <c r="AD3035" s="22" t="s">
        <v>1168</v>
      </c>
      <c r="AF3035" s="24" t="s">
        <v>153</v>
      </c>
      <c r="AG3035" t="s">
        <v>1160</v>
      </c>
      <c r="AH3035">
        <f t="shared" si="36"/>
        <v>4320</v>
      </c>
      <c r="AI3035" s="21" t="s">
        <v>153</v>
      </c>
      <c r="AJ3035" s="21" t="s">
        <v>1148</v>
      </c>
      <c r="AK3035" s="21">
        <v>84</v>
      </c>
      <c r="AL3035" s="21" t="s">
        <v>1324</v>
      </c>
      <c r="AM3035" s="21"/>
      <c r="AN3035" s="21">
        <v>3</v>
      </c>
      <c r="AO3035" s="21">
        <v>50</v>
      </c>
      <c r="AP3035" s="21">
        <v>56</v>
      </c>
      <c r="AQ3035" s="22" t="s">
        <v>3019</v>
      </c>
      <c r="AR3035" s="21" t="s">
        <v>1301</v>
      </c>
      <c r="AS3035" t="s">
        <v>3088</v>
      </c>
    </row>
    <row r="3036" spans="1:45" x14ac:dyDescent="0.2">
      <c r="A3036" s="21" t="s">
        <v>1688</v>
      </c>
      <c r="B3036" s="21" t="s">
        <v>1146</v>
      </c>
      <c r="C3036" s="21" t="s">
        <v>1149</v>
      </c>
      <c r="D3036" s="21" t="s">
        <v>420</v>
      </c>
      <c r="E3036" s="21" t="s">
        <v>2030</v>
      </c>
      <c r="G3036" s="21" t="s">
        <v>153</v>
      </c>
      <c r="H3036" s="21" t="s">
        <v>1168</v>
      </c>
      <c r="I3036" s="21" t="s">
        <v>3098</v>
      </c>
      <c r="J3036" s="21">
        <v>49.466666666666598</v>
      </c>
      <c r="K3036">
        <v>-124.8</v>
      </c>
      <c r="L3036">
        <v>40</v>
      </c>
      <c r="M3036" s="21" t="s">
        <v>3037</v>
      </c>
      <c r="O3036" s="21">
        <v>1981</v>
      </c>
      <c r="Q3036" s="21" t="s">
        <v>3089</v>
      </c>
      <c r="T3036" s="21">
        <v>-20</v>
      </c>
      <c r="U3036" s="21" t="s">
        <v>1221</v>
      </c>
      <c r="V3036" s="9" t="s">
        <v>1250</v>
      </c>
      <c r="W3036">
        <f>56</f>
        <v>56</v>
      </c>
      <c r="X3036" s="9" t="s">
        <v>3091</v>
      </c>
      <c r="Y3036" t="s">
        <v>3104</v>
      </c>
      <c r="Z3036" s="22">
        <v>8</v>
      </c>
      <c r="AD3036" s="22" t="s">
        <v>1168</v>
      </c>
      <c r="AF3036" s="24" t="s">
        <v>153</v>
      </c>
      <c r="AG3036" t="s">
        <v>1160</v>
      </c>
      <c r="AH3036">
        <f t="shared" si="36"/>
        <v>4320</v>
      </c>
      <c r="AI3036" s="21" t="s">
        <v>153</v>
      </c>
      <c r="AJ3036" s="21" t="s">
        <v>1281</v>
      </c>
      <c r="AK3036" s="21">
        <v>47</v>
      </c>
      <c r="AL3036" s="21" t="s">
        <v>1324</v>
      </c>
      <c r="AM3036" s="21"/>
      <c r="AN3036" s="21">
        <v>3</v>
      </c>
      <c r="AO3036" s="21">
        <v>50</v>
      </c>
      <c r="AP3036" s="21">
        <v>56</v>
      </c>
      <c r="AQ3036" s="22" t="s">
        <v>3019</v>
      </c>
      <c r="AR3036" s="21" t="s">
        <v>1301</v>
      </c>
      <c r="AS3036" t="s">
        <v>3088</v>
      </c>
    </row>
    <row r="3037" spans="1:45" x14ac:dyDescent="0.2">
      <c r="A3037" s="21" t="s">
        <v>1688</v>
      </c>
      <c r="B3037" s="21" t="s">
        <v>1146</v>
      </c>
      <c r="C3037" s="21" t="s">
        <v>1149</v>
      </c>
      <c r="D3037" s="21" t="s">
        <v>420</v>
      </c>
      <c r="E3037" s="21" t="s">
        <v>2030</v>
      </c>
      <c r="G3037" s="21" t="s">
        <v>153</v>
      </c>
      <c r="H3037" s="21" t="s">
        <v>1168</v>
      </c>
      <c r="I3037" s="21" t="s">
        <v>3098</v>
      </c>
      <c r="J3037" s="21">
        <v>49.466666666666598</v>
      </c>
      <c r="K3037">
        <v>-124.8</v>
      </c>
      <c r="L3037">
        <v>40</v>
      </c>
      <c r="M3037" s="21" t="s">
        <v>3037</v>
      </c>
      <c r="O3037" s="21">
        <v>1981</v>
      </c>
      <c r="Q3037" s="21" t="s">
        <v>3089</v>
      </c>
      <c r="T3037" s="21">
        <v>-20</v>
      </c>
      <c r="U3037" s="21" t="s">
        <v>1221</v>
      </c>
      <c r="V3037" s="9" t="s">
        <v>1250</v>
      </c>
      <c r="W3037">
        <f>56</f>
        <v>56</v>
      </c>
      <c r="X3037" s="9" t="s">
        <v>3091</v>
      </c>
      <c r="Y3037" t="s">
        <v>3104</v>
      </c>
      <c r="Z3037" s="22">
        <v>8</v>
      </c>
      <c r="AD3037" s="22" t="s">
        <v>1168</v>
      </c>
      <c r="AF3037" s="24" t="s">
        <v>153</v>
      </c>
      <c r="AG3037" t="s">
        <v>1160</v>
      </c>
      <c r="AH3037">
        <f t="shared" si="36"/>
        <v>4320</v>
      </c>
      <c r="AI3037" s="21" t="s">
        <v>153</v>
      </c>
      <c r="AJ3037" s="21" t="s">
        <v>1148</v>
      </c>
      <c r="AK3037" s="21">
        <v>85</v>
      </c>
      <c r="AL3037" s="21" t="s">
        <v>1324</v>
      </c>
      <c r="AM3037" s="21"/>
      <c r="AN3037" s="21">
        <v>3</v>
      </c>
      <c r="AO3037" s="21">
        <v>50</v>
      </c>
      <c r="AP3037" s="21">
        <v>84</v>
      </c>
      <c r="AQ3037" s="22" t="s">
        <v>3019</v>
      </c>
      <c r="AR3037" s="21" t="s">
        <v>1301</v>
      </c>
      <c r="AS3037" t="s">
        <v>3088</v>
      </c>
    </row>
    <row r="3038" spans="1:45" x14ac:dyDescent="0.2">
      <c r="A3038" s="21" t="s">
        <v>1688</v>
      </c>
      <c r="B3038" s="21" t="s">
        <v>1146</v>
      </c>
      <c r="C3038" s="21" t="s">
        <v>1149</v>
      </c>
      <c r="D3038" s="21" t="s">
        <v>420</v>
      </c>
      <c r="E3038" s="21" t="s">
        <v>2030</v>
      </c>
      <c r="G3038" s="21" t="s">
        <v>153</v>
      </c>
      <c r="H3038" s="21" t="s">
        <v>1168</v>
      </c>
      <c r="I3038" s="21" t="s">
        <v>3098</v>
      </c>
      <c r="J3038" s="21">
        <v>49.466666666666598</v>
      </c>
      <c r="K3038">
        <v>-124.8</v>
      </c>
      <c r="L3038">
        <v>40</v>
      </c>
      <c r="M3038" s="21" t="s">
        <v>3037</v>
      </c>
      <c r="O3038" s="21">
        <v>1981</v>
      </c>
      <c r="Q3038" s="21" t="s">
        <v>3089</v>
      </c>
      <c r="T3038" s="21">
        <v>-20</v>
      </c>
      <c r="U3038" s="21" t="s">
        <v>1221</v>
      </c>
      <c r="V3038" s="9" t="s">
        <v>1250</v>
      </c>
      <c r="W3038">
        <f>56</f>
        <v>56</v>
      </c>
      <c r="X3038" s="9" t="s">
        <v>3091</v>
      </c>
      <c r="Y3038" t="s">
        <v>3104</v>
      </c>
      <c r="Z3038" s="22">
        <v>8</v>
      </c>
      <c r="AD3038" s="22" t="s">
        <v>1168</v>
      </c>
      <c r="AF3038" s="24" t="s">
        <v>153</v>
      </c>
      <c r="AG3038" t="s">
        <v>1160</v>
      </c>
      <c r="AH3038">
        <f t="shared" si="36"/>
        <v>4320</v>
      </c>
      <c r="AI3038" s="21" t="s">
        <v>153</v>
      </c>
      <c r="AJ3038" s="21" t="s">
        <v>1281</v>
      </c>
      <c r="AK3038" s="21">
        <v>54</v>
      </c>
      <c r="AL3038" s="21" t="s">
        <v>1324</v>
      </c>
      <c r="AM3038" s="21"/>
      <c r="AN3038" s="21">
        <v>3</v>
      </c>
      <c r="AO3038" s="21">
        <v>50</v>
      </c>
      <c r="AP3038" s="21">
        <v>84</v>
      </c>
      <c r="AQ3038" s="22" t="s">
        <v>3019</v>
      </c>
      <c r="AR3038" s="21" t="s">
        <v>1301</v>
      </c>
      <c r="AS3038" t="s">
        <v>3088</v>
      </c>
    </row>
    <row r="3039" spans="1:45" x14ac:dyDescent="0.2">
      <c r="A3039" s="21" t="s">
        <v>1688</v>
      </c>
      <c r="B3039" s="21" t="s">
        <v>1146</v>
      </c>
      <c r="C3039" s="21" t="s">
        <v>1149</v>
      </c>
      <c r="D3039" s="21" t="s">
        <v>420</v>
      </c>
      <c r="E3039" s="21" t="s">
        <v>2030</v>
      </c>
      <c r="G3039" s="21" t="s">
        <v>153</v>
      </c>
      <c r="H3039" s="21" t="s">
        <v>1168</v>
      </c>
      <c r="I3039" s="21" t="s">
        <v>3098</v>
      </c>
      <c r="J3039" s="21">
        <v>49.466666666666598</v>
      </c>
      <c r="K3039">
        <v>-124.8</v>
      </c>
      <c r="L3039">
        <v>40</v>
      </c>
      <c r="M3039" s="21" t="s">
        <v>3037</v>
      </c>
      <c r="O3039" s="21">
        <v>1981</v>
      </c>
      <c r="Q3039" s="21" t="s">
        <v>3089</v>
      </c>
      <c r="T3039" s="21">
        <v>-20</v>
      </c>
      <c r="U3039" s="21" t="s">
        <v>1221</v>
      </c>
      <c r="V3039" s="9" t="s">
        <v>1250</v>
      </c>
      <c r="W3039">
        <f>56</f>
        <v>56</v>
      </c>
      <c r="X3039" s="9" t="s">
        <v>3091</v>
      </c>
      <c r="Y3039" t="s">
        <v>3105</v>
      </c>
      <c r="Z3039" s="22">
        <v>8</v>
      </c>
      <c r="AD3039" s="22" t="s">
        <v>1168</v>
      </c>
      <c r="AF3039" s="24" t="s">
        <v>153</v>
      </c>
      <c r="AG3039" t="s">
        <v>1160</v>
      </c>
      <c r="AH3039">
        <f t="shared" si="36"/>
        <v>4320</v>
      </c>
      <c r="AI3039" s="21" t="s">
        <v>153</v>
      </c>
      <c r="AJ3039" s="21" t="s">
        <v>1148</v>
      </c>
      <c r="AK3039" s="21">
        <v>74</v>
      </c>
      <c r="AL3039" s="21" t="s">
        <v>1324</v>
      </c>
      <c r="AM3039" s="21"/>
      <c r="AN3039" s="21">
        <v>3</v>
      </c>
      <c r="AO3039" s="21">
        <v>50</v>
      </c>
      <c r="AP3039" s="21">
        <v>28</v>
      </c>
      <c r="AQ3039" s="22" t="s">
        <v>3019</v>
      </c>
      <c r="AR3039" s="21" t="s">
        <v>1301</v>
      </c>
      <c r="AS3039" t="s">
        <v>3088</v>
      </c>
    </row>
    <row r="3040" spans="1:45" x14ac:dyDescent="0.2">
      <c r="A3040" s="21" t="s">
        <v>1688</v>
      </c>
      <c r="B3040" s="21" t="s">
        <v>1146</v>
      </c>
      <c r="C3040" s="21" t="s">
        <v>1149</v>
      </c>
      <c r="D3040" s="21" t="s">
        <v>420</v>
      </c>
      <c r="E3040" s="21" t="s">
        <v>2030</v>
      </c>
      <c r="G3040" s="21" t="s">
        <v>153</v>
      </c>
      <c r="H3040" s="21" t="s">
        <v>1168</v>
      </c>
      <c r="I3040" s="21" t="s">
        <v>3098</v>
      </c>
      <c r="J3040" s="21">
        <v>49.466666666666598</v>
      </c>
      <c r="K3040">
        <v>-124.8</v>
      </c>
      <c r="L3040">
        <v>40</v>
      </c>
      <c r="M3040" s="21" t="s">
        <v>3037</v>
      </c>
      <c r="O3040" s="21">
        <v>1981</v>
      </c>
      <c r="Q3040" s="21" t="s">
        <v>3089</v>
      </c>
      <c r="T3040" s="21">
        <v>-20</v>
      </c>
      <c r="U3040" s="21" t="s">
        <v>1221</v>
      </c>
      <c r="V3040" s="9" t="s">
        <v>1250</v>
      </c>
      <c r="W3040">
        <f>56</f>
        <v>56</v>
      </c>
      <c r="X3040" s="9" t="s">
        <v>3091</v>
      </c>
      <c r="Y3040" t="s">
        <v>3105</v>
      </c>
      <c r="Z3040" s="22">
        <v>8</v>
      </c>
      <c r="AD3040" s="22" t="s">
        <v>1168</v>
      </c>
      <c r="AF3040" s="24" t="s">
        <v>153</v>
      </c>
      <c r="AG3040" t="s">
        <v>1160</v>
      </c>
      <c r="AH3040">
        <f t="shared" si="36"/>
        <v>4320</v>
      </c>
      <c r="AI3040" s="21" t="s">
        <v>153</v>
      </c>
      <c r="AJ3040" s="21" t="s">
        <v>1281</v>
      </c>
      <c r="AK3040" s="21">
        <v>22</v>
      </c>
      <c r="AL3040" s="21" t="s">
        <v>1324</v>
      </c>
      <c r="AM3040" s="21"/>
      <c r="AN3040" s="21">
        <v>3</v>
      </c>
      <c r="AO3040" s="21">
        <v>50</v>
      </c>
      <c r="AP3040" s="21">
        <v>28</v>
      </c>
      <c r="AQ3040" s="22" t="s">
        <v>3019</v>
      </c>
      <c r="AR3040" s="21" t="s">
        <v>1301</v>
      </c>
      <c r="AS3040" t="s">
        <v>3088</v>
      </c>
    </row>
    <row r="3041" spans="1:45" x14ac:dyDescent="0.2">
      <c r="A3041" s="21" t="s">
        <v>1688</v>
      </c>
      <c r="B3041" s="21" t="s">
        <v>1146</v>
      </c>
      <c r="C3041" s="21" t="s">
        <v>1149</v>
      </c>
      <c r="D3041" s="21" t="s">
        <v>420</v>
      </c>
      <c r="E3041" s="21" t="s">
        <v>2030</v>
      </c>
      <c r="G3041" s="21" t="s">
        <v>153</v>
      </c>
      <c r="H3041" s="21" t="s">
        <v>1168</v>
      </c>
      <c r="I3041" s="21" t="s">
        <v>3098</v>
      </c>
      <c r="J3041" s="21">
        <v>49.466666666666598</v>
      </c>
      <c r="K3041">
        <v>-124.8</v>
      </c>
      <c r="L3041">
        <v>40</v>
      </c>
      <c r="M3041" s="21" t="s">
        <v>3037</v>
      </c>
      <c r="O3041" s="21">
        <v>1981</v>
      </c>
      <c r="Q3041" s="21" t="s">
        <v>3089</v>
      </c>
      <c r="T3041" s="21">
        <v>-20</v>
      </c>
      <c r="U3041" s="21" t="s">
        <v>1221</v>
      </c>
      <c r="V3041" s="9" t="s">
        <v>1250</v>
      </c>
      <c r="W3041">
        <f>56</f>
        <v>56</v>
      </c>
      <c r="X3041" s="9" t="s">
        <v>3091</v>
      </c>
      <c r="Y3041" t="s">
        <v>3105</v>
      </c>
      <c r="Z3041" s="22">
        <v>8</v>
      </c>
      <c r="AD3041" s="22" t="s">
        <v>1168</v>
      </c>
      <c r="AF3041" s="24" t="s">
        <v>153</v>
      </c>
      <c r="AG3041" t="s">
        <v>1160</v>
      </c>
      <c r="AH3041">
        <f t="shared" si="36"/>
        <v>4320</v>
      </c>
      <c r="AI3041" s="21" t="s">
        <v>153</v>
      </c>
      <c r="AJ3041" s="21" t="s">
        <v>1148</v>
      </c>
      <c r="AK3041" s="21">
        <v>81</v>
      </c>
      <c r="AL3041" s="21" t="s">
        <v>1324</v>
      </c>
      <c r="AM3041" s="21"/>
      <c r="AN3041" s="21">
        <v>3</v>
      </c>
      <c r="AO3041" s="21">
        <v>50</v>
      </c>
      <c r="AP3041" s="21">
        <v>56</v>
      </c>
      <c r="AQ3041" s="22" t="s">
        <v>3019</v>
      </c>
      <c r="AR3041" s="21" t="s">
        <v>1301</v>
      </c>
      <c r="AS3041" t="s">
        <v>3088</v>
      </c>
    </row>
    <row r="3042" spans="1:45" x14ac:dyDescent="0.2">
      <c r="A3042" s="21" t="s">
        <v>1688</v>
      </c>
      <c r="B3042" s="21" t="s">
        <v>1146</v>
      </c>
      <c r="C3042" s="21" t="s">
        <v>1149</v>
      </c>
      <c r="D3042" s="21" t="s">
        <v>420</v>
      </c>
      <c r="E3042" s="21" t="s">
        <v>2030</v>
      </c>
      <c r="G3042" s="21" t="s">
        <v>153</v>
      </c>
      <c r="H3042" s="21" t="s">
        <v>1168</v>
      </c>
      <c r="I3042" s="21" t="s">
        <v>3098</v>
      </c>
      <c r="J3042" s="21">
        <v>49.466666666666598</v>
      </c>
      <c r="K3042">
        <v>-124.8</v>
      </c>
      <c r="L3042">
        <v>40</v>
      </c>
      <c r="M3042" s="21" t="s">
        <v>3037</v>
      </c>
      <c r="O3042" s="21">
        <v>1981</v>
      </c>
      <c r="Q3042" s="21" t="s">
        <v>3089</v>
      </c>
      <c r="T3042" s="21">
        <v>-20</v>
      </c>
      <c r="U3042" s="21" t="s">
        <v>1221</v>
      </c>
      <c r="V3042" s="9" t="s">
        <v>1250</v>
      </c>
      <c r="W3042">
        <f>56</f>
        <v>56</v>
      </c>
      <c r="X3042" s="9" t="s">
        <v>3091</v>
      </c>
      <c r="Y3042" t="s">
        <v>3105</v>
      </c>
      <c r="Z3042" s="22">
        <v>8</v>
      </c>
      <c r="AD3042" s="22" t="s">
        <v>1168</v>
      </c>
      <c r="AF3042" s="24" t="s">
        <v>153</v>
      </c>
      <c r="AG3042" t="s">
        <v>1160</v>
      </c>
      <c r="AH3042">
        <f t="shared" si="36"/>
        <v>4320</v>
      </c>
      <c r="AI3042" s="21" t="s">
        <v>153</v>
      </c>
      <c r="AJ3042" s="21" t="s">
        <v>1281</v>
      </c>
      <c r="AK3042" s="21">
        <v>40</v>
      </c>
      <c r="AL3042" s="21" t="s">
        <v>1324</v>
      </c>
      <c r="AM3042" s="21"/>
      <c r="AN3042" s="21">
        <v>3</v>
      </c>
      <c r="AO3042" s="21">
        <v>50</v>
      </c>
      <c r="AP3042" s="21">
        <v>56</v>
      </c>
      <c r="AQ3042" s="22" t="s">
        <v>3019</v>
      </c>
      <c r="AR3042" s="21" t="s">
        <v>1301</v>
      </c>
      <c r="AS3042" t="s">
        <v>3088</v>
      </c>
    </row>
    <row r="3043" spans="1:45" x14ac:dyDescent="0.2">
      <c r="A3043" s="21" t="s">
        <v>1688</v>
      </c>
      <c r="B3043" s="21" t="s">
        <v>1146</v>
      </c>
      <c r="C3043" s="21" t="s">
        <v>1149</v>
      </c>
      <c r="D3043" s="21" t="s">
        <v>420</v>
      </c>
      <c r="E3043" s="21" t="s">
        <v>2030</v>
      </c>
      <c r="G3043" s="21" t="s">
        <v>153</v>
      </c>
      <c r="H3043" s="21" t="s">
        <v>1168</v>
      </c>
      <c r="I3043" s="21" t="s">
        <v>3098</v>
      </c>
      <c r="J3043" s="21">
        <v>49.466666666666598</v>
      </c>
      <c r="K3043">
        <v>-124.8</v>
      </c>
      <c r="L3043">
        <v>40</v>
      </c>
      <c r="M3043" s="21" t="s">
        <v>3037</v>
      </c>
      <c r="O3043" s="21">
        <v>1981</v>
      </c>
      <c r="Q3043" s="21" t="s">
        <v>3089</v>
      </c>
      <c r="T3043" s="21">
        <v>-20</v>
      </c>
      <c r="U3043" s="21" t="s">
        <v>1221</v>
      </c>
      <c r="V3043" s="9" t="s">
        <v>1250</v>
      </c>
      <c r="W3043">
        <f>56</f>
        <v>56</v>
      </c>
      <c r="X3043" s="9" t="s">
        <v>3091</v>
      </c>
      <c r="Y3043" t="s">
        <v>3105</v>
      </c>
      <c r="Z3043" s="22">
        <v>8</v>
      </c>
      <c r="AD3043" s="22" t="s">
        <v>1168</v>
      </c>
      <c r="AF3043" s="24" t="s">
        <v>153</v>
      </c>
      <c r="AG3043" t="s">
        <v>1160</v>
      </c>
      <c r="AH3043">
        <f t="shared" si="36"/>
        <v>4320</v>
      </c>
      <c r="AI3043" s="21" t="s">
        <v>153</v>
      </c>
      <c r="AJ3043" s="21" t="s">
        <v>1148</v>
      </c>
      <c r="AK3043" s="21">
        <v>69</v>
      </c>
      <c r="AL3043" s="21" t="s">
        <v>1324</v>
      </c>
      <c r="AM3043" s="21"/>
      <c r="AN3043" s="21">
        <v>3</v>
      </c>
      <c r="AO3043" s="21">
        <v>50</v>
      </c>
      <c r="AP3043" s="21">
        <v>84</v>
      </c>
      <c r="AQ3043" s="22" t="s">
        <v>3019</v>
      </c>
      <c r="AR3043" s="21" t="s">
        <v>1301</v>
      </c>
      <c r="AS3043" t="s">
        <v>3088</v>
      </c>
    </row>
    <row r="3044" spans="1:45" x14ac:dyDescent="0.2">
      <c r="A3044" s="21" t="s">
        <v>1688</v>
      </c>
      <c r="B3044" s="21" t="s">
        <v>1146</v>
      </c>
      <c r="C3044" s="21" t="s">
        <v>1149</v>
      </c>
      <c r="D3044" s="21" t="s">
        <v>420</v>
      </c>
      <c r="E3044" s="21" t="s">
        <v>2030</v>
      </c>
      <c r="G3044" s="21" t="s">
        <v>153</v>
      </c>
      <c r="H3044" s="21" t="s">
        <v>1168</v>
      </c>
      <c r="I3044" s="21" t="s">
        <v>3098</v>
      </c>
      <c r="J3044" s="21">
        <v>49.466666666666598</v>
      </c>
      <c r="K3044">
        <v>-124.8</v>
      </c>
      <c r="L3044">
        <v>40</v>
      </c>
      <c r="M3044" s="21" t="s">
        <v>3037</v>
      </c>
      <c r="O3044" s="21">
        <v>1981</v>
      </c>
      <c r="Q3044" s="21" t="s">
        <v>3089</v>
      </c>
      <c r="T3044" s="21">
        <v>-20</v>
      </c>
      <c r="U3044" s="21" t="s">
        <v>1221</v>
      </c>
      <c r="V3044" s="9" t="s">
        <v>1250</v>
      </c>
      <c r="W3044">
        <f>56</f>
        <v>56</v>
      </c>
      <c r="X3044" s="9" t="s">
        <v>3091</v>
      </c>
      <c r="Y3044" t="s">
        <v>3105</v>
      </c>
      <c r="Z3044" s="22">
        <v>8</v>
      </c>
      <c r="AD3044" s="22" t="s">
        <v>1168</v>
      </c>
      <c r="AF3044" s="24" t="s">
        <v>153</v>
      </c>
      <c r="AG3044" t="s">
        <v>1160</v>
      </c>
      <c r="AH3044">
        <f t="shared" si="36"/>
        <v>4320</v>
      </c>
      <c r="AI3044" s="21" t="s">
        <v>153</v>
      </c>
      <c r="AJ3044" s="21" t="s">
        <v>1281</v>
      </c>
      <c r="AK3044" s="21">
        <v>45</v>
      </c>
      <c r="AL3044" s="21" t="s">
        <v>1324</v>
      </c>
      <c r="AM3044" s="21"/>
      <c r="AN3044" s="21">
        <v>3</v>
      </c>
      <c r="AO3044" s="21">
        <v>50</v>
      </c>
      <c r="AP3044" s="21">
        <v>84</v>
      </c>
      <c r="AQ3044" s="22" t="s">
        <v>3019</v>
      </c>
      <c r="AR3044" s="21" t="s">
        <v>1301</v>
      </c>
      <c r="AS3044" t="s">
        <v>3088</v>
      </c>
    </row>
    <row r="3045" spans="1:45" x14ac:dyDescent="0.2">
      <c r="A3045" s="21" t="s">
        <v>1688</v>
      </c>
      <c r="B3045" s="21" t="s">
        <v>1146</v>
      </c>
      <c r="C3045" s="21" t="s">
        <v>1149</v>
      </c>
      <c r="D3045" s="21" t="s">
        <v>420</v>
      </c>
      <c r="E3045" s="21" t="s">
        <v>2030</v>
      </c>
      <c r="G3045" s="21" t="s">
        <v>153</v>
      </c>
      <c r="H3045" s="21" t="s">
        <v>1168</v>
      </c>
      <c r="I3045" s="21" t="s">
        <v>3098</v>
      </c>
      <c r="J3045" s="21">
        <v>49.466666666666598</v>
      </c>
      <c r="K3045">
        <v>-124.8</v>
      </c>
      <c r="L3045">
        <v>40</v>
      </c>
      <c r="M3045" s="21" t="s">
        <v>3037</v>
      </c>
      <c r="O3045" s="21">
        <v>1981</v>
      </c>
      <c r="Q3045" s="21" t="s">
        <v>3089</v>
      </c>
      <c r="T3045" s="21">
        <v>-20</v>
      </c>
      <c r="U3045" s="21" t="s">
        <v>1147</v>
      </c>
      <c r="X3045" s="9" t="s">
        <v>3091</v>
      </c>
      <c r="Z3045" s="22">
        <v>8</v>
      </c>
      <c r="AD3045" s="22" t="s">
        <v>1168</v>
      </c>
      <c r="AF3045" s="24" t="s">
        <v>153</v>
      </c>
      <c r="AG3045" t="s">
        <v>1160</v>
      </c>
      <c r="AH3045">
        <f t="shared" si="36"/>
        <v>4320</v>
      </c>
      <c r="AI3045" s="21" t="s">
        <v>153</v>
      </c>
      <c r="AJ3045" s="21" t="s">
        <v>1148</v>
      </c>
      <c r="AK3045" s="21">
        <v>29</v>
      </c>
      <c r="AL3045" s="21" t="s">
        <v>1324</v>
      </c>
      <c r="AM3045" s="21"/>
      <c r="AN3045" s="21">
        <v>3</v>
      </c>
      <c r="AO3045" s="21">
        <v>50</v>
      </c>
      <c r="AP3045" s="21">
        <v>28</v>
      </c>
      <c r="AQ3045" s="22" t="s">
        <v>3019</v>
      </c>
      <c r="AR3045" s="21" t="s">
        <v>1301</v>
      </c>
      <c r="AS3045" t="s">
        <v>3088</v>
      </c>
    </row>
    <row r="3046" spans="1:45" x14ac:dyDescent="0.2">
      <c r="A3046" s="21" t="s">
        <v>1688</v>
      </c>
      <c r="B3046" s="21" t="s">
        <v>1146</v>
      </c>
      <c r="C3046" s="21" t="s">
        <v>1149</v>
      </c>
      <c r="D3046" s="21" t="s">
        <v>420</v>
      </c>
      <c r="E3046" s="21" t="s">
        <v>2030</v>
      </c>
      <c r="G3046" s="21" t="s">
        <v>153</v>
      </c>
      <c r="H3046" s="21" t="s">
        <v>1168</v>
      </c>
      <c r="I3046" s="21" t="s">
        <v>3098</v>
      </c>
      <c r="J3046" s="21">
        <v>49.466666666666598</v>
      </c>
      <c r="K3046">
        <v>-124.8</v>
      </c>
      <c r="L3046">
        <v>40</v>
      </c>
      <c r="M3046" s="21" t="s">
        <v>3037</v>
      </c>
      <c r="O3046" s="21">
        <v>1981</v>
      </c>
      <c r="Q3046" s="21" t="s">
        <v>3089</v>
      </c>
      <c r="T3046" s="21">
        <v>-20</v>
      </c>
      <c r="U3046" s="21" t="s">
        <v>1147</v>
      </c>
      <c r="X3046" s="9" t="s">
        <v>3091</v>
      </c>
      <c r="Z3046" s="22">
        <v>8</v>
      </c>
      <c r="AD3046" s="22" t="s">
        <v>1168</v>
      </c>
      <c r="AF3046" s="24" t="s">
        <v>153</v>
      </c>
      <c r="AG3046" t="s">
        <v>1160</v>
      </c>
      <c r="AH3046">
        <f t="shared" si="36"/>
        <v>4320</v>
      </c>
      <c r="AI3046" s="21" t="s">
        <v>153</v>
      </c>
      <c r="AJ3046" s="21" t="s">
        <v>1281</v>
      </c>
      <c r="AK3046" s="21">
        <v>4</v>
      </c>
      <c r="AL3046" s="21" t="s">
        <v>1324</v>
      </c>
      <c r="AM3046" s="21"/>
      <c r="AN3046" s="21">
        <v>3</v>
      </c>
      <c r="AO3046" s="21">
        <v>50</v>
      </c>
      <c r="AP3046" s="21">
        <v>28</v>
      </c>
      <c r="AQ3046" s="22" t="s">
        <v>3019</v>
      </c>
      <c r="AR3046" s="21" t="s">
        <v>1301</v>
      </c>
      <c r="AS3046" t="s">
        <v>3088</v>
      </c>
    </row>
    <row r="3047" spans="1:45" x14ac:dyDescent="0.2">
      <c r="A3047" s="21" t="s">
        <v>1688</v>
      </c>
      <c r="B3047" s="21" t="s">
        <v>1146</v>
      </c>
      <c r="C3047" s="21" t="s">
        <v>1149</v>
      </c>
      <c r="D3047" s="21" t="s">
        <v>420</v>
      </c>
      <c r="E3047" s="21" t="s">
        <v>2030</v>
      </c>
      <c r="G3047" s="21" t="s">
        <v>153</v>
      </c>
      <c r="H3047" s="21" t="s">
        <v>1168</v>
      </c>
      <c r="I3047" s="21" t="s">
        <v>3098</v>
      </c>
      <c r="J3047" s="21">
        <v>49.466666666666598</v>
      </c>
      <c r="K3047">
        <v>-124.8</v>
      </c>
      <c r="L3047">
        <v>40</v>
      </c>
      <c r="M3047" s="21" t="s">
        <v>3037</v>
      </c>
      <c r="O3047" s="21">
        <v>1981</v>
      </c>
      <c r="Q3047" s="21" t="s">
        <v>3089</v>
      </c>
      <c r="T3047" s="21">
        <v>-20</v>
      </c>
      <c r="U3047" s="21" t="s">
        <v>1147</v>
      </c>
      <c r="X3047" s="9" t="s">
        <v>3091</v>
      </c>
      <c r="Z3047" s="22">
        <v>8</v>
      </c>
      <c r="AD3047" s="22" t="s">
        <v>1168</v>
      </c>
      <c r="AF3047" s="24" t="s">
        <v>153</v>
      </c>
      <c r="AG3047" t="s">
        <v>1160</v>
      </c>
      <c r="AH3047">
        <f t="shared" si="36"/>
        <v>4320</v>
      </c>
      <c r="AI3047" s="21" t="s">
        <v>153</v>
      </c>
      <c r="AJ3047" s="21" t="s">
        <v>1148</v>
      </c>
      <c r="AK3047" s="21">
        <v>29</v>
      </c>
      <c r="AL3047" s="21" t="s">
        <v>1324</v>
      </c>
      <c r="AM3047" s="21"/>
      <c r="AN3047" s="21">
        <v>3</v>
      </c>
      <c r="AO3047" s="21">
        <v>50</v>
      </c>
      <c r="AP3047" s="21">
        <v>56</v>
      </c>
      <c r="AQ3047" s="22" t="s">
        <v>3019</v>
      </c>
      <c r="AR3047" s="21" t="s">
        <v>1301</v>
      </c>
      <c r="AS3047" t="s">
        <v>3088</v>
      </c>
    </row>
    <row r="3048" spans="1:45" x14ac:dyDescent="0.2">
      <c r="A3048" s="21" t="s">
        <v>1688</v>
      </c>
      <c r="B3048" s="21" t="s">
        <v>1146</v>
      </c>
      <c r="C3048" s="21" t="s">
        <v>1149</v>
      </c>
      <c r="D3048" s="21" t="s">
        <v>420</v>
      </c>
      <c r="E3048" s="21" t="s">
        <v>2030</v>
      </c>
      <c r="G3048" s="21" t="s">
        <v>153</v>
      </c>
      <c r="H3048" s="21" t="s">
        <v>1168</v>
      </c>
      <c r="I3048" s="21" t="s">
        <v>3098</v>
      </c>
      <c r="J3048" s="21">
        <v>49.466666666666598</v>
      </c>
      <c r="K3048">
        <v>-124.8</v>
      </c>
      <c r="L3048">
        <v>40</v>
      </c>
      <c r="M3048" s="21" t="s">
        <v>3037</v>
      </c>
      <c r="O3048" s="21">
        <v>1981</v>
      </c>
      <c r="Q3048" s="21" t="s">
        <v>3089</v>
      </c>
      <c r="T3048" s="21">
        <v>-20</v>
      </c>
      <c r="U3048" s="21" t="s">
        <v>1147</v>
      </c>
      <c r="X3048" s="9" t="s">
        <v>3091</v>
      </c>
      <c r="Z3048" s="22">
        <v>8</v>
      </c>
      <c r="AD3048" s="22" t="s">
        <v>1168</v>
      </c>
      <c r="AF3048" s="24" t="s">
        <v>153</v>
      </c>
      <c r="AG3048" t="s">
        <v>1160</v>
      </c>
      <c r="AH3048">
        <f t="shared" si="36"/>
        <v>4320</v>
      </c>
      <c r="AI3048" s="21" t="s">
        <v>153</v>
      </c>
      <c r="AJ3048" s="21" t="s">
        <v>1281</v>
      </c>
      <c r="AK3048" s="21">
        <v>4</v>
      </c>
      <c r="AL3048" s="21" t="s">
        <v>1324</v>
      </c>
      <c r="AM3048" s="21"/>
      <c r="AN3048" s="21">
        <v>3</v>
      </c>
      <c r="AO3048" s="21">
        <v>50</v>
      </c>
      <c r="AP3048" s="21">
        <v>56</v>
      </c>
      <c r="AQ3048" s="22" t="s">
        <v>3019</v>
      </c>
      <c r="AR3048" s="21" t="s">
        <v>1301</v>
      </c>
      <c r="AS3048" t="s">
        <v>3088</v>
      </c>
    </row>
    <row r="3049" spans="1:45" x14ac:dyDescent="0.2">
      <c r="A3049" s="21" t="s">
        <v>1688</v>
      </c>
      <c r="B3049" s="21" t="s">
        <v>1146</v>
      </c>
      <c r="C3049" s="21" t="s">
        <v>1149</v>
      </c>
      <c r="D3049" s="21" t="s">
        <v>420</v>
      </c>
      <c r="E3049" s="21" t="s">
        <v>2030</v>
      </c>
      <c r="G3049" s="21" t="s">
        <v>153</v>
      </c>
      <c r="H3049" s="21" t="s">
        <v>1168</v>
      </c>
      <c r="I3049" s="21" t="s">
        <v>3098</v>
      </c>
      <c r="J3049" s="21">
        <v>49.466666666666598</v>
      </c>
      <c r="K3049">
        <v>-124.8</v>
      </c>
      <c r="L3049">
        <v>40</v>
      </c>
      <c r="M3049" s="21" t="s">
        <v>3037</v>
      </c>
      <c r="O3049" s="21">
        <v>1981</v>
      </c>
      <c r="Q3049" s="21" t="s">
        <v>3089</v>
      </c>
      <c r="T3049" s="21">
        <v>-20</v>
      </c>
      <c r="U3049" s="21" t="s">
        <v>1147</v>
      </c>
      <c r="X3049" s="9" t="s">
        <v>3091</v>
      </c>
      <c r="Z3049" s="22">
        <v>8</v>
      </c>
      <c r="AD3049" s="22" t="s">
        <v>1168</v>
      </c>
      <c r="AF3049" s="24" t="s">
        <v>153</v>
      </c>
      <c r="AG3049" t="s">
        <v>1160</v>
      </c>
      <c r="AH3049">
        <f t="shared" si="36"/>
        <v>4320</v>
      </c>
      <c r="AI3049" s="21" t="s">
        <v>153</v>
      </c>
      <c r="AJ3049" s="21" t="s">
        <v>1148</v>
      </c>
      <c r="AK3049" s="21">
        <v>29</v>
      </c>
      <c r="AL3049" s="21" t="s">
        <v>1324</v>
      </c>
      <c r="AM3049" s="21"/>
      <c r="AN3049" s="21">
        <v>3</v>
      </c>
      <c r="AO3049" s="21">
        <v>50</v>
      </c>
      <c r="AP3049" s="21">
        <v>84</v>
      </c>
      <c r="AQ3049" s="22" t="s">
        <v>3019</v>
      </c>
      <c r="AR3049" s="21" t="s">
        <v>1301</v>
      </c>
      <c r="AS3049" t="s">
        <v>3088</v>
      </c>
    </row>
    <row r="3050" spans="1:45" x14ac:dyDescent="0.2">
      <c r="A3050" s="21" t="s">
        <v>1688</v>
      </c>
      <c r="B3050" s="21" t="s">
        <v>1146</v>
      </c>
      <c r="C3050" s="21" t="s">
        <v>1149</v>
      </c>
      <c r="D3050" s="21" t="s">
        <v>420</v>
      </c>
      <c r="E3050" s="21" t="s">
        <v>2030</v>
      </c>
      <c r="G3050" s="21" t="s">
        <v>153</v>
      </c>
      <c r="H3050" s="21" t="s">
        <v>1168</v>
      </c>
      <c r="I3050" s="21" t="s">
        <v>3098</v>
      </c>
      <c r="J3050" s="21">
        <v>49.466666666666598</v>
      </c>
      <c r="K3050">
        <v>-124.8</v>
      </c>
      <c r="L3050">
        <v>40</v>
      </c>
      <c r="M3050" s="21" t="s">
        <v>3037</v>
      </c>
      <c r="O3050" s="21">
        <v>1981</v>
      </c>
      <c r="Q3050" s="21" t="s">
        <v>3089</v>
      </c>
      <c r="T3050" s="21">
        <v>-20</v>
      </c>
      <c r="U3050" s="21" t="s">
        <v>1147</v>
      </c>
      <c r="X3050" s="9" t="s">
        <v>3091</v>
      </c>
      <c r="Z3050" s="22">
        <v>8</v>
      </c>
      <c r="AD3050" s="22" t="s">
        <v>1168</v>
      </c>
      <c r="AF3050" s="24" t="s">
        <v>153</v>
      </c>
      <c r="AG3050" t="s">
        <v>1160</v>
      </c>
      <c r="AH3050">
        <f t="shared" si="36"/>
        <v>4320</v>
      </c>
      <c r="AI3050" s="21" t="s">
        <v>153</v>
      </c>
      <c r="AJ3050" s="21" t="s">
        <v>1281</v>
      </c>
      <c r="AK3050" s="21">
        <v>4</v>
      </c>
      <c r="AL3050" s="21" t="s">
        <v>1324</v>
      </c>
      <c r="AM3050" s="21"/>
      <c r="AN3050" s="21">
        <v>3</v>
      </c>
      <c r="AO3050" s="21">
        <v>50</v>
      </c>
      <c r="AP3050" s="21">
        <v>84</v>
      </c>
      <c r="AQ3050" s="22" t="s">
        <v>3019</v>
      </c>
      <c r="AR3050" s="21" t="s">
        <v>1301</v>
      </c>
      <c r="AS3050" t="s">
        <v>3088</v>
      </c>
    </row>
    <row r="3051" spans="1:45" x14ac:dyDescent="0.2">
      <c r="A3051" s="21" t="s">
        <v>1688</v>
      </c>
      <c r="B3051" s="21" t="s">
        <v>1146</v>
      </c>
      <c r="C3051" s="21" t="s">
        <v>1149</v>
      </c>
      <c r="D3051" s="21" t="s">
        <v>420</v>
      </c>
      <c r="E3051" s="21" t="s">
        <v>3097</v>
      </c>
      <c r="G3051" s="21" t="s">
        <v>153</v>
      </c>
      <c r="H3051" s="21" t="s">
        <v>1168</v>
      </c>
      <c r="I3051" s="21" t="s">
        <v>3099</v>
      </c>
      <c r="J3051" s="21">
        <v>49</v>
      </c>
      <c r="K3051">
        <v>-121.5</v>
      </c>
      <c r="L3051">
        <v>1220</v>
      </c>
      <c r="M3051" s="21" t="s">
        <v>3037</v>
      </c>
      <c r="O3051" s="21">
        <v>1982</v>
      </c>
      <c r="Q3051" s="21" t="s">
        <v>3089</v>
      </c>
      <c r="T3051" s="21">
        <v>-20</v>
      </c>
      <c r="U3051" s="21" t="s">
        <v>1221</v>
      </c>
      <c r="V3051" s="9" t="s">
        <v>1250</v>
      </c>
      <c r="W3051">
        <f>56</f>
        <v>56</v>
      </c>
      <c r="X3051" s="9" t="s">
        <v>3091</v>
      </c>
      <c r="Z3051" s="22">
        <v>8</v>
      </c>
      <c r="AD3051" s="22" t="s">
        <v>1168</v>
      </c>
      <c r="AF3051" s="24" t="s">
        <v>153</v>
      </c>
      <c r="AG3051" t="s">
        <v>1160</v>
      </c>
      <c r="AH3051">
        <f t="shared" si="36"/>
        <v>4320</v>
      </c>
      <c r="AI3051" s="21" t="s">
        <v>153</v>
      </c>
      <c r="AJ3051" s="21" t="s">
        <v>1148</v>
      </c>
      <c r="AK3051" s="21">
        <v>35</v>
      </c>
      <c r="AL3051" s="21" t="s">
        <v>1324</v>
      </c>
      <c r="AN3051" s="21">
        <v>3</v>
      </c>
      <c r="AO3051" s="21">
        <v>50</v>
      </c>
      <c r="AP3051" s="21">
        <v>28</v>
      </c>
      <c r="AQ3051" s="22" t="s">
        <v>3019</v>
      </c>
      <c r="AR3051" s="21" t="s">
        <v>1301</v>
      </c>
      <c r="AS3051" t="s">
        <v>3088</v>
      </c>
    </row>
    <row r="3052" spans="1:45" x14ac:dyDescent="0.2">
      <c r="A3052" s="21" t="s">
        <v>1688</v>
      </c>
      <c r="B3052" s="21" t="s">
        <v>1146</v>
      </c>
      <c r="C3052" s="21" t="s">
        <v>1149</v>
      </c>
      <c r="D3052" s="21" t="s">
        <v>420</v>
      </c>
      <c r="E3052" s="21" t="s">
        <v>3097</v>
      </c>
      <c r="G3052" s="21" t="s">
        <v>153</v>
      </c>
      <c r="H3052" s="21" t="s">
        <v>1168</v>
      </c>
      <c r="I3052" s="21" t="s">
        <v>3099</v>
      </c>
      <c r="J3052" s="21">
        <v>49</v>
      </c>
      <c r="K3052">
        <v>-121.5</v>
      </c>
      <c r="L3052">
        <v>1220</v>
      </c>
      <c r="M3052" s="21" t="s">
        <v>3037</v>
      </c>
      <c r="O3052" s="21">
        <v>1982</v>
      </c>
      <c r="Q3052" s="21" t="s">
        <v>3089</v>
      </c>
      <c r="T3052" s="21">
        <v>-20</v>
      </c>
      <c r="U3052" s="21" t="s">
        <v>1221</v>
      </c>
      <c r="V3052" s="9" t="s">
        <v>1250</v>
      </c>
      <c r="W3052">
        <f>56</f>
        <v>56</v>
      </c>
      <c r="X3052" s="9" t="s">
        <v>3091</v>
      </c>
      <c r="Z3052" s="22">
        <v>8</v>
      </c>
      <c r="AD3052" s="22" t="s">
        <v>1168</v>
      </c>
      <c r="AF3052" s="24" t="s">
        <v>153</v>
      </c>
      <c r="AG3052" t="s">
        <v>1160</v>
      </c>
      <c r="AH3052">
        <f t="shared" si="36"/>
        <v>4320</v>
      </c>
      <c r="AI3052" s="21" t="s">
        <v>153</v>
      </c>
      <c r="AJ3052" s="21" t="s">
        <v>1281</v>
      </c>
      <c r="AK3052" s="21">
        <v>13</v>
      </c>
      <c r="AL3052" s="21" t="s">
        <v>1324</v>
      </c>
      <c r="AN3052" s="21">
        <v>3</v>
      </c>
      <c r="AO3052" s="21">
        <v>50</v>
      </c>
      <c r="AP3052" s="21">
        <v>28</v>
      </c>
      <c r="AQ3052" s="22" t="s">
        <v>3019</v>
      </c>
      <c r="AR3052" s="21" t="s">
        <v>1301</v>
      </c>
      <c r="AS3052" t="s">
        <v>3088</v>
      </c>
    </row>
    <row r="3053" spans="1:45" x14ac:dyDescent="0.2">
      <c r="A3053" s="21" t="s">
        <v>1688</v>
      </c>
      <c r="B3053" s="21" t="s">
        <v>1146</v>
      </c>
      <c r="C3053" s="21" t="s">
        <v>1149</v>
      </c>
      <c r="D3053" s="21" t="s">
        <v>420</v>
      </c>
      <c r="E3053" s="21" t="s">
        <v>3097</v>
      </c>
      <c r="G3053" s="21" t="s">
        <v>153</v>
      </c>
      <c r="H3053" s="21" t="s">
        <v>1168</v>
      </c>
      <c r="I3053" s="21" t="s">
        <v>3099</v>
      </c>
      <c r="J3053" s="21">
        <v>49</v>
      </c>
      <c r="K3053">
        <v>-121.5</v>
      </c>
      <c r="L3053">
        <v>1220</v>
      </c>
      <c r="M3053" s="21" t="s">
        <v>3037</v>
      </c>
      <c r="O3053" s="21">
        <v>1982</v>
      </c>
      <c r="Q3053" s="21" t="s">
        <v>3089</v>
      </c>
      <c r="T3053" s="21">
        <v>-20</v>
      </c>
      <c r="U3053" s="21" t="s">
        <v>1221</v>
      </c>
      <c r="V3053" s="9" t="s">
        <v>1250</v>
      </c>
      <c r="W3053">
        <f>56</f>
        <v>56</v>
      </c>
      <c r="X3053" s="9" t="s">
        <v>3091</v>
      </c>
      <c r="Z3053" s="22">
        <v>8</v>
      </c>
      <c r="AD3053" s="22" t="s">
        <v>1168</v>
      </c>
      <c r="AF3053" s="24" t="s">
        <v>153</v>
      </c>
      <c r="AG3053" t="s">
        <v>1160</v>
      </c>
      <c r="AH3053">
        <f t="shared" ref="AH3053:AH3056" si="37">24*60*3</f>
        <v>4320</v>
      </c>
      <c r="AI3053" s="21" t="s">
        <v>153</v>
      </c>
      <c r="AJ3053" s="21" t="s">
        <v>1148</v>
      </c>
      <c r="AK3053" s="21">
        <v>46</v>
      </c>
      <c r="AL3053" s="21" t="s">
        <v>1324</v>
      </c>
      <c r="AN3053" s="21">
        <v>3</v>
      </c>
      <c r="AO3053" s="21">
        <v>50</v>
      </c>
      <c r="AP3053" s="21">
        <v>56</v>
      </c>
      <c r="AQ3053" s="22" t="s">
        <v>3019</v>
      </c>
      <c r="AR3053" s="21" t="s">
        <v>1301</v>
      </c>
      <c r="AS3053" t="s">
        <v>3088</v>
      </c>
    </row>
    <row r="3054" spans="1:45" x14ac:dyDescent="0.2">
      <c r="A3054" s="21" t="s">
        <v>1688</v>
      </c>
      <c r="B3054" s="21" t="s">
        <v>1146</v>
      </c>
      <c r="C3054" s="21" t="s">
        <v>1149</v>
      </c>
      <c r="D3054" s="21" t="s">
        <v>420</v>
      </c>
      <c r="E3054" s="21" t="s">
        <v>3097</v>
      </c>
      <c r="G3054" s="21" t="s">
        <v>153</v>
      </c>
      <c r="H3054" s="21" t="s">
        <v>1168</v>
      </c>
      <c r="I3054" s="21" t="s">
        <v>3099</v>
      </c>
      <c r="J3054" s="21">
        <v>49</v>
      </c>
      <c r="K3054">
        <v>-121.5</v>
      </c>
      <c r="L3054">
        <v>1220</v>
      </c>
      <c r="M3054" s="21" t="s">
        <v>3037</v>
      </c>
      <c r="O3054" s="21">
        <v>1982</v>
      </c>
      <c r="Q3054" s="21" t="s">
        <v>3089</v>
      </c>
      <c r="T3054" s="21">
        <v>-20</v>
      </c>
      <c r="U3054" s="21" t="s">
        <v>1221</v>
      </c>
      <c r="V3054" s="9" t="s">
        <v>1250</v>
      </c>
      <c r="W3054">
        <f>56</f>
        <v>56</v>
      </c>
      <c r="X3054" s="9" t="s">
        <v>3091</v>
      </c>
      <c r="Z3054" s="22">
        <v>8</v>
      </c>
      <c r="AD3054" s="22" t="s">
        <v>1168</v>
      </c>
      <c r="AF3054" s="24" t="s">
        <v>153</v>
      </c>
      <c r="AG3054" t="s">
        <v>1160</v>
      </c>
      <c r="AH3054">
        <f t="shared" si="37"/>
        <v>4320</v>
      </c>
      <c r="AI3054" s="21" t="s">
        <v>153</v>
      </c>
      <c r="AJ3054" s="21" t="s">
        <v>1281</v>
      </c>
      <c r="AK3054" s="21">
        <v>21</v>
      </c>
      <c r="AL3054" s="21" t="s">
        <v>1324</v>
      </c>
      <c r="AN3054" s="21">
        <v>3</v>
      </c>
      <c r="AO3054" s="21">
        <v>50</v>
      </c>
      <c r="AP3054" s="21">
        <v>56</v>
      </c>
      <c r="AQ3054" s="22" t="s">
        <v>3019</v>
      </c>
      <c r="AR3054" s="21" t="s">
        <v>1301</v>
      </c>
      <c r="AS3054" t="s">
        <v>3088</v>
      </c>
    </row>
    <row r="3055" spans="1:45" x14ac:dyDescent="0.2">
      <c r="A3055" s="21" t="s">
        <v>1688</v>
      </c>
      <c r="B3055" s="21" t="s">
        <v>1146</v>
      </c>
      <c r="C3055" s="21" t="s">
        <v>1149</v>
      </c>
      <c r="D3055" s="21" t="s">
        <v>420</v>
      </c>
      <c r="E3055" s="21" t="s">
        <v>3097</v>
      </c>
      <c r="G3055" s="21" t="s">
        <v>153</v>
      </c>
      <c r="H3055" s="21" t="s">
        <v>1168</v>
      </c>
      <c r="I3055" s="21" t="s">
        <v>3099</v>
      </c>
      <c r="J3055" s="21">
        <v>49</v>
      </c>
      <c r="K3055">
        <v>-121.5</v>
      </c>
      <c r="L3055">
        <v>1220</v>
      </c>
      <c r="M3055" s="21" t="s">
        <v>3037</v>
      </c>
      <c r="O3055" s="21">
        <v>1982</v>
      </c>
      <c r="Q3055" s="21" t="s">
        <v>3089</v>
      </c>
      <c r="T3055" s="21">
        <v>-20</v>
      </c>
      <c r="U3055" s="21" t="s">
        <v>1221</v>
      </c>
      <c r="V3055" s="9" t="s">
        <v>1250</v>
      </c>
      <c r="W3055">
        <f>56</f>
        <v>56</v>
      </c>
      <c r="X3055" s="9" t="s">
        <v>3091</v>
      </c>
      <c r="Z3055" s="22">
        <v>8</v>
      </c>
      <c r="AD3055" s="22" t="s">
        <v>1168</v>
      </c>
      <c r="AF3055" s="24" t="s">
        <v>153</v>
      </c>
      <c r="AG3055" t="s">
        <v>1160</v>
      </c>
      <c r="AH3055">
        <f t="shared" si="37"/>
        <v>4320</v>
      </c>
      <c r="AI3055" s="21" t="s">
        <v>153</v>
      </c>
      <c r="AJ3055" s="21" t="s">
        <v>1148</v>
      </c>
      <c r="AK3055" s="21">
        <v>47</v>
      </c>
      <c r="AL3055" s="21" t="s">
        <v>1324</v>
      </c>
      <c r="AN3055" s="21">
        <v>3</v>
      </c>
      <c r="AO3055" s="21">
        <v>50</v>
      </c>
      <c r="AP3055" s="21">
        <f>7*12</f>
        <v>84</v>
      </c>
      <c r="AQ3055" s="22" t="s">
        <v>3019</v>
      </c>
      <c r="AR3055" s="21" t="s">
        <v>1301</v>
      </c>
      <c r="AS3055" t="s">
        <v>3088</v>
      </c>
    </row>
    <row r="3056" spans="1:45" x14ac:dyDescent="0.2">
      <c r="A3056" s="21" t="s">
        <v>1688</v>
      </c>
      <c r="B3056" s="21" t="s">
        <v>1146</v>
      </c>
      <c r="C3056" s="21" t="s">
        <v>1149</v>
      </c>
      <c r="D3056" s="21" t="s">
        <v>420</v>
      </c>
      <c r="E3056" s="21" t="s">
        <v>3097</v>
      </c>
      <c r="G3056" s="21" t="s">
        <v>153</v>
      </c>
      <c r="H3056" s="21" t="s">
        <v>1168</v>
      </c>
      <c r="I3056" s="21" t="s">
        <v>3099</v>
      </c>
      <c r="J3056" s="21">
        <v>49</v>
      </c>
      <c r="K3056">
        <v>-121.5</v>
      </c>
      <c r="L3056">
        <v>1220</v>
      </c>
      <c r="M3056" s="21" t="s">
        <v>3037</v>
      </c>
      <c r="O3056" s="21">
        <v>1982</v>
      </c>
      <c r="Q3056" s="21" t="s">
        <v>3089</v>
      </c>
      <c r="T3056" s="21">
        <v>-20</v>
      </c>
      <c r="U3056" s="21" t="s">
        <v>1221</v>
      </c>
      <c r="V3056" s="9" t="s">
        <v>1250</v>
      </c>
      <c r="W3056">
        <f>56</f>
        <v>56</v>
      </c>
      <c r="X3056" s="9" t="s">
        <v>3091</v>
      </c>
      <c r="Z3056" s="22">
        <v>8</v>
      </c>
      <c r="AD3056" s="22" t="s">
        <v>1168</v>
      </c>
      <c r="AF3056" s="24" t="s">
        <v>153</v>
      </c>
      <c r="AG3056" t="s">
        <v>1160</v>
      </c>
      <c r="AH3056">
        <f t="shared" si="37"/>
        <v>4320</v>
      </c>
      <c r="AI3056" s="21" t="s">
        <v>153</v>
      </c>
      <c r="AJ3056" s="21" t="s">
        <v>1281</v>
      </c>
      <c r="AK3056" s="21">
        <v>23</v>
      </c>
      <c r="AL3056" s="21" t="s">
        <v>1324</v>
      </c>
      <c r="AN3056" s="21">
        <v>3</v>
      </c>
      <c r="AO3056" s="21">
        <v>50</v>
      </c>
      <c r="AP3056" s="21">
        <v>84</v>
      </c>
      <c r="AQ3056" s="22" t="s">
        <v>3019</v>
      </c>
      <c r="AR3056" s="21" t="s">
        <v>1301</v>
      </c>
      <c r="AS3056" t="s">
        <v>3088</v>
      </c>
    </row>
    <row r="3057" spans="1:45" x14ac:dyDescent="0.2">
      <c r="A3057" s="21" t="s">
        <v>1688</v>
      </c>
      <c r="B3057" s="21" t="s">
        <v>1146</v>
      </c>
      <c r="C3057" s="21" t="s">
        <v>1149</v>
      </c>
      <c r="D3057" s="21" t="s">
        <v>420</v>
      </c>
      <c r="E3057" s="21" t="s">
        <v>3097</v>
      </c>
      <c r="G3057" s="21" t="s">
        <v>153</v>
      </c>
      <c r="H3057" s="21" t="s">
        <v>1168</v>
      </c>
      <c r="I3057" s="21" t="s">
        <v>3099</v>
      </c>
      <c r="J3057" s="21">
        <v>49</v>
      </c>
      <c r="K3057">
        <v>-121.5</v>
      </c>
      <c r="L3057">
        <v>1220</v>
      </c>
      <c r="M3057" s="21" t="s">
        <v>3037</v>
      </c>
      <c r="O3057" s="21">
        <v>1982</v>
      </c>
      <c r="Q3057" s="21" t="s">
        <v>3089</v>
      </c>
      <c r="T3057" s="21">
        <v>-20</v>
      </c>
      <c r="U3057" s="21" t="s">
        <v>1221</v>
      </c>
      <c r="V3057" s="9" t="s">
        <v>1250</v>
      </c>
      <c r="W3057">
        <f>56</f>
        <v>56</v>
      </c>
      <c r="X3057" s="9" t="s">
        <v>3091</v>
      </c>
      <c r="Y3057" t="s">
        <v>3100</v>
      </c>
      <c r="Z3057" s="22">
        <v>8</v>
      </c>
      <c r="AD3057" s="22" t="s">
        <v>1168</v>
      </c>
      <c r="AF3057" s="24" t="s">
        <v>153</v>
      </c>
      <c r="AG3057" t="s">
        <v>1160</v>
      </c>
      <c r="AH3057">
        <f t="shared" ref="AH3057:AH3098" si="38">24*60*3</f>
        <v>4320</v>
      </c>
      <c r="AI3057" s="21" t="s">
        <v>153</v>
      </c>
      <c r="AJ3057" s="21" t="s">
        <v>1148</v>
      </c>
      <c r="AK3057" s="21">
        <v>29</v>
      </c>
      <c r="AL3057" s="21" t="s">
        <v>1324</v>
      </c>
      <c r="AM3057" s="21"/>
      <c r="AN3057" s="21">
        <v>3</v>
      </c>
      <c r="AO3057" s="21">
        <v>50</v>
      </c>
      <c r="AP3057" s="21">
        <v>28</v>
      </c>
      <c r="AQ3057" s="22" t="s">
        <v>3019</v>
      </c>
      <c r="AR3057" s="21" t="s">
        <v>1301</v>
      </c>
      <c r="AS3057" t="s">
        <v>3088</v>
      </c>
    </row>
    <row r="3058" spans="1:45" x14ac:dyDescent="0.2">
      <c r="A3058" s="21" t="s">
        <v>1688</v>
      </c>
      <c r="B3058" s="21" t="s">
        <v>1146</v>
      </c>
      <c r="C3058" s="21" t="s">
        <v>1149</v>
      </c>
      <c r="D3058" s="21" t="s">
        <v>420</v>
      </c>
      <c r="E3058" s="21" t="s">
        <v>3097</v>
      </c>
      <c r="G3058" s="21" t="s">
        <v>153</v>
      </c>
      <c r="H3058" s="21" t="s">
        <v>1168</v>
      </c>
      <c r="I3058" s="21" t="s">
        <v>3099</v>
      </c>
      <c r="J3058" s="21">
        <v>49</v>
      </c>
      <c r="K3058">
        <v>-121.5</v>
      </c>
      <c r="L3058">
        <v>1220</v>
      </c>
      <c r="M3058" s="21" t="s">
        <v>3037</v>
      </c>
      <c r="O3058" s="21">
        <v>1982</v>
      </c>
      <c r="Q3058" s="21" t="s">
        <v>3089</v>
      </c>
      <c r="T3058" s="21">
        <v>-20</v>
      </c>
      <c r="U3058" s="21" t="s">
        <v>1221</v>
      </c>
      <c r="V3058" s="9" t="s">
        <v>1250</v>
      </c>
      <c r="W3058">
        <f>56</f>
        <v>56</v>
      </c>
      <c r="X3058" s="9" t="s">
        <v>3091</v>
      </c>
      <c r="Y3058" t="s">
        <v>3100</v>
      </c>
      <c r="Z3058" s="22">
        <v>8</v>
      </c>
      <c r="AD3058" s="22" t="s">
        <v>1168</v>
      </c>
      <c r="AF3058" s="24" t="s">
        <v>153</v>
      </c>
      <c r="AG3058" t="s">
        <v>1160</v>
      </c>
      <c r="AH3058">
        <f t="shared" si="38"/>
        <v>4320</v>
      </c>
      <c r="AI3058" s="21" t="s">
        <v>153</v>
      </c>
      <c r="AJ3058" s="21" t="s">
        <v>1281</v>
      </c>
      <c r="AK3058" s="21">
        <v>11</v>
      </c>
      <c r="AL3058" s="21" t="s">
        <v>1324</v>
      </c>
      <c r="AM3058" s="21"/>
      <c r="AN3058" s="21">
        <v>3</v>
      </c>
      <c r="AO3058" s="21">
        <v>50</v>
      </c>
      <c r="AP3058" s="21">
        <v>28</v>
      </c>
      <c r="AQ3058" s="22" t="s">
        <v>3019</v>
      </c>
      <c r="AR3058" s="21" t="s">
        <v>1301</v>
      </c>
      <c r="AS3058" t="s">
        <v>3088</v>
      </c>
    </row>
    <row r="3059" spans="1:45" x14ac:dyDescent="0.2">
      <c r="A3059" s="21" t="s">
        <v>1688</v>
      </c>
      <c r="B3059" s="21" t="s">
        <v>1146</v>
      </c>
      <c r="C3059" s="21" t="s">
        <v>1149</v>
      </c>
      <c r="D3059" s="21" t="s">
        <v>420</v>
      </c>
      <c r="E3059" s="21" t="s">
        <v>3097</v>
      </c>
      <c r="G3059" s="21" t="s">
        <v>153</v>
      </c>
      <c r="H3059" s="21" t="s">
        <v>1168</v>
      </c>
      <c r="I3059" s="21" t="s">
        <v>3099</v>
      </c>
      <c r="J3059" s="21">
        <v>49</v>
      </c>
      <c r="K3059">
        <v>-121.5</v>
      </c>
      <c r="L3059">
        <v>1220</v>
      </c>
      <c r="M3059" s="21" t="s">
        <v>3037</v>
      </c>
      <c r="O3059" s="21">
        <v>1982</v>
      </c>
      <c r="Q3059" s="21" t="s">
        <v>3089</v>
      </c>
      <c r="T3059" s="21">
        <v>-20</v>
      </c>
      <c r="U3059" s="21" t="s">
        <v>1221</v>
      </c>
      <c r="V3059" s="9" t="s">
        <v>1250</v>
      </c>
      <c r="W3059">
        <f>56</f>
        <v>56</v>
      </c>
      <c r="X3059" s="9" t="s">
        <v>3091</v>
      </c>
      <c r="Y3059" t="s">
        <v>3100</v>
      </c>
      <c r="Z3059" s="22">
        <v>8</v>
      </c>
      <c r="AD3059" s="22" t="s">
        <v>1168</v>
      </c>
      <c r="AF3059" s="24" t="s">
        <v>153</v>
      </c>
      <c r="AG3059" t="s">
        <v>1160</v>
      </c>
      <c r="AH3059">
        <f t="shared" si="38"/>
        <v>4320</v>
      </c>
      <c r="AI3059" s="21" t="s">
        <v>153</v>
      </c>
      <c r="AJ3059" s="21" t="s">
        <v>1148</v>
      </c>
      <c r="AK3059" s="21">
        <v>46</v>
      </c>
      <c r="AL3059" s="21" t="s">
        <v>1324</v>
      </c>
      <c r="AM3059" s="21"/>
      <c r="AN3059" s="21">
        <v>3</v>
      </c>
      <c r="AO3059" s="21">
        <v>50</v>
      </c>
      <c r="AP3059" s="21">
        <v>56</v>
      </c>
      <c r="AQ3059" s="22" t="s">
        <v>3019</v>
      </c>
      <c r="AR3059" s="21" t="s">
        <v>1301</v>
      </c>
      <c r="AS3059" t="s">
        <v>3088</v>
      </c>
    </row>
    <row r="3060" spans="1:45" x14ac:dyDescent="0.2">
      <c r="A3060" s="21" t="s">
        <v>1688</v>
      </c>
      <c r="B3060" s="21" t="s">
        <v>1146</v>
      </c>
      <c r="C3060" s="21" t="s">
        <v>1149</v>
      </c>
      <c r="D3060" s="21" t="s">
        <v>420</v>
      </c>
      <c r="E3060" s="21" t="s">
        <v>3097</v>
      </c>
      <c r="G3060" s="21" t="s">
        <v>153</v>
      </c>
      <c r="H3060" s="21" t="s">
        <v>1168</v>
      </c>
      <c r="I3060" s="21" t="s">
        <v>3099</v>
      </c>
      <c r="J3060" s="21">
        <v>49</v>
      </c>
      <c r="K3060">
        <v>-121.5</v>
      </c>
      <c r="L3060">
        <v>1220</v>
      </c>
      <c r="M3060" s="21" t="s">
        <v>3037</v>
      </c>
      <c r="O3060" s="21">
        <v>1982</v>
      </c>
      <c r="Q3060" s="21" t="s">
        <v>3089</v>
      </c>
      <c r="T3060" s="21">
        <v>-20</v>
      </c>
      <c r="U3060" s="21" t="s">
        <v>1221</v>
      </c>
      <c r="V3060" s="9" t="s">
        <v>1250</v>
      </c>
      <c r="W3060">
        <f>56</f>
        <v>56</v>
      </c>
      <c r="X3060" s="9" t="s">
        <v>3091</v>
      </c>
      <c r="Y3060" t="s">
        <v>3100</v>
      </c>
      <c r="Z3060" s="22">
        <v>8</v>
      </c>
      <c r="AD3060" s="22" t="s">
        <v>1168</v>
      </c>
      <c r="AF3060" s="24" t="s">
        <v>153</v>
      </c>
      <c r="AG3060" t="s">
        <v>1160</v>
      </c>
      <c r="AH3060">
        <f t="shared" si="38"/>
        <v>4320</v>
      </c>
      <c r="AI3060" s="21" t="s">
        <v>153</v>
      </c>
      <c r="AJ3060" s="21" t="s">
        <v>1281</v>
      </c>
      <c r="AK3060" s="21">
        <v>23</v>
      </c>
      <c r="AL3060" s="21" t="s">
        <v>1324</v>
      </c>
      <c r="AM3060" s="21"/>
      <c r="AN3060" s="21">
        <v>3</v>
      </c>
      <c r="AO3060" s="21">
        <v>50</v>
      </c>
      <c r="AP3060" s="21">
        <v>56</v>
      </c>
      <c r="AQ3060" s="22" t="s">
        <v>3019</v>
      </c>
      <c r="AR3060" s="21" t="s">
        <v>1301</v>
      </c>
      <c r="AS3060" t="s">
        <v>3088</v>
      </c>
    </row>
    <row r="3061" spans="1:45" x14ac:dyDescent="0.2">
      <c r="A3061" s="21" t="s">
        <v>1688</v>
      </c>
      <c r="B3061" s="21" t="s">
        <v>1146</v>
      </c>
      <c r="C3061" s="21" t="s">
        <v>1149</v>
      </c>
      <c r="D3061" s="21" t="s">
        <v>420</v>
      </c>
      <c r="E3061" s="21" t="s">
        <v>3097</v>
      </c>
      <c r="G3061" s="21" t="s">
        <v>153</v>
      </c>
      <c r="H3061" s="21" t="s">
        <v>1168</v>
      </c>
      <c r="I3061" s="21" t="s">
        <v>3099</v>
      </c>
      <c r="J3061" s="21">
        <v>49</v>
      </c>
      <c r="K3061">
        <v>-121.5</v>
      </c>
      <c r="L3061">
        <v>1220</v>
      </c>
      <c r="M3061" s="21" t="s">
        <v>3037</v>
      </c>
      <c r="O3061" s="21">
        <v>1982</v>
      </c>
      <c r="Q3061" s="21" t="s">
        <v>3089</v>
      </c>
      <c r="T3061" s="21">
        <v>-20</v>
      </c>
      <c r="U3061" s="21" t="s">
        <v>1221</v>
      </c>
      <c r="V3061" s="9" t="s">
        <v>1250</v>
      </c>
      <c r="W3061">
        <f>56</f>
        <v>56</v>
      </c>
      <c r="X3061" s="9" t="s">
        <v>3091</v>
      </c>
      <c r="Y3061" t="s">
        <v>3100</v>
      </c>
      <c r="Z3061" s="22">
        <v>8</v>
      </c>
      <c r="AD3061" s="22" t="s">
        <v>1168</v>
      </c>
      <c r="AF3061" s="24" t="s">
        <v>153</v>
      </c>
      <c r="AG3061" t="s">
        <v>1160</v>
      </c>
      <c r="AH3061">
        <f t="shared" si="38"/>
        <v>4320</v>
      </c>
      <c r="AI3061" s="21" t="s">
        <v>153</v>
      </c>
      <c r="AJ3061" s="21" t="s">
        <v>1148</v>
      </c>
      <c r="AK3061" s="21">
        <v>26</v>
      </c>
      <c r="AL3061" s="21" t="s">
        <v>1324</v>
      </c>
      <c r="AM3061" s="21"/>
      <c r="AN3061" s="21">
        <v>3</v>
      </c>
      <c r="AO3061" s="21">
        <v>50</v>
      </c>
      <c r="AP3061" s="21">
        <v>84</v>
      </c>
      <c r="AQ3061" s="22" t="s">
        <v>3019</v>
      </c>
      <c r="AR3061" s="21" t="s">
        <v>1301</v>
      </c>
      <c r="AS3061" t="s">
        <v>3088</v>
      </c>
    </row>
    <row r="3062" spans="1:45" x14ac:dyDescent="0.2">
      <c r="A3062" s="21" t="s">
        <v>1688</v>
      </c>
      <c r="B3062" s="21" t="s">
        <v>1146</v>
      </c>
      <c r="C3062" s="21" t="s">
        <v>1149</v>
      </c>
      <c r="D3062" s="21" t="s">
        <v>420</v>
      </c>
      <c r="E3062" s="21" t="s">
        <v>3097</v>
      </c>
      <c r="G3062" s="21" t="s">
        <v>153</v>
      </c>
      <c r="H3062" s="21" t="s">
        <v>1168</v>
      </c>
      <c r="I3062" s="21" t="s">
        <v>3099</v>
      </c>
      <c r="J3062" s="21">
        <v>49</v>
      </c>
      <c r="K3062">
        <v>-121.5</v>
      </c>
      <c r="L3062">
        <v>1220</v>
      </c>
      <c r="M3062" s="21" t="s">
        <v>3037</v>
      </c>
      <c r="O3062" s="21">
        <v>1982</v>
      </c>
      <c r="Q3062" s="21" t="s">
        <v>3089</v>
      </c>
      <c r="T3062" s="21">
        <v>-20</v>
      </c>
      <c r="U3062" s="21" t="s">
        <v>1221</v>
      </c>
      <c r="V3062" s="9" t="s">
        <v>1250</v>
      </c>
      <c r="W3062">
        <f>56</f>
        <v>56</v>
      </c>
      <c r="X3062" s="9" t="s">
        <v>3091</v>
      </c>
      <c r="Y3062" t="s">
        <v>3100</v>
      </c>
      <c r="Z3062" s="22">
        <v>8</v>
      </c>
      <c r="AD3062" s="22" t="s">
        <v>1168</v>
      </c>
      <c r="AF3062" s="24" t="s">
        <v>153</v>
      </c>
      <c r="AG3062" t="s">
        <v>1160</v>
      </c>
      <c r="AH3062">
        <f t="shared" si="38"/>
        <v>4320</v>
      </c>
      <c r="AI3062" s="21" t="s">
        <v>153</v>
      </c>
      <c r="AJ3062" s="21" t="s">
        <v>1281</v>
      </c>
      <c r="AK3062" s="21">
        <v>8</v>
      </c>
      <c r="AL3062" s="21" t="s">
        <v>1324</v>
      </c>
      <c r="AM3062" s="21"/>
      <c r="AN3062" s="21">
        <v>3</v>
      </c>
      <c r="AO3062" s="21">
        <v>50</v>
      </c>
      <c r="AP3062" s="21">
        <v>84</v>
      </c>
      <c r="AQ3062" s="22" t="s">
        <v>3019</v>
      </c>
      <c r="AR3062" s="21" t="s">
        <v>1301</v>
      </c>
      <c r="AS3062" t="s">
        <v>3088</v>
      </c>
    </row>
    <row r="3063" spans="1:45" x14ac:dyDescent="0.2">
      <c r="A3063" s="21" t="s">
        <v>1688</v>
      </c>
      <c r="B3063" s="21" t="s">
        <v>1146</v>
      </c>
      <c r="C3063" s="21" t="s">
        <v>1149</v>
      </c>
      <c r="D3063" s="21" t="s">
        <v>420</v>
      </c>
      <c r="E3063" s="21" t="s">
        <v>3097</v>
      </c>
      <c r="G3063" s="21" t="s">
        <v>153</v>
      </c>
      <c r="H3063" s="21" t="s">
        <v>1168</v>
      </c>
      <c r="I3063" s="21" t="s">
        <v>3099</v>
      </c>
      <c r="J3063" s="21">
        <v>49</v>
      </c>
      <c r="K3063">
        <v>-121.5</v>
      </c>
      <c r="L3063">
        <v>1220</v>
      </c>
      <c r="M3063" s="21" t="s">
        <v>3037</v>
      </c>
      <c r="O3063" s="21">
        <v>1982</v>
      </c>
      <c r="Q3063" s="21" t="s">
        <v>3089</v>
      </c>
      <c r="T3063" s="21">
        <v>-20</v>
      </c>
      <c r="U3063" s="21" t="s">
        <v>1221</v>
      </c>
      <c r="V3063" s="9" t="s">
        <v>1250</v>
      </c>
      <c r="W3063">
        <f>56</f>
        <v>56</v>
      </c>
      <c r="X3063" s="9" t="s">
        <v>3091</v>
      </c>
      <c r="Y3063" t="s">
        <v>3101</v>
      </c>
      <c r="Z3063" s="22">
        <v>8</v>
      </c>
      <c r="AD3063" s="22" t="s">
        <v>1168</v>
      </c>
      <c r="AF3063" s="24" t="s">
        <v>153</v>
      </c>
      <c r="AG3063" t="s">
        <v>1160</v>
      </c>
      <c r="AH3063">
        <f t="shared" si="38"/>
        <v>4320</v>
      </c>
      <c r="AI3063" s="21" t="s">
        <v>153</v>
      </c>
      <c r="AJ3063" s="21" t="s">
        <v>1148</v>
      </c>
      <c r="AK3063" s="21">
        <v>36</v>
      </c>
      <c r="AL3063" s="21" t="s">
        <v>1324</v>
      </c>
      <c r="AM3063" s="21"/>
      <c r="AN3063" s="21">
        <v>3</v>
      </c>
      <c r="AO3063" s="21">
        <v>50</v>
      </c>
      <c r="AP3063" s="21">
        <v>28</v>
      </c>
      <c r="AQ3063" s="22" t="s">
        <v>3019</v>
      </c>
      <c r="AR3063" s="21" t="s">
        <v>1301</v>
      </c>
      <c r="AS3063" t="s">
        <v>3088</v>
      </c>
    </row>
    <row r="3064" spans="1:45" x14ac:dyDescent="0.2">
      <c r="A3064" s="21" t="s">
        <v>1688</v>
      </c>
      <c r="B3064" s="21" t="s">
        <v>1146</v>
      </c>
      <c r="C3064" s="21" t="s">
        <v>1149</v>
      </c>
      <c r="D3064" s="21" t="s">
        <v>420</v>
      </c>
      <c r="E3064" s="21" t="s">
        <v>3097</v>
      </c>
      <c r="G3064" s="21" t="s">
        <v>153</v>
      </c>
      <c r="H3064" s="21" t="s">
        <v>1168</v>
      </c>
      <c r="I3064" s="21" t="s">
        <v>3099</v>
      </c>
      <c r="J3064" s="21">
        <v>49</v>
      </c>
      <c r="K3064">
        <v>-121.5</v>
      </c>
      <c r="L3064">
        <v>1220</v>
      </c>
      <c r="M3064" s="21" t="s">
        <v>3037</v>
      </c>
      <c r="O3064" s="21">
        <v>1982</v>
      </c>
      <c r="Q3064" s="21" t="s">
        <v>3089</v>
      </c>
      <c r="T3064" s="21">
        <v>-20</v>
      </c>
      <c r="U3064" s="21" t="s">
        <v>1221</v>
      </c>
      <c r="V3064" s="9" t="s">
        <v>1250</v>
      </c>
      <c r="W3064">
        <f>56</f>
        <v>56</v>
      </c>
      <c r="X3064" s="9" t="s">
        <v>3091</v>
      </c>
      <c r="Y3064" t="s">
        <v>3101</v>
      </c>
      <c r="Z3064" s="22">
        <v>8</v>
      </c>
      <c r="AD3064" s="22" t="s">
        <v>1168</v>
      </c>
      <c r="AF3064" s="24" t="s">
        <v>153</v>
      </c>
      <c r="AG3064" t="s">
        <v>1160</v>
      </c>
      <c r="AH3064">
        <f t="shared" si="38"/>
        <v>4320</v>
      </c>
      <c r="AI3064" s="21" t="s">
        <v>153</v>
      </c>
      <c r="AJ3064" s="21" t="s">
        <v>1281</v>
      </c>
      <c r="AK3064" s="21">
        <v>13</v>
      </c>
      <c r="AL3064" s="21" t="s">
        <v>1324</v>
      </c>
      <c r="AM3064" s="21"/>
      <c r="AN3064" s="21">
        <v>3</v>
      </c>
      <c r="AO3064" s="21">
        <v>50</v>
      </c>
      <c r="AP3064" s="21">
        <v>28</v>
      </c>
      <c r="AQ3064" s="22" t="s">
        <v>3019</v>
      </c>
      <c r="AR3064" s="21" t="s">
        <v>1301</v>
      </c>
      <c r="AS3064" t="s">
        <v>3088</v>
      </c>
    </row>
    <row r="3065" spans="1:45" x14ac:dyDescent="0.2">
      <c r="A3065" s="21" t="s">
        <v>1688</v>
      </c>
      <c r="B3065" s="21" t="s">
        <v>1146</v>
      </c>
      <c r="C3065" s="21" t="s">
        <v>1149</v>
      </c>
      <c r="D3065" s="21" t="s">
        <v>420</v>
      </c>
      <c r="E3065" s="21" t="s">
        <v>3097</v>
      </c>
      <c r="G3065" s="21" t="s">
        <v>153</v>
      </c>
      <c r="H3065" s="21" t="s">
        <v>1168</v>
      </c>
      <c r="I3065" s="21" t="s">
        <v>3099</v>
      </c>
      <c r="J3065" s="21">
        <v>49</v>
      </c>
      <c r="K3065">
        <v>-121.5</v>
      </c>
      <c r="L3065">
        <v>1220</v>
      </c>
      <c r="M3065" s="21" t="s">
        <v>3037</v>
      </c>
      <c r="O3065" s="21">
        <v>1982</v>
      </c>
      <c r="Q3065" s="21" t="s">
        <v>3089</v>
      </c>
      <c r="T3065" s="21">
        <v>-20</v>
      </c>
      <c r="U3065" s="21" t="s">
        <v>1221</v>
      </c>
      <c r="V3065" s="9" t="s">
        <v>1250</v>
      </c>
      <c r="W3065">
        <f>56</f>
        <v>56</v>
      </c>
      <c r="X3065" s="9" t="s">
        <v>3091</v>
      </c>
      <c r="Y3065" t="s">
        <v>3101</v>
      </c>
      <c r="Z3065" s="22">
        <v>8</v>
      </c>
      <c r="AD3065" s="22" t="s">
        <v>1168</v>
      </c>
      <c r="AF3065" s="24" t="s">
        <v>153</v>
      </c>
      <c r="AG3065" t="s">
        <v>1160</v>
      </c>
      <c r="AH3065">
        <f t="shared" si="38"/>
        <v>4320</v>
      </c>
      <c r="AI3065" s="21" t="s">
        <v>153</v>
      </c>
      <c r="AJ3065" s="21" t="s">
        <v>1148</v>
      </c>
      <c r="AK3065" s="21">
        <v>46</v>
      </c>
      <c r="AL3065" s="21" t="s">
        <v>1324</v>
      </c>
      <c r="AM3065" s="21"/>
      <c r="AN3065" s="21">
        <v>3</v>
      </c>
      <c r="AO3065" s="21">
        <v>50</v>
      </c>
      <c r="AP3065" s="21">
        <v>56</v>
      </c>
      <c r="AQ3065" s="22" t="s">
        <v>3019</v>
      </c>
      <c r="AR3065" s="21" t="s">
        <v>1301</v>
      </c>
      <c r="AS3065" t="s">
        <v>3088</v>
      </c>
    </row>
    <row r="3066" spans="1:45" x14ac:dyDescent="0.2">
      <c r="A3066" s="21" t="s">
        <v>1688</v>
      </c>
      <c r="B3066" s="21" t="s">
        <v>1146</v>
      </c>
      <c r="C3066" s="21" t="s">
        <v>1149</v>
      </c>
      <c r="D3066" s="21" t="s">
        <v>420</v>
      </c>
      <c r="E3066" s="21" t="s">
        <v>3097</v>
      </c>
      <c r="G3066" s="21" t="s">
        <v>153</v>
      </c>
      <c r="H3066" s="21" t="s">
        <v>1168</v>
      </c>
      <c r="I3066" s="21" t="s">
        <v>3099</v>
      </c>
      <c r="J3066" s="21">
        <v>49</v>
      </c>
      <c r="K3066">
        <v>-121.5</v>
      </c>
      <c r="L3066">
        <v>1220</v>
      </c>
      <c r="M3066" s="21" t="s">
        <v>3037</v>
      </c>
      <c r="O3066" s="21">
        <v>1982</v>
      </c>
      <c r="Q3066" s="21" t="s">
        <v>3089</v>
      </c>
      <c r="T3066" s="21">
        <v>-20</v>
      </c>
      <c r="U3066" s="21" t="s">
        <v>1221</v>
      </c>
      <c r="V3066" s="9" t="s">
        <v>1250</v>
      </c>
      <c r="W3066">
        <f>56</f>
        <v>56</v>
      </c>
      <c r="X3066" s="9" t="s">
        <v>3091</v>
      </c>
      <c r="Y3066" t="s">
        <v>3101</v>
      </c>
      <c r="Z3066" s="22">
        <v>8</v>
      </c>
      <c r="AD3066" s="22" t="s">
        <v>1168</v>
      </c>
      <c r="AF3066" s="24" t="s">
        <v>153</v>
      </c>
      <c r="AG3066" t="s">
        <v>1160</v>
      </c>
      <c r="AH3066">
        <f t="shared" si="38"/>
        <v>4320</v>
      </c>
      <c r="AI3066" s="21" t="s">
        <v>153</v>
      </c>
      <c r="AJ3066" s="21" t="s">
        <v>1281</v>
      </c>
      <c r="AK3066" s="21">
        <v>22</v>
      </c>
      <c r="AL3066" s="21" t="s">
        <v>1324</v>
      </c>
      <c r="AM3066" s="21"/>
      <c r="AN3066" s="21">
        <v>3</v>
      </c>
      <c r="AO3066" s="21">
        <v>50</v>
      </c>
      <c r="AP3066" s="21">
        <v>56</v>
      </c>
      <c r="AQ3066" s="22" t="s">
        <v>3019</v>
      </c>
      <c r="AR3066" s="21" t="s">
        <v>1301</v>
      </c>
      <c r="AS3066" t="s">
        <v>3088</v>
      </c>
    </row>
    <row r="3067" spans="1:45" x14ac:dyDescent="0.2">
      <c r="A3067" s="21" t="s">
        <v>1688</v>
      </c>
      <c r="B3067" s="21" t="s">
        <v>1146</v>
      </c>
      <c r="C3067" s="21" t="s">
        <v>1149</v>
      </c>
      <c r="D3067" s="21" t="s">
        <v>420</v>
      </c>
      <c r="E3067" s="21" t="s">
        <v>3097</v>
      </c>
      <c r="G3067" s="21" t="s">
        <v>153</v>
      </c>
      <c r="H3067" s="21" t="s">
        <v>1168</v>
      </c>
      <c r="I3067" s="21" t="s">
        <v>3099</v>
      </c>
      <c r="J3067" s="21">
        <v>49</v>
      </c>
      <c r="K3067">
        <v>-121.5</v>
      </c>
      <c r="L3067">
        <v>1220</v>
      </c>
      <c r="M3067" s="21" t="s">
        <v>3037</v>
      </c>
      <c r="O3067" s="21">
        <v>1982</v>
      </c>
      <c r="Q3067" s="21" t="s">
        <v>3089</v>
      </c>
      <c r="T3067" s="21">
        <v>-20</v>
      </c>
      <c r="U3067" s="21" t="s">
        <v>1221</v>
      </c>
      <c r="V3067" s="9" t="s">
        <v>1250</v>
      </c>
      <c r="W3067">
        <f>56</f>
        <v>56</v>
      </c>
      <c r="X3067" s="9" t="s">
        <v>3091</v>
      </c>
      <c r="Y3067" t="s">
        <v>3101</v>
      </c>
      <c r="Z3067" s="22">
        <v>8</v>
      </c>
      <c r="AD3067" s="22" t="s">
        <v>1168</v>
      </c>
      <c r="AF3067" s="24" t="s">
        <v>153</v>
      </c>
      <c r="AG3067" t="s">
        <v>1160</v>
      </c>
      <c r="AH3067">
        <f t="shared" si="38"/>
        <v>4320</v>
      </c>
      <c r="AI3067" s="21" t="s">
        <v>153</v>
      </c>
      <c r="AJ3067" s="21" t="s">
        <v>1148</v>
      </c>
      <c r="AK3067" s="21">
        <v>29</v>
      </c>
      <c r="AL3067" s="21" t="s">
        <v>1324</v>
      </c>
      <c r="AM3067" s="21"/>
      <c r="AN3067" s="21">
        <v>3</v>
      </c>
      <c r="AO3067" s="21">
        <v>50</v>
      </c>
      <c r="AP3067" s="21">
        <v>84</v>
      </c>
      <c r="AQ3067" s="22" t="s">
        <v>3019</v>
      </c>
      <c r="AR3067" s="21" t="s">
        <v>1301</v>
      </c>
      <c r="AS3067" t="s">
        <v>3088</v>
      </c>
    </row>
    <row r="3068" spans="1:45" x14ac:dyDescent="0.2">
      <c r="A3068" s="21" t="s">
        <v>1688</v>
      </c>
      <c r="B3068" s="21" t="s">
        <v>1146</v>
      </c>
      <c r="C3068" s="21" t="s">
        <v>1149</v>
      </c>
      <c r="D3068" s="21" t="s">
        <v>420</v>
      </c>
      <c r="E3068" s="21" t="s">
        <v>3097</v>
      </c>
      <c r="G3068" s="21" t="s">
        <v>153</v>
      </c>
      <c r="H3068" s="21" t="s">
        <v>1168</v>
      </c>
      <c r="I3068" s="21" t="s">
        <v>3099</v>
      </c>
      <c r="J3068" s="21">
        <v>49</v>
      </c>
      <c r="K3068">
        <v>-121.5</v>
      </c>
      <c r="L3068">
        <v>1220</v>
      </c>
      <c r="M3068" s="21" t="s">
        <v>3037</v>
      </c>
      <c r="O3068" s="21">
        <v>1982</v>
      </c>
      <c r="Q3068" s="21" t="s">
        <v>3089</v>
      </c>
      <c r="T3068" s="21">
        <v>-20</v>
      </c>
      <c r="U3068" s="21" t="s">
        <v>1221</v>
      </c>
      <c r="V3068" s="9" t="s">
        <v>1250</v>
      </c>
      <c r="W3068">
        <f>56</f>
        <v>56</v>
      </c>
      <c r="X3068" s="9" t="s">
        <v>3091</v>
      </c>
      <c r="Y3068" t="s">
        <v>3101</v>
      </c>
      <c r="Z3068" s="22">
        <v>8</v>
      </c>
      <c r="AD3068" s="22" t="s">
        <v>1168</v>
      </c>
      <c r="AF3068" s="24" t="s">
        <v>153</v>
      </c>
      <c r="AG3068" t="s">
        <v>1160</v>
      </c>
      <c r="AH3068">
        <f t="shared" si="38"/>
        <v>4320</v>
      </c>
      <c r="AI3068" s="21" t="s">
        <v>153</v>
      </c>
      <c r="AJ3068" s="21" t="s">
        <v>1281</v>
      </c>
      <c r="AK3068" s="21">
        <v>17</v>
      </c>
      <c r="AL3068" s="21" t="s">
        <v>1324</v>
      </c>
      <c r="AM3068" s="21"/>
      <c r="AN3068" s="21">
        <v>3</v>
      </c>
      <c r="AO3068" s="21">
        <v>50</v>
      </c>
      <c r="AP3068" s="21">
        <v>84</v>
      </c>
      <c r="AQ3068" s="22" t="s">
        <v>3019</v>
      </c>
      <c r="AR3068" s="21" t="s">
        <v>1301</v>
      </c>
      <c r="AS3068" t="s">
        <v>3088</v>
      </c>
    </row>
    <row r="3069" spans="1:45" x14ac:dyDescent="0.2">
      <c r="A3069" s="21" t="s">
        <v>1688</v>
      </c>
      <c r="B3069" s="21" t="s">
        <v>1146</v>
      </c>
      <c r="C3069" s="21" t="s">
        <v>1149</v>
      </c>
      <c r="D3069" s="21" t="s">
        <v>420</v>
      </c>
      <c r="E3069" s="21" t="s">
        <v>3097</v>
      </c>
      <c r="G3069" s="21" t="s">
        <v>153</v>
      </c>
      <c r="H3069" s="21" t="s">
        <v>1168</v>
      </c>
      <c r="I3069" s="21" t="s">
        <v>3099</v>
      </c>
      <c r="J3069" s="21">
        <v>49</v>
      </c>
      <c r="K3069">
        <v>-121.5</v>
      </c>
      <c r="L3069">
        <v>1220</v>
      </c>
      <c r="M3069" s="21" t="s">
        <v>3037</v>
      </c>
      <c r="O3069" s="21">
        <v>1982</v>
      </c>
      <c r="Q3069" s="21" t="s">
        <v>3089</v>
      </c>
      <c r="T3069" s="21">
        <v>-20</v>
      </c>
      <c r="U3069" s="21" t="s">
        <v>1221</v>
      </c>
      <c r="V3069" s="9" t="s">
        <v>1250</v>
      </c>
      <c r="W3069">
        <f>56</f>
        <v>56</v>
      </c>
      <c r="X3069" s="9" t="s">
        <v>3091</v>
      </c>
      <c r="Y3069" t="s">
        <v>3102</v>
      </c>
      <c r="Z3069" s="22">
        <v>8</v>
      </c>
      <c r="AD3069" s="22" t="s">
        <v>1168</v>
      </c>
      <c r="AF3069" s="24" t="s">
        <v>153</v>
      </c>
      <c r="AG3069" t="s">
        <v>1160</v>
      </c>
      <c r="AH3069">
        <f t="shared" si="38"/>
        <v>4320</v>
      </c>
      <c r="AI3069" s="21" t="s">
        <v>153</v>
      </c>
      <c r="AJ3069" s="21" t="s">
        <v>1148</v>
      </c>
      <c r="AK3069" s="21">
        <v>39</v>
      </c>
      <c r="AL3069" s="21" t="s">
        <v>1324</v>
      </c>
      <c r="AM3069" s="21"/>
      <c r="AN3069" s="21">
        <v>3</v>
      </c>
      <c r="AO3069" s="21">
        <v>50</v>
      </c>
      <c r="AP3069" s="21">
        <v>28</v>
      </c>
      <c r="AQ3069" s="22" t="s">
        <v>3019</v>
      </c>
      <c r="AR3069" s="21" t="s">
        <v>1301</v>
      </c>
      <c r="AS3069" t="s">
        <v>3088</v>
      </c>
    </row>
    <row r="3070" spans="1:45" x14ac:dyDescent="0.2">
      <c r="A3070" s="21" t="s">
        <v>1688</v>
      </c>
      <c r="B3070" s="21" t="s">
        <v>1146</v>
      </c>
      <c r="C3070" s="21" t="s">
        <v>1149</v>
      </c>
      <c r="D3070" s="21" t="s">
        <v>420</v>
      </c>
      <c r="E3070" s="21" t="s">
        <v>3097</v>
      </c>
      <c r="G3070" s="21" t="s">
        <v>153</v>
      </c>
      <c r="H3070" s="21" t="s">
        <v>1168</v>
      </c>
      <c r="I3070" s="21" t="s">
        <v>3099</v>
      </c>
      <c r="J3070" s="21">
        <v>49</v>
      </c>
      <c r="K3070">
        <v>-121.5</v>
      </c>
      <c r="L3070">
        <v>1220</v>
      </c>
      <c r="M3070" s="21" t="s">
        <v>3037</v>
      </c>
      <c r="O3070" s="21">
        <v>1982</v>
      </c>
      <c r="Q3070" s="21" t="s">
        <v>3089</v>
      </c>
      <c r="T3070" s="21">
        <v>-20</v>
      </c>
      <c r="U3070" s="21" t="s">
        <v>1221</v>
      </c>
      <c r="V3070" s="9" t="s">
        <v>1250</v>
      </c>
      <c r="W3070">
        <f>56</f>
        <v>56</v>
      </c>
      <c r="X3070" s="9" t="s">
        <v>3091</v>
      </c>
      <c r="Y3070" t="s">
        <v>3102</v>
      </c>
      <c r="Z3070" s="22">
        <v>8</v>
      </c>
      <c r="AD3070" s="22" t="s">
        <v>1168</v>
      </c>
      <c r="AF3070" s="24" t="s">
        <v>153</v>
      </c>
      <c r="AG3070" t="s">
        <v>1160</v>
      </c>
      <c r="AH3070">
        <f t="shared" si="38"/>
        <v>4320</v>
      </c>
      <c r="AI3070" s="21" t="s">
        <v>153</v>
      </c>
      <c r="AJ3070" s="21" t="s">
        <v>1281</v>
      </c>
      <c r="AK3070" s="21">
        <v>14</v>
      </c>
      <c r="AL3070" s="21" t="s">
        <v>1324</v>
      </c>
      <c r="AM3070" s="21"/>
      <c r="AN3070" s="21">
        <v>3</v>
      </c>
      <c r="AO3070" s="21">
        <v>50</v>
      </c>
      <c r="AP3070" s="21">
        <v>28</v>
      </c>
      <c r="AQ3070" s="22" t="s">
        <v>3019</v>
      </c>
      <c r="AR3070" s="21" t="s">
        <v>1301</v>
      </c>
      <c r="AS3070" t="s">
        <v>3088</v>
      </c>
    </row>
    <row r="3071" spans="1:45" x14ac:dyDescent="0.2">
      <c r="A3071" s="21" t="s">
        <v>1688</v>
      </c>
      <c r="B3071" s="21" t="s">
        <v>1146</v>
      </c>
      <c r="C3071" s="21" t="s">
        <v>1149</v>
      </c>
      <c r="D3071" s="21" t="s">
        <v>420</v>
      </c>
      <c r="E3071" s="21" t="s">
        <v>3097</v>
      </c>
      <c r="G3071" s="21" t="s">
        <v>153</v>
      </c>
      <c r="H3071" s="21" t="s">
        <v>1168</v>
      </c>
      <c r="I3071" s="21" t="s">
        <v>3099</v>
      </c>
      <c r="J3071" s="21">
        <v>49</v>
      </c>
      <c r="K3071">
        <v>-121.5</v>
      </c>
      <c r="L3071">
        <v>1220</v>
      </c>
      <c r="M3071" s="21" t="s">
        <v>3037</v>
      </c>
      <c r="O3071" s="21">
        <v>1982</v>
      </c>
      <c r="Q3071" s="21" t="s">
        <v>3089</v>
      </c>
      <c r="T3071" s="21">
        <v>-20</v>
      </c>
      <c r="U3071" s="21" t="s">
        <v>1221</v>
      </c>
      <c r="V3071" s="9" t="s">
        <v>1250</v>
      </c>
      <c r="W3071">
        <f>56</f>
        <v>56</v>
      </c>
      <c r="X3071" s="9" t="s">
        <v>3091</v>
      </c>
      <c r="Y3071" t="s">
        <v>3102</v>
      </c>
      <c r="Z3071" s="22">
        <v>8</v>
      </c>
      <c r="AD3071" s="22" t="s">
        <v>1168</v>
      </c>
      <c r="AF3071" s="24" t="s">
        <v>153</v>
      </c>
      <c r="AG3071" t="s">
        <v>1160</v>
      </c>
      <c r="AH3071">
        <f t="shared" si="38"/>
        <v>4320</v>
      </c>
      <c r="AI3071" s="21" t="s">
        <v>153</v>
      </c>
      <c r="AJ3071" s="21" t="s">
        <v>1148</v>
      </c>
      <c r="AK3071" s="21">
        <v>56</v>
      </c>
      <c r="AL3071" s="21" t="s">
        <v>1324</v>
      </c>
      <c r="AM3071" s="21"/>
      <c r="AN3071" s="21">
        <v>3</v>
      </c>
      <c r="AO3071" s="21">
        <v>50</v>
      </c>
      <c r="AP3071" s="21">
        <v>56</v>
      </c>
      <c r="AQ3071" s="22" t="s">
        <v>3019</v>
      </c>
      <c r="AR3071" s="21" t="s">
        <v>1301</v>
      </c>
      <c r="AS3071" t="s">
        <v>3088</v>
      </c>
    </row>
    <row r="3072" spans="1:45" x14ac:dyDescent="0.2">
      <c r="A3072" s="21" t="s">
        <v>1688</v>
      </c>
      <c r="B3072" s="21" t="s">
        <v>1146</v>
      </c>
      <c r="C3072" s="21" t="s">
        <v>1149</v>
      </c>
      <c r="D3072" s="21" t="s">
        <v>420</v>
      </c>
      <c r="E3072" s="21" t="s">
        <v>3097</v>
      </c>
      <c r="G3072" s="21" t="s">
        <v>153</v>
      </c>
      <c r="H3072" s="21" t="s">
        <v>1168</v>
      </c>
      <c r="I3072" s="21" t="s">
        <v>3099</v>
      </c>
      <c r="J3072" s="21">
        <v>49</v>
      </c>
      <c r="K3072">
        <v>-121.5</v>
      </c>
      <c r="L3072">
        <v>1220</v>
      </c>
      <c r="M3072" s="21" t="s">
        <v>3037</v>
      </c>
      <c r="O3072" s="21">
        <v>1982</v>
      </c>
      <c r="Q3072" s="21" t="s">
        <v>3089</v>
      </c>
      <c r="T3072" s="21">
        <v>-20</v>
      </c>
      <c r="U3072" s="21" t="s">
        <v>1221</v>
      </c>
      <c r="V3072" s="9" t="s">
        <v>1250</v>
      </c>
      <c r="W3072">
        <f>56</f>
        <v>56</v>
      </c>
      <c r="X3072" s="9" t="s">
        <v>3091</v>
      </c>
      <c r="Y3072" t="s">
        <v>3102</v>
      </c>
      <c r="Z3072" s="22">
        <v>8</v>
      </c>
      <c r="AD3072" s="22" t="s">
        <v>1168</v>
      </c>
      <c r="AF3072" s="24" t="s">
        <v>153</v>
      </c>
      <c r="AG3072" t="s">
        <v>1160</v>
      </c>
      <c r="AH3072">
        <f t="shared" si="38"/>
        <v>4320</v>
      </c>
      <c r="AI3072" s="21" t="s">
        <v>153</v>
      </c>
      <c r="AJ3072" s="21" t="s">
        <v>1281</v>
      </c>
      <c r="AK3072" s="21">
        <v>25</v>
      </c>
      <c r="AL3072" s="21" t="s">
        <v>1324</v>
      </c>
      <c r="AM3072" s="21"/>
      <c r="AN3072" s="21">
        <v>3</v>
      </c>
      <c r="AO3072" s="21">
        <v>50</v>
      </c>
      <c r="AP3072" s="21">
        <v>56</v>
      </c>
      <c r="AQ3072" s="22" t="s">
        <v>3019</v>
      </c>
      <c r="AR3072" s="21" t="s">
        <v>1301</v>
      </c>
      <c r="AS3072" t="s">
        <v>3088</v>
      </c>
    </row>
    <row r="3073" spans="1:45" x14ac:dyDescent="0.2">
      <c r="A3073" s="21" t="s">
        <v>1688</v>
      </c>
      <c r="B3073" s="21" t="s">
        <v>1146</v>
      </c>
      <c r="C3073" s="21" t="s">
        <v>1149</v>
      </c>
      <c r="D3073" s="21" t="s">
        <v>420</v>
      </c>
      <c r="E3073" s="21" t="s">
        <v>3097</v>
      </c>
      <c r="G3073" s="21" t="s">
        <v>153</v>
      </c>
      <c r="H3073" s="21" t="s">
        <v>1168</v>
      </c>
      <c r="I3073" s="21" t="s">
        <v>3099</v>
      </c>
      <c r="J3073" s="21">
        <v>49</v>
      </c>
      <c r="K3073">
        <v>-121.5</v>
      </c>
      <c r="L3073">
        <v>1220</v>
      </c>
      <c r="M3073" s="21" t="s">
        <v>3037</v>
      </c>
      <c r="O3073" s="21">
        <v>1982</v>
      </c>
      <c r="Q3073" s="21" t="s">
        <v>3089</v>
      </c>
      <c r="T3073" s="21">
        <v>-20</v>
      </c>
      <c r="U3073" s="21" t="s">
        <v>1221</v>
      </c>
      <c r="V3073" s="9" t="s">
        <v>1250</v>
      </c>
      <c r="W3073">
        <f>56</f>
        <v>56</v>
      </c>
      <c r="X3073" s="9" t="s">
        <v>3091</v>
      </c>
      <c r="Y3073" t="s">
        <v>3102</v>
      </c>
      <c r="Z3073" s="22">
        <v>8</v>
      </c>
      <c r="AD3073" s="22" t="s">
        <v>1168</v>
      </c>
      <c r="AF3073" s="24" t="s">
        <v>153</v>
      </c>
      <c r="AG3073" t="s">
        <v>1160</v>
      </c>
      <c r="AH3073">
        <f t="shared" si="38"/>
        <v>4320</v>
      </c>
      <c r="AI3073" s="21" t="s">
        <v>153</v>
      </c>
      <c r="AJ3073" s="21" t="s">
        <v>1148</v>
      </c>
      <c r="AK3073" s="21">
        <v>42</v>
      </c>
      <c r="AL3073" s="21" t="s">
        <v>1324</v>
      </c>
      <c r="AM3073" s="21"/>
      <c r="AN3073" s="21">
        <v>3</v>
      </c>
      <c r="AO3073" s="21">
        <v>50</v>
      </c>
      <c r="AP3073" s="21">
        <v>84</v>
      </c>
      <c r="AQ3073" s="22" t="s">
        <v>3019</v>
      </c>
      <c r="AR3073" s="21" t="s">
        <v>1301</v>
      </c>
      <c r="AS3073" t="s">
        <v>3088</v>
      </c>
    </row>
    <row r="3074" spans="1:45" x14ac:dyDescent="0.2">
      <c r="A3074" s="21" t="s">
        <v>1688</v>
      </c>
      <c r="B3074" s="21" t="s">
        <v>1146</v>
      </c>
      <c r="C3074" s="21" t="s">
        <v>1149</v>
      </c>
      <c r="D3074" s="21" t="s">
        <v>420</v>
      </c>
      <c r="E3074" s="21" t="s">
        <v>3097</v>
      </c>
      <c r="G3074" s="21" t="s">
        <v>153</v>
      </c>
      <c r="H3074" s="21" t="s">
        <v>1168</v>
      </c>
      <c r="I3074" s="21" t="s">
        <v>3099</v>
      </c>
      <c r="J3074" s="21">
        <v>49</v>
      </c>
      <c r="K3074">
        <v>-121.5</v>
      </c>
      <c r="L3074">
        <v>1220</v>
      </c>
      <c r="M3074" s="21" t="s">
        <v>3037</v>
      </c>
      <c r="O3074" s="21">
        <v>1982</v>
      </c>
      <c r="Q3074" s="21" t="s">
        <v>3089</v>
      </c>
      <c r="T3074" s="21">
        <v>-20</v>
      </c>
      <c r="U3074" s="21" t="s">
        <v>1221</v>
      </c>
      <c r="V3074" s="9" t="s">
        <v>1250</v>
      </c>
      <c r="W3074">
        <f>56</f>
        <v>56</v>
      </c>
      <c r="X3074" s="9" t="s">
        <v>3091</v>
      </c>
      <c r="Y3074" t="s">
        <v>3102</v>
      </c>
      <c r="Z3074" s="22">
        <v>8</v>
      </c>
      <c r="AD3074" s="22" t="s">
        <v>1168</v>
      </c>
      <c r="AF3074" s="24" t="s">
        <v>153</v>
      </c>
      <c r="AG3074" t="s">
        <v>1160</v>
      </c>
      <c r="AH3074">
        <f t="shared" si="38"/>
        <v>4320</v>
      </c>
      <c r="AI3074" s="21" t="s">
        <v>153</v>
      </c>
      <c r="AJ3074" s="21" t="s">
        <v>1281</v>
      </c>
      <c r="AK3074" s="21">
        <v>19</v>
      </c>
      <c r="AL3074" s="21" t="s">
        <v>1324</v>
      </c>
      <c r="AM3074" s="21"/>
      <c r="AN3074" s="21">
        <v>3</v>
      </c>
      <c r="AO3074" s="21">
        <v>50</v>
      </c>
      <c r="AP3074" s="21">
        <v>84</v>
      </c>
      <c r="AQ3074" s="22" t="s">
        <v>3019</v>
      </c>
      <c r="AR3074" s="21" t="s">
        <v>1301</v>
      </c>
      <c r="AS3074" t="s">
        <v>3088</v>
      </c>
    </row>
    <row r="3075" spans="1:45" x14ac:dyDescent="0.2">
      <c r="A3075" s="21" t="s">
        <v>1688</v>
      </c>
      <c r="B3075" s="21" t="s">
        <v>1146</v>
      </c>
      <c r="C3075" s="21" t="s">
        <v>1149</v>
      </c>
      <c r="D3075" s="21" t="s">
        <v>420</v>
      </c>
      <c r="E3075" s="21" t="s">
        <v>3097</v>
      </c>
      <c r="G3075" s="21" t="s">
        <v>153</v>
      </c>
      <c r="H3075" s="21" t="s">
        <v>1168</v>
      </c>
      <c r="I3075" s="21" t="s">
        <v>3099</v>
      </c>
      <c r="J3075" s="21">
        <v>49</v>
      </c>
      <c r="K3075">
        <v>-121.5</v>
      </c>
      <c r="L3075">
        <v>1220</v>
      </c>
      <c r="M3075" s="21" t="s">
        <v>3037</v>
      </c>
      <c r="O3075" s="21">
        <v>1982</v>
      </c>
      <c r="Q3075" s="21" t="s">
        <v>3089</v>
      </c>
      <c r="T3075" s="21">
        <v>-20</v>
      </c>
      <c r="U3075" s="21" t="s">
        <v>1221</v>
      </c>
      <c r="V3075" s="9" t="s">
        <v>1250</v>
      </c>
      <c r="W3075">
        <f>56</f>
        <v>56</v>
      </c>
      <c r="X3075" s="9" t="s">
        <v>3091</v>
      </c>
      <c r="Y3075" t="s">
        <v>3103</v>
      </c>
      <c r="Z3075" s="22">
        <v>8</v>
      </c>
      <c r="AD3075" s="22" t="s">
        <v>1168</v>
      </c>
      <c r="AF3075" s="24" t="s">
        <v>153</v>
      </c>
      <c r="AG3075" t="s">
        <v>1160</v>
      </c>
      <c r="AH3075">
        <f t="shared" si="38"/>
        <v>4320</v>
      </c>
      <c r="AI3075" s="21" t="s">
        <v>153</v>
      </c>
      <c r="AJ3075" s="21" t="s">
        <v>1148</v>
      </c>
      <c r="AK3075" s="21">
        <v>48</v>
      </c>
      <c r="AL3075" s="21" t="s">
        <v>1324</v>
      </c>
      <c r="AM3075" s="21"/>
      <c r="AN3075" s="21">
        <v>3</v>
      </c>
      <c r="AO3075" s="21">
        <v>50</v>
      </c>
      <c r="AP3075" s="21">
        <v>28</v>
      </c>
      <c r="AQ3075" s="22" t="s">
        <v>3019</v>
      </c>
      <c r="AR3075" s="21" t="s">
        <v>1301</v>
      </c>
      <c r="AS3075" t="s">
        <v>3088</v>
      </c>
    </row>
    <row r="3076" spans="1:45" x14ac:dyDescent="0.2">
      <c r="A3076" s="21" t="s">
        <v>1688</v>
      </c>
      <c r="B3076" s="21" t="s">
        <v>1146</v>
      </c>
      <c r="C3076" s="21" t="s">
        <v>1149</v>
      </c>
      <c r="D3076" s="21" t="s">
        <v>420</v>
      </c>
      <c r="E3076" s="21" t="s">
        <v>3097</v>
      </c>
      <c r="G3076" s="21" t="s">
        <v>153</v>
      </c>
      <c r="H3076" s="21" t="s">
        <v>1168</v>
      </c>
      <c r="I3076" s="21" t="s">
        <v>3099</v>
      </c>
      <c r="J3076" s="21">
        <v>49</v>
      </c>
      <c r="K3076">
        <v>-121.5</v>
      </c>
      <c r="L3076">
        <v>1220</v>
      </c>
      <c r="M3076" s="21" t="s">
        <v>3037</v>
      </c>
      <c r="O3076" s="21">
        <v>1982</v>
      </c>
      <c r="Q3076" s="21" t="s">
        <v>3089</v>
      </c>
      <c r="T3076" s="21">
        <v>-20</v>
      </c>
      <c r="U3076" s="21" t="s">
        <v>1221</v>
      </c>
      <c r="V3076" s="9" t="s">
        <v>1250</v>
      </c>
      <c r="W3076">
        <f>56</f>
        <v>56</v>
      </c>
      <c r="X3076" s="9" t="s">
        <v>3091</v>
      </c>
      <c r="Y3076" t="s">
        <v>3103</v>
      </c>
      <c r="Z3076" s="22">
        <v>8</v>
      </c>
      <c r="AD3076" s="22" t="s">
        <v>1168</v>
      </c>
      <c r="AF3076" s="24" t="s">
        <v>153</v>
      </c>
      <c r="AG3076" t="s">
        <v>1160</v>
      </c>
      <c r="AH3076">
        <f t="shared" si="38"/>
        <v>4320</v>
      </c>
      <c r="AI3076" s="21" t="s">
        <v>153</v>
      </c>
      <c r="AJ3076" s="21" t="s">
        <v>1281</v>
      </c>
      <c r="AK3076" s="21">
        <v>17</v>
      </c>
      <c r="AL3076" s="21" t="s">
        <v>1324</v>
      </c>
      <c r="AM3076" s="21"/>
      <c r="AN3076" s="21">
        <v>3</v>
      </c>
      <c r="AO3076" s="21">
        <v>50</v>
      </c>
      <c r="AP3076" s="21">
        <v>28</v>
      </c>
      <c r="AQ3076" s="22" t="s">
        <v>3019</v>
      </c>
      <c r="AR3076" s="21" t="s">
        <v>1301</v>
      </c>
      <c r="AS3076" t="s">
        <v>3088</v>
      </c>
    </row>
    <row r="3077" spans="1:45" x14ac:dyDescent="0.2">
      <c r="A3077" s="21" t="s">
        <v>1688</v>
      </c>
      <c r="B3077" s="21" t="s">
        <v>1146</v>
      </c>
      <c r="C3077" s="21" t="s">
        <v>1149</v>
      </c>
      <c r="D3077" s="21" t="s">
        <v>420</v>
      </c>
      <c r="E3077" s="21" t="s">
        <v>3097</v>
      </c>
      <c r="G3077" s="21" t="s">
        <v>153</v>
      </c>
      <c r="H3077" s="21" t="s">
        <v>1168</v>
      </c>
      <c r="I3077" s="21" t="s">
        <v>3099</v>
      </c>
      <c r="J3077" s="21">
        <v>49</v>
      </c>
      <c r="K3077">
        <v>-121.5</v>
      </c>
      <c r="L3077">
        <v>1220</v>
      </c>
      <c r="M3077" s="21" t="s">
        <v>3037</v>
      </c>
      <c r="O3077" s="21">
        <v>1982</v>
      </c>
      <c r="Q3077" s="21" t="s">
        <v>3089</v>
      </c>
      <c r="T3077" s="21">
        <v>-20</v>
      </c>
      <c r="U3077" s="21" t="s">
        <v>1221</v>
      </c>
      <c r="V3077" s="9" t="s">
        <v>1250</v>
      </c>
      <c r="W3077">
        <f>56</f>
        <v>56</v>
      </c>
      <c r="X3077" s="9" t="s">
        <v>3091</v>
      </c>
      <c r="Y3077" t="s">
        <v>3103</v>
      </c>
      <c r="Z3077" s="22">
        <v>8</v>
      </c>
      <c r="AD3077" s="22" t="s">
        <v>1168</v>
      </c>
      <c r="AF3077" s="24" t="s">
        <v>153</v>
      </c>
      <c r="AG3077" t="s">
        <v>1160</v>
      </c>
      <c r="AH3077">
        <f t="shared" si="38"/>
        <v>4320</v>
      </c>
      <c r="AI3077" s="21" t="s">
        <v>153</v>
      </c>
      <c r="AJ3077" s="21" t="s">
        <v>1148</v>
      </c>
      <c r="AK3077" s="21">
        <v>41</v>
      </c>
      <c r="AL3077" s="21" t="s">
        <v>1324</v>
      </c>
      <c r="AM3077" s="21"/>
      <c r="AN3077" s="21">
        <v>3</v>
      </c>
      <c r="AO3077" s="21">
        <v>50</v>
      </c>
      <c r="AP3077" s="21">
        <v>56</v>
      </c>
      <c r="AQ3077" s="22" t="s">
        <v>3019</v>
      </c>
      <c r="AR3077" s="21" t="s">
        <v>1301</v>
      </c>
      <c r="AS3077" t="s">
        <v>3088</v>
      </c>
    </row>
    <row r="3078" spans="1:45" x14ac:dyDescent="0.2">
      <c r="A3078" s="21" t="s">
        <v>1688</v>
      </c>
      <c r="B3078" s="21" t="s">
        <v>1146</v>
      </c>
      <c r="C3078" s="21" t="s">
        <v>1149</v>
      </c>
      <c r="D3078" s="21" t="s">
        <v>420</v>
      </c>
      <c r="E3078" s="21" t="s">
        <v>3097</v>
      </c>
      <c r="G3078" s="21" t="s">
        <v>153</v>
      </c>
      <c r="H3078" s="21" t="s">
        <v>1168</v>
      </c>
      <c r="I3078" s="21" t="s">
        <v>3099</v>
      </c>
      <c r="J3078" s="21">
        <v>49</v>
      </c>
      <c r="K3078">
        <v>-121.5</v>
      </c>
      <c r="L3078">
        <v>1220</v>
      </c>
      <c r="M3078" s="21" t="s">
        <v>3037</v>
      </c>
      <c r="O3078" s="21">
        <v>1982</v>
      </c>
      <c r="Q3078" s="21" t="s">
        <v>3089</v>
      </c>
      <c r="T3078" s="21">
        <v>-20</v>
      </c>
      <c r="U3078" s="21" t="s">
        <v>1221</v>
      </c>
      <c r="V3078" s="9" t="s">
        <v>1250</v>
      </c>
      <c r="W3078">
        <f>56</f>
        <v>56</v>
      </c>
      <c r="X3078" s="9" t="s">
        <v>3091</v>
      </c>
      <c r="Y3078" t="s">
        <v>3103</v>
      </c>
      <c r="Z3078" s="22">
        <v>8</v>
      </c>
      <c r="AD3078" s="22" t="s">
        <v>1168</v>
      </c>
      <c r="AF3078" s="24" t="s">
        <v>153</v>
      </c>
      <c r="AG3078" t="s">
        <v>1160</v>
      </c>
      <c r="AH3078">
        <f t="shared" si="38"/>
        <v>4320</v>
      </c>
      <c r="AI3078" s="21" t="s">
        <v>153</v>
      </c>
      <c r="AJ3078" s="21" t="s">
        <v>1281</v>
      </c>
      <c r="AK3078" s="21">
        <v>21</v>
      </c>
      <c r="AL3078" s="21" t="s">
        <v>1324</v>
      </c>
      <c r="AM3078" s="21"/>
      <c r="AN3078" s="21">
        <v>3</v>
      </c>
      <c r="AO3078" s="21">
        <v>50</v>
      </c>
      <c r="AP3078" s="21">
        <v>56</v>
      </c>
      <c r="AQ3078" s="22" t="s">
        <v>3019</v>
      </c>
      <c r="AR3078" s="21" t="s">
        <v>1301</v>
      </c>
      <c r="AS3078" t="s">
        <v>3088</v>
      </c>
    </row>
    <row r="3079" spans="1:45" x14ac:dyDescent="0.2">
      <c r="A3079" s="21" t="s">
        <v>1688</v>
      </c>
      <c r="B3079" s="21" t="s">
        <v>1146</v>
      </c>
      <c r="C3079" s="21" t="s">
        <v>1149</v>
      </c>
      <c r="D3079" s="21" t="s">
        <v>420</v>
      </c>
      <c r="E3079" s="21" t="s">
        <v>3097</v>
      </c>
      <c r="G3079" s="21" t="s">
        <v>153</v>
      </c>
      <c r="H3079" s="21" t="s">
        <v>1168</v>
      </c>
      <c r="I3079" s="21" t="s">
        <v>3099</v>
      </c>
      <c r="J3079" s="21">
        <v>49</v>
      </c>
      <c r="K3079">
        <v>-121.5</v>
      </c>
      <c r="L3079">
        <v>1220</v>
      </c>
      <c r="M3079" s="21" t="s">
        <v>3037</v>
      </c>
      <c r="O3079" s="21">
        <v>1982</v>
      </c>
      <c r="Q3079" s="21" t="s">
        <v>3089</v>
      </c>
      <c r="T3079" s="21">
        <v>-20</v>
      </c>
      <c r="U3079" s="21" t="s">
        <v>1221</v>
      </c>
      <c r="V3079" s="9" t="s">
        <v>1250</v>
      </c>
      <c r="W3079">
        <f>56</f>
        <v>56</v>
      </c>
      <c r="X3079" s="9" t="s">
        <v>3091</v>
      </c>
      <c r="Y3079" t="s">
        <v>3103</v>
      </c>
      <c r="Z3079" s="22">
        <v>8</v>
      </c>
      <c r="AD3079" s="22" t="s">
        <v>1168</v>
      </c>
      <c r="AF3079" s="24" t="s">
        <v>153</v>
      </c>
      <c r="AG3079" t="s">
        <v>1160</v>
      </c>
      <c r="AH3079">
        <f t="shared" si="38"/>
        <v>4320</v>
      </c>
      <c r="AI3079" s="21" t="s">
        <v>153</v>
      </c>
      <c r="AJ3079" s="21" t="s">
        <v>1148</v>
      </c>
      <c r="AK3079" s="21">
        <v>27</v>
      </c>
      <c r="AL3079" s="21" t="s">
        <v>1324</v>
      </c>
      <c r="AM3079" s="21"/>
      <c r="AN3079" s="21">
        <v>3</v>
      </c>
      <c r="AO3079" s="21">
        <v>50</v>
      </c>
      <c r="AP3079" s="21">
        <v>84</v>
      </c>
      <c r="AQ3079" s="22" t="s">
        <v>3019</v>
      </c>
      <c r="AR3079" s="21" t="s">
        <v>1301</v>
      </c>
      <c r="AS3079" t="s">
        <v>3088</v>
      </c>
    </row>
    <row r="3080" spans="1:45" x14ac:dyDescent="0.2">
      <c r="A3080" s="21" t="s">
        <v>1688</v>
      </c>
      <c r="B3080" s="21" t="s">
        <v>1146</v>
      </c>
      <c r="C3080" s="21" t="s">
        <v>1149</v>
      </c>
      <c r="D3080" s="21" t="s">
        <v>420</v>
      </c>
      <c r="E3080" s="21" t="s">
        <v>3097</v>
      </c>
      <c r="G3080" s="21" t="s">
        <v>153</v>
      </c>
      <c r="H3080" s="21" t="s">
        <v>1168</v>
      </c>
      <c r="I3080" s="21" t="s">
        <v>3099</v>
      </c>
      <c r="J3080" s="21">
        <v>49</v>
      </c>
      <c r="K3080">
        <v>-121.5</v>
      </c>
      <c r="L3080">
        <v>1220</v>
      </c>
      <c r="M3080" s="21" t="s">
        <v>3037</v>
      </c>
      <c r="O3080" s="21">
        <v>1982</v>
      </c>
      <c r="Q3080" s="21" t="s">
        <v>3089</v>
      </c>
      <c r="T3080" s="21">
        <v>-20</v>
      </c>
      <c r="U3080" s="21" t="s">
        <v>1221</v>
      </c>
      <c r="V3080" s="9" t="s">
        <v>1250</v>
      </c>
      <c r="W3080">
        <f>56</f>
        <v>56</v>
      </c>
      <c r="X3080" s="9" t="s">
        <v>3091</v>
      </c>
      <c r="Y3080" t="s">
        <v>3103</v>
      </c>
      <c r="Z3080" s="22">
        <v>8</v>
      </c>
      <c r="AD3080" s="22" t="s">
        <v>1168</v>
      </c>
      <c r="AF3080" s="24" t="s">
        <v>153</v>
      </c>
      <c r="AG3080" t="s">
        <v>1160</v>
      </c>
      <c r="AH3080">
        <f t="shared" si="38"/>
        <v>4320</v>
      </c>
      <c r="AI3080" s="21" t="s">
        <v>153</v>
      </c>
      <c r="AJ3080" s="21" t="s">
        <v>1281</v>
      </c>
      <c r="AK3080" s="21">
        <v>13</v>
      </c>
      <c r="AL3080" s="21" t="s">
        <v>1324</v>
      </c>
      <c r="AM3080" s="21"/>
      <c r="AN3080" s="21">
        <v>3</v>
      </c>
      <c r="AO3080" s="21">
        <v>50</v>
      </c>
      <c r="AP3080" s="21">
        <v>84</v>
      </c>
      <c r="AQ3080" s="22" t="s">
        <v>3019</v>
      </c>
      <c r="AR3080" s="21" t="s">
        <v>1301</v>
      </c>
      <c r="AS3080" t="s">
        <v>3088</v>
      </c>
    </row>
    <row r="3081" spans="1:45" x14ac:dyDescent="0.2">
      <c r="A3081" s="21" t="s">
        <v>1688</v>
      </c>
      <c r="B3081" s="21" t="s">
        <v>1146</v>
      </c>
      <c r="C3081" s="21" t="s">
        <v>1149</v>
      </c>
      <c r="D3081" s="21" t="s">
        <v>420</v>
      </c>
      <c r="E3081" s="21" t="s">
        <v>3097</v>
      </c>
      <c r="G3081" s="21" t="s">
        <v>153</v>
      </c>
      <c r="H3081" s="21" t="s">
        <v>1168</v>
      </c>
      <c r="I3081" s="21" t="s">
        <v>3099</v>
      </c>
      <c r="J3081" s="21">
        <v>49</v>
      </c>
      <c r="K3081">
        <v>-121.5</v>
      </c>
      <c r="L3081">
        <v>1220</v>
      </c>
      <c r="M3081" s="21" t="s">
        <v>3037</v>
      </c>
      <c r="O3081" s="21">
        <v>1982</v>
      </c>
      <c r="Q3081" s="21" t="s">
        <v>3089</v>
      </c>
      <c r="T3081" s="21">
        <v>-20</v>
      </c>
      <c r="U3081" s="21" t="s">
        <v>1221</v>
      </c>
      <c r="V3081" s="9" t="s">
        <v>1250</v>
      </c>
      <c r="W3081">
        <f>56</f>
        <v>56</v>
      </c>
      <c r="X3081" s="9" t="s">
        <v>3091</v>
      </c>
      <c r="Y3081" t="s">
        <v>3104</v>
      </c>
      <c r="Z3081" s="22">
        <v>8</v>
      </c>
      <c r="AD3081" s="22" t="s">
        <v>1168</v>
      </c>
      <c r="AF3081" s="24" t="s">
        <v>153</v>
      </c>
      <c r="AG3081" t="s">
        <v>1160</v>
      </c>
      <c r="AH3081">
        <f t="shared" si="38"/>
        <v>4320</v>
      </c>
      <c r="AI3081" s="21" t="s">
        <v>153</v>
      </c>
      <c r="AJ3081" s="21" t="s">
        <v>1148</v>
      </c>
      <c r="AK3081" s="21">
        <v>59</v>
      </c>
      <c r="AL3081" s="21" t="s">
        <v>1324</v>
      </c>
      <c r="AM3081" s="21"/>
      <c r="AN3081" s="21">
        <v>3</v>
      </c>
      <c r="AO3081" s="21">
        <v>50</v>
      </c>
      <c r="AP3081" s="21">
        <v>28</v>
      </c>
      <c r="AQ3081" s="22" t="s">
        <v>3019</v>
      </c>
      <c r="AR3081" s="21" t="s">
        <v>1301</v>
      </c>
      <c r="AS3081" t="s">
        <v>3088</v>
      </c>
    </row>
    <row r="3082" spans="1:45" x14ac:dyDescent="0.2">
      <c r="A3082" s="21" t="s">
        <v>1688</v>
      </c>
      <c r="B3082" s="21" t="s">
        <v>1146</v>
      </c>
      <c r="C3082" s="21" t="s">
        <v>1149</v>
      </c>
      <c r="D3082" s="21" t="s">
        <v>420</v>
      </c>
      <c r="E3082" s="21" t="s">
        <v>3097</v>
      </c>
      <c r="G3082" s="21" t="s">
        <v>153</v>
      </c>
      <c r="H3082" s="21" t="s">
        <v>1168</v>
      </c>
      <c r="I3082" s="21" t="s">
        <v>3099</v>
      </c>
      <c r="J3082" s="21">
        <v>49</v>
      </c>
      <c r="K3082">
        <v>-121.5</v>
      </c>
      <c r="L3082">
        <v>1220</v>
      </c>
      <c r="M3082" s="21" t="s">
        <v>3037</v>
      </c>
      <c r="O3082" s="21">
        <v>1982</v>
      </c>
      <c r="Q3082" s="21" t="s">
        <v>3089</v>
      </c>
      <c r="T3082" s="21">
        <v>-20</v>
      </c>
      <c r="U3082" s="21" t="s">
        <v>1221</v>
      </c>
      <c r="V3082" s="9" t="s">
        <v>1250</v>
      </c>
      <c r="W3082">
        <f>56</f>
        <v>56</v>
      </c>
      <c r="X3082" s="9" t="s">
        <v>3091</v>
      </c>
      <c r="Y3082" t="s">
        <v>3104</v>
      </c>
      <c r="Z3082" s="22">
        <v>8</v>
      </c>
      <c r="AD3082" s="22" t="s">
        <v>1168</v>
      </c>
      <c r="AF3082" s="24" t="s">
        <v>153</v>
      </c>
      <c r="AG3082" t="s">
        <v>1160</v>
      </c>
      <c r="AH3082">
        <f t="shared" si="38"/>
        <v>4320</v>
      </c>
      <c r="AI3082" s="21" t="s">
        <v>153</v>
      </c>
      <c r="AJ3082" s="21" t="s">
        <v>1281</v>
      </c>
      <c r="AK3082" s="21">
        <v>21</v>
      </c>
      <c r="AL3082" s="21" t="s">
        <v>1324</v>
      </c>
      <c r="AM3082" s="21"/>
      <c r="AN3082" s="21">
        <v>3</v>
      </c>
      <c r="AO3082" s="21">
        <v>50</v>
      </c>
      <c r="AP3082" s="21">
        <v>28</v>
      </c>
      <c r="AQ3082" s="22" t="s">
        <v>3019</v>
      </c>
      <c r="AR3082" s="21" t="s">
        <v>1301</v>
      </c>
      <c r="AS3082" t="s">
        <v>3088</v>
      </c>
    </row>
    <row r="3083" spans="1:45" x14ac:dyDescent="0.2">
      <c r="A3083" s="21" t="s">
        <v>1688</v>
      </c>
      <c r="B3083" s="21" t="s">
        <v>1146</v>
      </c>
      <c r="C3083" s="21" t="s">
        <v>1149</v>
      </c>
      <c r="D3083" s="21" t="s">
        <v>420</v>
      </c>
      <c r="E3083" s="21" t="s">
        <v>3097</v>
      </c>
      <c r="G3083" s="21" t="s">
        <v>153</v>
      </c>
      <c r="H3083" s="21" t="s">
        <v>1168</v>
      </c>
      <c r="I3083" s="21" t="s">
        <v>3099</v>
      </c>
      <c r="J3083" s="21">
        <v>49</v>
      </c>
      <c r="K3083">
        <v>-121.5</v>
      </c>
      <c r="L3083">
        <v>1220</v>
      </c>
      <c r="M3083" s="21" t="s">
        <v>3037</v>
      </c>
      <c r="O3083" s="21">
        <v>1982</v>
      </c>
      <c r="Q3083" s="21" t="s">
        <v>3089</v>
      </c>
      <c r="T3083" s="21">
        <v>-20</v>
      </c>
      <c r="U3083" s="21" t="s">
        <v>1221</v>
      </c>
      <c r="V3083" s="9" t="s">
        <v>1250</v>
      </c>
      <c r="W3083">
        <f>56</f>
        <v>56</v>
      </c>
      <c r="X3083" s="9" t="s">
        <v>3091</v>
      </c>
      <c r="Y3083" t="s">
        <v>3104</v>
      </c>
      <c r="Z3083" s="22">
        <v>8</v>
      </c>
      <c r="AD3083" s="22" t="s">
        <v>1168</v>
      </c>
      <c r="AF3083" s="24" t="s">
        <v>153</v>
      </c>
      <c r="AG3083" t="s">
        <v>1160</v>
      </c>
      <c r="AH3083">
        <f t="shared" si="38"/>
        <v>4320</v>
      </c>
      <c r="AI3083" s="21" t="s">
        <v>153</v>
      </c>
      <c r="AJ3083" s="21" t="s">
        <v>1148</v>
      </c>
      <c r="AK3083" s="21">
        <v>59</v>
      </c>
      <c r="AL3083" s="21" t="s">
        <v>1324</v>
      </c>
      <c r="AM3083" s="21"/>
      <c r="AN3083" s="21">
        <v>3</v>
      </c>
      <c r="AO3083" s="21">
        <v>50</v>
      </c>
      <c r="AP3083" s="21">
        <v>56</v>
      </c>
      <c r="AQ3083" s="22" t="s">
        <v>3019</v>
      </c>
      <c r="AR3083" s="21" t="s">
        <v>1301</v>
      </c>
      <c r="AS3083" t="s">
        <v>3088</v>
      </c>
    </row>
    <row r="3084" spans="1:45" x14ac:dyDescent="0.2">
      <c r="A3084" s="21" t="s">
        <v>1688</v>
      </c>
      <c r="B3084" s="21" t="s">
        <v>1146</v>
      </c>
      <c r="C3084" s="21" t="s">
        <v>1149</v>
      </c>
      <c r="D3084" s="21" t="s">
        <v>420</v>
      </c>
      <c r="E3084" s="21" t="s">
        <v>3097</v>
      </c>
      <c r="G3084" s="21" t="s">
        <v>153</v>
      </c>
      <c r="H3084" s="21" t="s">
        <v>1168</v>
      </c>
      <c r="I3084" s="21" t="s">
        <v>3099</v>
      </c>
      <c r="J3084" s="21">
        <v>49</v>
      </c>
      <c r="K3084">
        <v>-121.5</v>
      </c>
      <c r="L3084">
        <v>1220</v>
      </c>
      <c r="M3084" s="21" t="s">
        <v>3037</v>
      </c>
      <c r="O3084" s="21">
        <v>1982</v>
      </c>
      <c r="Q3084" s="21" t="s">
        <v>3089</v>
      </c>
      <c r="T3084" s="21">
        <v>-20</v>
      </c>
      <c r="U3084" s="21" t="s">
        <v>1221</v>
      </c>
      <c r="V3084" s="9" t="s">
        <v>1250</v>
      </c>
      <c r="W3084">
        <f>56</f>
        <v>56</v>
      </c>
      <c r="X3084" s="9" t="s">
        <v>3091</v>
      </c>
      <c r="Y3084" t="s">
        <v>3104</v>
      </c>
      <c r="Z3084" s="22">
        <v>8</v>
      </c>
      <c r="AD3084" s="22" t="s">
        <v>1168</v>
      </c>
      <c r="AF3084" s="24" t="s">
        <v>153</v>
      </c>
      <c r="AG3084" t="s">
        <v>1160</v>
      </c>
      <c r="AH3084">
        <f t="shared" si="38"/>
        <v>4320</v>
      </c>
      <c r="AI3084" s="21" t="s">
        <v>153</v>
      </c>
      <c r="AJ3084" s="21" t="s">
        <v>1281</v>
      </c>
      <c r="AK3084" s="21">
        <v>27</v>
      </c>
      <c r="AL3084" s="21" t="s">
        <v>1324</v>
      </c>
      <c r="AM3084" s="21"/>
      <c r="AN3084" s="21">
        <v>3</v>
      </c>
      <c r="AO3084" s="21">
        <v>50</v>
      </c>
      <c r="AP3084" s="21">
        <v>56</v>
      </c>
      <c r="AQ3084" s="22" t="s">
        <v>3019</v>
      </c>
      <c r="AR3084" s="21" t="s">
        <v>1301</v>
      </c>
      <c r="AS3084" t="s">
        <v>3088</v>
      </c>
    </row>
    <row r="3085" spans="1:45" x14ac:dyDescent="0.2">
      <c r="A3085" s="21" t="s">
        <v>1688</v>
      </c>
      <c r="B3085" s="21" t="s">
        <v>1146</v>
      </c>
      <c r="C3085" s="21" t="s">
        <v>1149</v>
      </c>
      <c r="D3085" s="21" t="s">
        <v>420</v>
      </c>
      <c r="E3085" s="21" t="s">
        <v>3097</v>
      </c>
      <c r="G3085" s="21" t="s">
        <v>153</v>
      </c>
      <c r="H3085" s="21" t="s">
        <v>1168</v>
      </c>
      <c r="I3085" s="21" t="s">
        <v>3099</v>
      </c>
      <c r="J3085" s="21">
        <v>49</v>
      </c>
      <c r="K3085">
        <v>-121.5</v>
      </c>
      <c r="L3085">
        <v>1220</v>
      </c>
      <c r="M3085" s="21" t="s">
        <v>3037</v>
      </c>
      <c r="O3085" s="21">
        <v>1982</v>
      </c>
      <c r="Q3085" s="21" t="s">
        <v>3089</v>
      </c>
      <c r="T3085" s="21">
        <v>-20</v>
      </c>
      <c r="U3085" s="21" t="s">
        <v>1221</v>
      </c>
      <c r="V3085" s="9" t="s">
        <v>1250</v>
      </c>
      <c r="W3085">
        <f>56</f>
        <v>56</v>
      </c>
      <c r="X3085" s="9" t="s">
        <v>3091</v>
      </c>
      <c r="Y3085" t="s">
        <v>3104</v>
      </c>
      <c r="Z3085" s="22">
        <v>8</v>
      </c>
      <c r="AD3085" s="22" t="s">
        <v>1168</v>
      </c>
      <c r="AF3085" s="24" t="s">
        <v>153</v>
      </c>
      <c r="AG3085" t="s">
        <v>1160</v>
      </c>
      <c r="AH3085">
        <f t="shared" si="38"/>
        <v>4320</v>
      </c>
      <c r="AI3085" s="21" t="s">
        <v>153</v>
      </c>
      <c r="AJ3085" s="21" t="s">
        <v>1148</v>
      </c>
      <c r="AK3085" s="21">
        <v>29</v>
      </c>
      <c r="AL3085" s="21" t="s">
        <v>1324</v>
      </c>
      <c r="AM3085" s="21"/>
      <c r="AN3085" s="21">
        <v>3</v>
      </c>
      <c r="AO3085" s="21">
        <v>50</v>
      </c>
      <c r="AP3085" s="21">
        <v>84</v>
      </c>
      <c r="AQ3085" s="22" t="s">
        <v>3019</v>
      </c>
      <c r="AR3085" s="21" t="s">
        <v>1301</v>
      </c>
      <c r="AS3085" t="s">
        <v>3088</v>
      </c>
    </row>
    <row r="3086" spans="1:45" x14ac:dyDescent="0.2">
      <c r="A3086" s="21" t="s">
        <v>1688</v>
      </c>
      <c r="B3086" s="21" t="s">
        <v>1146</v>
      </c>
      <c r="C3086" s="21" t="s">
        <v>1149</v>
      </c>
      <c r="D3086" s="21" t="s">
        <v>420</v>
      </c>
      <c r="E3086" s="21" t="s">
        <v>3097</v>
      </c>
      <c r="G3086" s="21" t="s">
        <v>153</v>
      </c>
      <c r="H3086" s="21" t="s">
        <v>1168</v>
      </c>
      <c r="I3086" s="21" t="s">
        <v>3099</v>
      </c>
      <c r="J3086" s="21">
        <v>49</v>
      </c>
      <c r="K3086">
        <v>-121.5</v>
      </c>
      <c r="L3086">
        <v>1220</v>
      </c>
      <c r="M3086" s="21" t="s">
        <v>3037</v>
      </c>
      <c r="O3086" s="21">
        <v>1982</v>
      </c>
      <c r="Q3086" s="21" t="s">
        <v>3089</v>
      </c>
      <c r="T3086" s="21">
        <v>-20</v>
      </c>
      <c r="U3086" s="21" t="s">
        <v>1221</v>
      </c>
      <c r="V3086" s="9" t="s">
        <v>1250</v>
      </c>
      <c r="W3086">
        <f>56</f>
        <v>56</v>
      </c>
      <c r="X3086" s="9" t="s">
        <v>3091</v>
      </c>
      <c r="Y3086" t="s">
        <v>3104</v>
      </c>
      <c r="Z3086" s="22">
        <v>8</v>
      </c>
      <c r="AD3086" s="22" t="s">
        <v>1168</v>
      </c>
      <c r="AF3086" s="24" t="s">
        <v>153</v>
      </c>
      <c r="AG3086" t="s">
        <v>1160</v>
      </c>
      <c r="AH3086">
        <f t="shared" si="38"/>
        <v>4320</v>
      </c>
      <c r="AI3086" s="21" t="s">
        <v>153</v>
      </c>
      <c r="AJ3086" s="21" t="s">
        <v>1281</v>
      </c>
      <c r="AK3086" s="21">
        <v>17</v>
      </c>
      <c r="AL3086" s="21" t="s">
        <v>1324</v>
      </c>
      <c r="AM3086" s="21"/>
      <c r="AN3086" s="21">
        <v>3</v>
      </c>
      <c r="AO3086" s="21">
        <v>50</v>
      </c>
      <c r="AP3086" s="21">
        <v>84</v>
      </c>
      <c r="AQ3086" s="22" t="s">
        <v>3019</v>
      </c>
      <c r="AR3086" s="21" t="s">
        <v>1301</v>
      </c>
      <c r="AS3086" t="s">
        <v>3088</v>
      </c>
    </row>
    <row r="3087" spans="1:45" x14ac:dyDescent="0.2">
      <c r="A3087" s="21" t="s">
        <v>1688</v>
      </c>
      <c r="B3087" s="21" t="s">
        <v>1146</v>
      </c>
      <c r="C3087" s="21" t="s">
        <v>1149</v>
      </c>
      <c r="D3087" s="21" t="s">
        <v>420</v>
      </c>
      <c r="E3087" s="21" t="s">
        <v>3097</v>
      </c>
      <c r="G3087" s="21" t="s">
        <v>153</v>
      </c>
      <c r="H3087" s="21" t="s">
        <v>1168</v>
      </c>
      <c r="I3087" s="21" t="s">
        <v>3099</v>
      </c>
      <c r="J3087" s="21">
        <v>49</v>
      </c>
      <c r="K3087">
        <v>-121.5</v>
      </c>
      <c r="L3087">
        <v>1220</v>
      </c>
      <c r="M3087" s="21" t="s">
        <v>3037</v>
      </c>
      <c r="O3087" s="21">
        <v>1982</v>
      </c>
      <c r="Q3087" s="21" t="s">
        <v>3089</v>
      </c>
      <c r="T3087" s="21">
        <v>-20</v>
      </c>
      <c r="U3087" s="21" t="s">
        <v>1221</v>
      </c>
      <c r="V3087" s="9" t="s">
        <v>1250</v>
      </c>
      <c r="W3087">
        <f>56</f>
        <v>56</v>
      </c>
      <c r="X3087" s="9" t="s">
        <v>3091</v>
      </c>
      <c r="Y3087" t="s">
        <v>3105</v>
      </c>
      <c r="Z3087" s="22">
        <v>8</v>
      </c>
      <c r="AD3087" s="22" t="s">
        <v>1168</v>
      </c>
      <c r="AF3087" s="24" t="s">
        <v>153</v>
      </c>
      <c r="AG3087" t="s">
        <v>1160</v>
      </c>
      <c r="AH3087">
        <f t="shared" si="38"/>
        <v>4320</v>
      </c>
      <c r="AI3087" s="21" t="s">
        <v>153</v>
      </c>
      <c r="AJ3087" s="21" t="s">
        <v>1148</v>
      </c>
      <c r="AK3087" s="21">
        <v>30</v>
      </c>
      <c r="AL3087" s="21" t="s">
        <v>1324</v>
      </c>
      <c r="AM3087" s="21"/>
      <c r="AN3087" s="21">
        <v>3</v>
      </c>
      <c r="AO3087" s="21">
        <v>50</v>
      </c>
      <c r="AP3087" s="21">
        <v>28</v>
      </c>
      <c r="AQ3087" s="22" t="s">
        <v>3019</v>
      </c>
      <c r="AR3087" s="21" t="s">
        <v>1301</v>
      </c>
      <c r="AS3087" t="s">
        <v>3088</v>
      </c>
    </row>
    <row r="3088" spans="1:45" x14ac:dyDescent="0.2">
      <c r="A3088" s="21" t="s">
        <v>1688</v>
      </c>
      <c r="B3088" s="21" t="s">
        <v>1146</v>
      </c>
      <c r="C3088" s="21" t="s">
        <v>1149</v>
      </c>
      <c r="D3088" s="21" t="s">
        <v>420</v>
      </c>
      <c r="E3088" s="21" t="s">
        <v>3097</v>
      </c>
      <c r="G3088" s="21" t="s">
        <v>153</v>
      </c>
      <c r="H3088" s="21" t="s">
        <v>1168</v>
      </c>
      <c r="I3088" s="21" t="s">
        <v>3099</v>
      </c>
      <c r="J3088" s="21">
        <v>49</v>
      </c>
      <c r="K3088">
        <v>-121.5</v>
      </c>
      <c r="L3088">
        <v>1220</v>
      </c>
      <c r="M3088" s="21" t="s">
        <v>3037</v>
      </c>
      <c r="O3088" s="21">
        <v>1982</v>
      </c>
      <c r="Q3088" s="21" t="s">
        <v>3089</v>
      </c>
      <c r="T3088" s="21">
        <v>-20</v>
      </c>
      <c r="U3088" s="21" t="s">
        <v>1221</v>
      </c>
      <c r="V3088" s="9" t="s">
        <v>1250</v>
      </c>
      <c r="W3088">
        <f>56</f>
        <v>56</v>
      </c>
      <c r="X3088" s="9" t="s">
        <v>3091</v>
      </c>
      <c r="Y3088" t="s">
        <v>3105</v>
      </c>
      <c r="Z3088" s="22">
        <v>8</v>
      </c>
      <c r="AD3088" s="22" t="s">
        <v>1168</v>
      </c>
      <c r="AF3088" s="24" t="s">
        <v>153</v>
      </c>
      <c r="AG3088" t="s">
        <v>1160</v>
      </c>
      <c r="AH3088">
        <f t="shared" si="38"/>
        <v>4320</v>
      </c>
      <c r="AI3088" s="21" t="s">
        <v>153</v>
      </c>
      <c r="AJ3088" s="21" t="s">
        <v>1281</v>
      </c>
      <c r="AK3088" s="21">
        <v>12</v>
      </c>
      <c r="AL3088" s="21" t="s">
        <v>1324</v>
      </c>
      <c r="AM3088" s="21"/>
      <c r="AN3088" s="21">
        <v>3</v>
      </c>
      <c r="AO3088" s="21">
        <v>50</v>
      </c>
      <c r="AP3088" s="21">
        <v>28</v>
      </c>
      <c r="AQ3088" s="22" t="s">
        <v>3019</v>
      </c>
      <c r="AR3088" s="21" t="s">
        <v>1301</v>
      </c>
      <c r="AS3088" t="s">
        <v>3088</v>
      </c>
    </row>
    <row r="3089" spans="1:45" x14ac:dyDescent="0.2">
      <c r="A3089" s="21" t="s">
        <v>1688</v>
      </c>
      <c r="B3089" s="21" t="s">
        <v>1146</v>
      </c>
      <c r="C3089" s="21" t="s">
        <v>1149</v>
      </c>
      <c r="D3089" s="21" t="s">
        <v>420</v>
      </c>
      <c r="E3089" s="21" t="s">
        <v>3097</v>
      </c>
      <c r="G3089" s="21" t="s">
        <v>153</v>
      </c>
      <c r="H3089" s="21" t="s">
        <v>1168</v>
      </c>
      <c r="I3089" s="21" t="s">
        <v>3099</v>
      </c>
      <c r="J3089" s="21">
        <v>49</v>
      </c>
      <c r="K3089">
        <v>-121.5</v>
      </c>
      <c r="L3089">
        <v>1220</v>
      </c>
      <c r="M3089" s="21" t="s">
        <v>3037</v>
      </c>
      <c r="O3089" s="21">
        <v>1982</v>
      </c>
      <c r="Q3089" s="21" t="s">
        <v>3089</v>
      </c>
      <c r="T3089" s="21">
        <v>-20</v>
      </c>
      <c r="U3089" s="21" t="s">
        <v>1221</v>
      </c>
      <c r="V3089" s="9" t="s">
        <v>1250</v>
      </c>
      <c r="W3089">
        <f>56</f>
        <v>56</v>
      </c>
      <c r="X3089" s="9" t="s">
        <v>3091</v>
      </c>
      <c r="Y3089" t="s">
        <v>3105</v>
      </c>
      <c r="Z3089" s="22">
        <v>8</v>
      </c>
      <c r="AD3089" s="22" t="s">
        <v>1168</v>
      </c>
      <c r="AF3089" s="24" t="s">
        <v>153</v>
      </c>
      <c r="AG3089" t="s">
        <v>1160</v>
      </c>
      <c r="AH3089">
        <f t="shared" si="38"/>
        <v>4320</v>
      </c>
      <c r="AI3089" s="21" t="s">
        <v>153</v>
      </c>
      <c r="AJ3089" s="21" t="s">
        <v>1148</v>
      </c>
      <c r="AK3089" s="21">
        <v>42</v>
      </c>
      <c r="AL3089" s="21" t="s">
        <v>1324</v>
      </c>
      <c r="AM3089" s="21"/>
      <c r="AN3089" s="21">
        <v>3</v>
      </c>
      <c r="AO3089" s="21">
        <v>50</v>
      </c>
      <c r="AP3089" s="21">
        <v>56</v>
      </c>
      <c r="AQ3089" s="22" t="s">
        <v>3019</v>
      </c>
      <c r="AR3089" s="21" t="s">
        <v>1301</v>
      </c>
      <c r="AS3089" t="s">
        <v>3088</v>
      </c>
    </row>
    <row r="3090" spans="1:45" x14ac:dyDescent="0.2">
      <c r="A3090" s="21" t="s">
        <v>1688</v>
      </c>
      <c r="B3090" s="21" t="s">
        <v>1146</v>
      </c>
      <c r="C3090" s="21" t="s">
        <v>1149</v>
      </c>
      <c r="D3090" s="21" t="s">
        <v>420</v>
      </c>
      <c r="E3090" s="21" t="s">
        <v>3097</v>
      </c>
      <c r="G3090" s="21" t="s">
        <v>153</v>
      </c>
      <c r="H3090" s="21" t="s">
        <v>1168</v>
      </c>
      <c r="I3090" s="21" t="s">
        <v>3099</v>
      </c>
      <c r="J3090" s="21">
        <v>49</v>
      </c>
      <c r="K3090">
        <v>-121.5</v>
      </c>
      <c r="L3090">
        <v>1220</v>
      </c>
      <c r="M3090" s="21" t="s">
        <v>3037</v>
      </c>
      <c r="O3090" s="21">
        <v>1982</v>
      </c>
      <c r="Q3090" s="21" t="s">
        <v>3089</v>
      </c>
      <c r="T3090" s="21">
        <v>-20</v>
      </c>
      <c r="U3090" s="21" t="s">
        <v>1221</v>
      </c>
      <c r="V3090" s="9" t="s">
        <v>1250</v>
      </c>
      <c r="W3090">
        <f>56</f>
        <v>56</v>
      </c>
      <c r="X3090" s="9" t="s">
        <v>3091</v>
      </c>
      <c r="Y3090" t="s">
        <v>3105</v>
      </c>
      <c r="Z3090" s="22">
        <v>8</v>
      </c>
      <c r="AD3090" s="22" t="s">
        <v>1168</v>
      </c>
      <c r="AF3090" s="24" t="s">
        <v>153</v>
      </c>
      <c r="AG3090" t="s">
        <v>1160</v>
      </c>
      <c r="AH3090">
        <f t="shared" si="38"/>
        <v>4320</v>
      </c>
      <c r="AI3090" s="21" t="s">
        <v>153</v>
      </c>
      <c r="AJ3090" s="21" t="s">
        <v>1281</v>
      </c>
      <c r="AK3090" s="21">
        <v>22</v>
      </c>
      <c r="AL3090" s="21" t="s">
        <v>1324</v>
      </c>
      <c r="AM3090" s="21"/>
      <c r="AN3090" s="21">
        <v>3</v>
      </c>
      <c r="AO3090" s="21">
        <v>50</v>
      </c>
      <c r="AP3090" s="21">
        <v>56</v>
      </c>
      <c r="AQ3090" s="22" t="s">
        <v>3019</v>
      </c>
      <c r="AR3090" s="21" t="s">
        <v>1301</v>
      </c>
      <c r="AS3090" t="s">
        <v>3088</v>
      </c>
    </row>
    <row r="3091" spans="1:45" x14ac:dyDescent="0.2">
      <c r="A3091" s="21" t="s">
        <v>1688</v>
      </c>
      <c r="B3091" s="21" t="s">
        <v>1146</v>
      </c>
      <c r="C3091" s="21" t="s">
        <v>1149</v>
      </c>
      <c r="D3091" s="21" t="s">
        <v>420</v>
      </c>
      <c r="E3091" s="21" t="s">
        <v>3097</v>
      </c>
      <c r="G3091" s="21" t="s">
        <v>153</v>
      </c>
      <c r="H3091" s="21" t="s">
        <v>1168</v>
      </c>
      <c r="I3091" s="21" t="s">
        <v>3099</v>
      </c>
      <c r="J3091" s="21">
        <v>49</v>
      </c>
      <c r="K3091">
        <v>-121.5</v>
      </c>
      <c r="L3091">
        <v>1220</v>
      </c>
      <c r="M3091" s="21" t="s">
        <v>3037</v>
      </c>
      <c r="O3091" s="21">
        <v>1982</v>
      </c>
      <c r="Q3091" s="21" t="s">
        <v>3089</v>
      </c>
      <c r="T3091" s="21">
        <v>-20</v>
      </c>
      <c r="U3091" s="21" t="s">
        <v>1221</v>
      </c>
      <c r="V3091" s="9" t="s">
        <v>1250</v>
      </c>
      <c r="W3091">
        <f>56</f>
        <v>56</v>
      </c>
      <c r="X3091" s="9" t="s">
        <v>3091</v>
      </c>
      <c r="Y3091" t="s">
        <v>3105</v>
      </c>
      <c r="Z3091" s="22">
        <v>8</v>
      </c>
      <c r="AD3091" s="22" t="s">
        <v>1168</v>
      </c>
      <c r="AF3091" s="24" t="s">
        <v>153</v>
      </c>
      <c r="AG3091" t="s">
        <v>1160</v>
      </c>
      <c r="AH3091">
        <f t="shared" si="38"/>
        <v>4320</v>
      </c>
      <c r="AI3091" s="21" t="s">
        <v>153</v>
      </c>
      <c r="AJ3091" s="21" t="s">
        <v>1148</v>
      </c>
      <c r="AK3091" s="21">
        <v>23</v>
      </c>
      <c r="AL3091" s="21" t="s">
        <v>1324</v>
      </c>
      <c r="AM3091" s="21"/>
      <c r="AN3091" s="21">
        <v>3</v>
      </c>
      <c r="AO3091" s="21">
        <v>50</v>
      </c>
      <c r="AP3091" s="21">
        <v>84</v>
      </c>
      <c r="AQ3091" s="22" t="s">
        <v>3019</v>
      </c>
      <c r="AR3091" s="21" t="s">
        <v>1301</v>
      </c>
      <c r="AS3091" t="s">
        <v>3088</v>
      </c>
    </row>
    <row r="3092" spans="1:45" x14ac:dyDescent="0.2">
      <c r="A3092" s="21" t="s">
        <v>1688</v>
      </c>
      <c r="B3092" s="21" t="s">
        <v>1146</v>
      </c>
      <c r="C3092" s="21" t="s">
        <v>1149</v>
      </c>
      <c r="D3092" s="21" t="s">
        <v>420</v>
      </c>
      <c r="E3092" s="21" t="s">
        <v>3097</v>
      </c>
      <c r="G3092" s="21" t="s">
        <v>153</v>
      </c>
      <c r="H3092" s="21" t="s">
        <v>1168</v>
      </c>
      <c r="I3092" s="21" t="s">
        <v>3099</v>
      </c>
      <c r="J3092" s="21">
        <v>49</v>
      </c>
      <c r="K3092">
        <v>-121.5</v>
      </c>
      <c r="L3092">
        <v>1220</v>
      </c>
      <c r="M3092" s="21" t="s">
        <v>3037</v>
      </c>
      <c r="O3092" s="21">
        <v>1982</v>
      </c>
      <c r="Q3092" s="21" t="s">
        <v>3089</v>
      </c>
      <c r="T3092" s="21">
        <v>-20</v>
      </c>
      <c r="U3092" s="21" t="s">
        <v>1221</v>
      </c>
      <c r="V3092" s="9" t="s">
        <v>1250</v>
      </c>
      <c r="W3092">
        <f>56</f>
        <v>56</v>
      </c>
      <c r="X3092" s="9" t="s">
        <v>3091</v>
      </c>
      <c r="Y3092" t="s">
        <v>3105</v>
      </c>
      <c r="Z3092" s="22">
        <v>8</v>
      </c>
      <c r="AD3092" s="22" t="s">
        <v>1168</v>
      </c>
      <c r="AF3092" s="24" t="s">
        <v>153</v>
      </c>
      <c r="AG3092" t="s">
        <v>1160</v>
      </c>
      <c r="AH3092">
        <f t="shared" si="38"/>
        <v>4320</v>
      </c>
      <c r="AI3092" s="21" t="s">
        <v>153</v>
      </c>
      <c r="AJ3092" s="21" t="s">
        <v>1281</v>
      </c>
      <c r="AK3092" s="21">
        <v>13</v>
      </c>
      <c r="AL3092" s="21" t="s">
        <v>1324</v>
      </c>
      <c r="AM3092" s="21"/>
      <c r="AN3092" s="21">
        <v>3</v>
      </c>
      <c r="AO3092" s="21">
        <v>50</v>
      </c>
      <c r="AP3092" s="21">
        <v>84</v>
      </c>
      <c r="AQ3092" s="22" t="s">
        <v>3019</v>
      </c>
      <c r="AR3092" s="21" t="s">
        <v>1301</v>
      </c>
      <c r="AS3092" t="s">
        <v>3088</v>
      </c>
    </row>
    <row r="3093" spans="1:45" x14ac:dyDescent="0.2">
      <c r="A3093" s="21" t="s">
        <v>1688</v>
      </c>
      <c r="B3093" s="21" t="s">
        <v>1146</v>
      </c>
      <c r="C3093" s="21" t="s">
        <v>1149</v>
      </c>
      <c r="D3093" s="21" t="s">
        <v>420</v>
      </c>
      <c r="E3093" s="21" t="s">
        <v>3097</v>
      </c>
      <c r="G3093" s="21" t="s">
        <v>153</v>
      </c>
      <c r="H3093" s="21" t="s">
        <v>1168</v>
      </c>
      <c r="I3093" s="21" t="s">
        <v>3099</v>
      </c>
      <c r="J3093" s="21">
        <v>49</v>
      </c>
      <c r="K3093">
        <v>-121.5</v>
      </c>
      <c r="L3093">
        <v>1220</v>
      </c>
      <c r="M3093" s="21" t="s">
        <v>3037</v>
      </c>
      <c r="O3093" s="21">
        <v>1982</v>
      </c>
      <c r="Q3093" s="21" t="s">
        <v>3089</v>
      </c>
      <c r="T3093" s="21">
        <v>-20</v>
      </c>
      <c r="U3093" s="21" t="s">
        <v>1147</v>
      </c>
      <c r="X3093" s="9" t="s">
        <v>3091</v>
      </c>
      <c r="Z3093" s="22">
        <v>8</v>
      </c>
      <c r="AD3093" s="22" t="s">
        <v>1168</v>
      </c>
      <c r="AF3093" s="24" t="s">
        <v>153</v>
      </c>
      <c r="AG3093" t="s">
        <v>1160</v>
      </c>
      <c r="AH3093">
        <f t="shared" si="38"/>
        <v>4320</v>
      </c>
      <c r="AI3093" s="21" t="s">
        <v>153</v>
      </c>
      <c r="AJ3093" s="21" t="s">
        <v>1148</v>
      </c>
      <c r="AK3093" s="21">
        <v>24</v>
      </c>
      <c r="AL3093" s="21" t="s">
        <v>1324</v>
      </c>
      <c r="AM3093" s="21"/>
      <c r="AN3093" s="21">
        <v>3</v>
      </c>
      <c r="AO3093" s="21">
        <v>50</v>
      </c>
      <c r="AP3093" s="21">
        <v>28</v>
      </c>
      <c r="AQ3093" s="22" t="s">
        <v>3019</v>
      </c>
      <c r="AR3093" s="21" t="s">
        <v>1301</v>
      </c>
      <c r="AS3093" t="s">
        <v>3088</v>
      </c>
    </row>
    <row r="3094" spans="1:45" x14ac:dyDescent="0.2">
      <c r="A3094" s="21" t="s">
        <v>1688</v>
      </c>
      <c r="B3094" s="21" t="s">
        <v>1146</v>
      </c>
      <c r="C3094" s="21" t="s">
        <v>1149</v>
      </c>
      <c r="D3094" s="21" t="s">
        <v>420</v>
      </c>
      <c r="E3094" s="21" t="s">
        <v>3097</v>
      </c>
      <c r="G3094" s="21" t="s">
        <v>153</v>
      </c>
      <c r="H3094" s="21" t="s">
        <v>1168</v>
      </c>
      <c r="I3094" s="21" t="s">
        <v>3099</v>
      </c>
      <c r="J3094" s="21">
        <v>49</v>
      </c>
      <c r="K3094">
        <v>-121.5</v>
      </c>
      <c r="L3094">
        <v>1220</v>
      </c>
      <c r="M3094" s="21" t="s">
        <v>3037</v>
      </c>
      <c r="O3094" s="21">
        <v>1982</v>
      </c>
      <c r="Q3094" s="21" t="s">
        <v>3089</v>
      </c>
      <c r="T3094" s="21">
        <v>-20</v>
      </c>
      <c r="U3094" s="21" t="s">
        <v>1147</v>
      </c>
      <c r="X3094" s="9" t="s">
        <v>3091</v>
      </c>
      <c r="Z3094" s="22">
        <v>8</v>
      </c>
      <c r="AD3094" s="22" t="s">
        <v>1168</v>
      </c>
      <c r="AF3094" s="24" t="s">
        <v>153</v>
      </c>
      <c r="AG3094" t="s">
        <v>1160</v>
      </c>
      <c r="AH3094">
        <f t="shared" si="38"/>
        <v>4320</v>
      </c>
      <c r="AI3094" s="21" t="s">
        <v>153</v>
      </c>
      <c r="AJ3094" s="21" t="s">
        <v>1281</v>
      </c>
      <c r="AK3094" s="21">
        <v>6</v>
      </c>
      <c r="AL3094" s="21" t="s">
        <v>1324</v>
      </c>
      <c r="AM3094" s="21"/>
      <c r="AN3094" s="21">
        <v>3</v>
      </c>
      <c r="AO3094" s="21">
        <v>50</v>
      </c>
      <c r="AP3094" s="21">
        <v>28</v>
      </c>
      <c r="AQ3094" s="22" t="s">
        <v>3019</v>
      </c>
      <c r="AR3094" s="21" t="s">
        <v>1301</v>
      </c>
      <c r="AS3094" t="s">
        <v>3088</v>
      </c>
    </row>
    <row r="3095" spans="1:45" x14ac:dyDescent="0.2">
      <c r="A3095" s="21" t="s">
        <v>1688</v>
      </c>
      <c r="B3095" s="21" t="s">
        <v>1146</v>
      </c>
      <c r="C3095" s="21" t="s">
        <v>1149</v>
      </c>
      <c r="D3095" s="21" t="s">
        <v>420</v>
      </c>
      <c r="E3095" s="21" t="s">
        <v>3097</v>
      </c>
      <c r="G3095" s="21" t="s">
        <v>153</v>
      </c>
      <c r="H3095" s="21" t="s">
        <v>1168</v>
      </c>
      <c r="I3095" s="21" t="s">
        <v>3099</v>
      </c>
      <c r="J3095" s="21">
        <v>49</v>
      </c>
      <c r="K3095">
        <v>-121.5</v>
      </c>
      <c r="L3095">
        <v>1220</v>
      </c>
      <c r="M3095" s="21" t="s">
        <v>3037</v>
      </c>
      <c r="O3095" s="21">
        <v>1982</v>
      </c>
      <c r="Q3095" s="21" t="s">
        <v>3089</v>
      </c>
      <c r="T3095" s="21">
        <v>-20</v>
      </c>
      <c r="U3095" s="21" t="s">
        <v>1147</v>
      </c>
      <c r="X3095" s="9" t="s">
        <v>3091</v>
      </c>
      <c r="Z3095" s="22">
        <v>8</v>
      </c>
      <c r="AD3095" s="22" t="s">
        <v>1168</v>
      </c>
      <c r="AF3095" s="24" t="s">
        <v>153</v>
      </c>
      <c r="AG3095" t="s">
        <v>1160</v>
      </c>
      <c r="AH3095">
        <f t="shared" si="38"/>
        <v>4320</v>
      </c>
      <c r="AI3095" s="21" t="s">
        <v>153</v>
      </c>
      <c r="AJ3095" s="21" t="s">
        <v>1148</v>
      </c>
      <c r="AK3095" s="21">
        <v>24</v>
      </c>
      <c r="AL3095" s="21" t="s">
        <v>1324</v>
      </c>
      <c r="AM3095" s="21"/>
      <c r="AN3095" s="21">
        <v>3</v>
      </c>
      <c r="AO3095" s="21">
        <v>50</v>
      </c>
      <c r="AP3095" s="21">
        <v>56</v>
      </c>
      <c r="AQ3095" s="22" t="s">
        <v>3019</v>
      </c>
      <c r="AR3095" s="21" t="s">
        <v>1301</v>
      </c>
      <c r="AS3095" t="s">
        <v>3088</v>
      </c>
    </row>
    <row r="3096" spans="1:45" x14ac:dyDescent="0.2">
      <c r="A3096" s="21" t="s">
        <v>1688</v>
      </c>
      <c r="B3096" s="21" t="s">
        <v>1146</v>
      </c>
      <c r="C3096" s="21" t="s">
        <v>1149</v>
      </c>
      <c r="D3096" s="21" t="s">
        <v>420</v>
      </c>
      <c r="E3096" s="21" t="s">
        <v>3097</v>
      </c>
      <c r="G3096" s="21" t="s">
        <v>153</v>
      </c>
      <c r="H3096" s="21" t="s">
        <v>1168</v>
      </c>
      <c r="I3096" s="21" t="s">
        <v>3099</v>
      </c>
      <c r="J3096" s="21">
        <v>49</v>
      </c>
      <c r="K3096">
        <v>-121.5</v>
      </c>
      <c r="L3096">
        <v>1220</v>
      </c>
      <c r="M3096" s="21" t="s">
        <v>3037</v>
      </c>
      <c r="O3096" s="21">
        <v>1982</v>
      </c>
      <c r="Q3096" s="21" t="s">
        <v>3089</v>
      </c>
      <c r="T3096" s="21">
        <v>-20</v>
      </c>
      <c r="U3096" s="21" t="s">
        <v>1147</v>
      </c>
      <c r="X3096" s="9" t="s">
        <v>3091</v>
      </c>
      <c r="Z3096" s="22">
        <v>8</v>
      </c>
      <c r="AD3096" s="22" t="s">
        <v>1168</v>
      </c>
      <c r="AF3096" s="24" t="s">
        <v>153</v>
      </c>
      <c r="AG3096" t="s">
        <v>1160</v>
      </c>
      <c r="AH3096">
        <f t="shared" si="38"/>
        <v>4320</v>
      </c>
      <c r="AI3096" s="21" t="s">
        <v>153</v>
      </c>
      <c r="AJ3096" s="21" t="s">
        <v>1281</v>
      </c>
      <c r="AK3096" s="21">
        <v>6</v>
      </c>
      <c r="AL3096" s="21" t="s">
        <v>1324</v>
      </c>
      <c r="AM3096" s="21"/>
      <c r="AN3096" s="21">
        <v>3</v>
      </c>
      <c r="AO3096" s="21">
        <v>50</v>
      </c>
      <c r="AP3096" s="21">
        <v>56</v>
      </c>
      <c r="AQ3096" s="22" t="s">
        <v>3019</v>
      </c>
      <c r="AR3096" s="21" t="s">
        <v>1301</v>
      </c>
      <c r="AS3096" t="s">
        <v>3088</v>
      </c>
    </row>
    <row r="3097" spans="1:45" x14ac:dyDescent="0.2">
      <c r="A3097" s="21" t="s">
        <v>1688</v>
      </c>
      <c r="B3097" s="21" t="s">
        <v>1146</v>
      </c>
      <c r="C3097" s="21" t="s">
        <v>1149</v>
      </c>
      <c r="D3097" s="21" t="s">
        <v>420</v>
      </c>
      <c r="E3097" s="21" t="s">
        <v>3097</v>
      </c>
      <c r="G3097" s="21" t="s">
        <v>153</v>
      </c>
      <c r="H3097" s="21" t="s">
        <v>1168</v>
      </c>
      <c r="I3097" s="21" t="s">
        <v>3099</v>
      </c>
      <c r="J3097" s="21">
        <v>49</v>
      </c>
      <c r="K3097">
        <v>-121.5</v>
      </c>
      <c r="L3097">
        <v>1220</v>
      </c>
      <c r="M3097" s="21" t="s">
        <v>3037</v>
      </c>
      <c r="O3097" s="21">
        <v>1982</v>
      </c>
      <c r="Q3097" s="21" t="s">
        <v>3089</v>
      </c>
      <c r="T3097" s="21">
        <v>-20</v>
      </c>
      <c r="U3097" s="21" t="s">
        <v>1147</v>
      </c>
      <c r="X3097" s="9" t="s">
        <v>3091</v>
      </c>
      <c r="Z3097" s="22">
        <v>8</v>
      </c>
      <c r="AD3097" s="22" t="s">
        <v>1168</v>
      </c>
      <c r="AF3097" s="24" t="s">
        <v>153</v>
      </c>
      <c r="AG3097" t="s">
        <v>1160</v>
      </c>
      <c r="AH3097">
        <f t="shared" si="38"/>
        <v>4320</v>
      </c>
      <c r="AI3097" s="21" t="s">
        <v>153</v>
      </c>
      <c r="AJ3097" s="21" t="s">
        <v>1148</v>
      </c>
      <c r="AK3097" s="21">
        <v>24</v>
      </c>
      <c r="AL3097" s="21" t="s">
        <v>1324</v>
      </c>
      <c r="AM3097" s="21"/>
      <c r="AN3097" s="21">
        <v>3</v>
      </c>
      <c r="AO3097" s="21">
        <v>50</v>
      </c>
      <c r="AP3097" s="21">
        <v>84</v>
      </c>
      <c r="AQ3097" s="22" t="s">
        <v>3019</v>
      </c>
      <c r="AR3097" s="21" t="s">
        <v>1301</v>
      </c>
      <c r="AS3097" t="s">
        <v>3088</v>
      </c>
    </row>
    <row r="3098" spans="1:45" x14ac:dyDescent="0.2">
      <c r="A3098" s="21" t="s">
        <v>1688</v>
      </c>
      <c r="B3098" s="21" t="s">
        <v>1146</v>
      </c>
      <c r="C3098" s="21" t="s">
        <v>1149</v>
      </c>
      <c r="D3098" s="21" t="s">
        <v>420</v>
      </c>
      <c r="E3098" s="21" t="s">
        <v>3097</v>
      </c>
      <c r="G3098" s="21" t="s">
        <v>153</v>
      </c>
      <c r="H3098" s="21" t="s">
        <v>1168</v>
      </c>
      <c r="I3098" s="21" t="s">
        <v>3099</v>
      </c>
      <c r="J3098" s="21">
        <v>49</v>
      </c>
      <c r="K3098">
        <v>-121.5</v>
      </c>
      <c r="L3098">
        <v>1220</v>
      </c>
      <c r="M3098" s="21" t="s">
        <v>3037</v>
      </c>
      <c r="O3098" s="21">
        <v>1982</v>
      </c>
      <c r="Q3098" s="21" t="s">
        <v>3089</v>
      </c>
      <c r="T3098" s="21">
        <v>-20</v>
      </c>
      <c r="U3098" s="21" t="s">
        <v>1147</v>
      </c>
      <c r="X3098" s="9" t="s">
        <v>3091</v>
      </c>
      <c r="Z3098" s="22">
        <v>8</v>
      </c>
      <c r="AD3098" s="22" t="s">
        <v>1168</v>
      </c>
      <c r="AF3098" s="24" t="s">
        <v>153</v>
      </c>
      <c r="AG3098" t="s">
        <v>1160</v>
      </c>
      <c r="AH3098">
        <f t="shared" si="38"/>
        <v>4320</v>
      </c>
      <c r="AI3098" s="21" t="s">
        <v>153</v>
      </c>
      <c r="AJ3098" s="21" t="s">
        <v>1281</v>
      </c>
      <c r="AK3098" s="21">
        <v>6</v>
      </c>
      <c r="AL3098" s="21" t="s">
        <v>1324</v>
      </c>
      <c r="AM3098" s="21"/>
      <c r="AN3098" s="21">
        <v>3</v>
      </c>
      <c r="AO3098" s="21">
        <v>50</v>
      </c>
      <c r="AP3098" s="21">
        <v>84</v>
      </c>
      <c r="AQ3098" s="22" t="s">
        <v>3019</v>
      </c>
      <c r="AR3098" s="21" t="s">
        <v>1301</v>
      </c>
      <c r="AS3098" t="s">
        <v>3088</v>
      </c>
    </row>
    <row r="3099" spans="1:45" x14ac:dyDescent="0.2">
      <c r="A3099" s="21" t="s">
        <v>1763</v>
      </c>
      <c r="B3099" s="21" t="s">
        <v>1146</v>
      </c>
      <c r="C3099" s="21" t="s">
        <v>1149</v>
      </c>
      <c r="D3099" s="21" t="s">
        <v>1761</v>
      </c>
      <c r="E3099" s="21" t="s">
        <v>1762</v>
      </c>
      <c r="F3099" s="25"/>
      <c r="G3099" s="21" t="s">
        <v>1168</v>
      </c>
      <c r="H3099" s="21" t="s">
        <v>1168</v>
      </c>
      <c r="I3099" s="21" t="s">
        <v>3113</v>
      </c>
      <c r="L3099" t="s">
        <v>3114</v>
      </c>
      <c r="M3099" s="21" t="s">
        <v>1157</v>
      </c>
      <c r="O3099" s="21">
        <v>2011</v>
      </c>
      <c r="P3099">
        <v>2011</v>
      </c>
      <c r="U3099" s="21" t="s">
        <v>1249</v>
      </c>
      <c r="W3099">
        <v>0</v>
      </c>
      <c r="X3099" s="9" t="s">
        <v>1220</v>
      </c>
      <c r="Z3099" s="9" t="s">
        <v>3115</v>
      </c>
      <c r="AD3099" s="22"/>
      <c r="AF3099" s="24" t="s">
        <v>1168</v>
      </c>
      <c r="AI3099" s="21" t="s">
        <v>1168</v>
      </c>
      <c r="AJ3099" s="21" t="s">
        <v>1148</v>
      </c>
      <c r="AK3099" s="21">
        <v>0</v>
      </c>
      <c r="AL3099" s="21" t="s">
        <v>1280</v>
      </c>
      <c r="AM3099">
        <v>0</v>
      </c>
      <c r="AN3099" s="21">
        <v>3</v>
      </c>
      <c r="AO3099" s="21">
        <v>20</v>
      </c>
      <c r="AP3099" s="21">
        <v>0</v>
      </c>
      <c r="AQ3099" s="22" t="s">
        <v>3117</v>
      </c>
      <c r="AR3099" s="21" t="s">
        <v>1155</v>
      </c>
      <c r="AS3099" t="s">
        <v>3116</v>
      </c>
    </row>
    <row r="3100" spans="1:45" x14ac:dyDescent="0.2">
      <c r="A3100" s="21" t="s">
        <v>1763</v>
      </c>
      <c r="B3100" s="21" t="s">
        <v>1146</v>
      </c>
      <c r="C3100" s="21" t="s">
        <v>1149</v>
      </c>
      <c r="D3100" s="21" t="s">
        <v>1761</v>
      </c>
      <c r="E3100" s="21" t="s">
        <v>1762</v>
      </c>
      <c r="F3100" s="25"/>
      <c r="G3100" s="21" t="s">
        <v>1168</v>
      </c>
      <c r="H3100" s="21" t="s">
        <v>1168</v>
      </c>
      <c r="I3100" s="21" t="s">
        <v>3113</v>
      </c>
      <c r="L3100" t="s">
        <v>3114</v>
      </c>
      <c r="M3100" s="21" t="s">
        <v>1157</v>
      </c>
      <c r="O3100" s="21">
        <v>2011</v>
      </c>
      <c r="P3100">
        <v>2011</v>
      </c>
      <c r="U3100" s="21" t="s">
        <v>1249</v>
      </c>
      <c r="W3100">
        <v>3.5880000000000001</v>
      </c>
      <c r="X3100" s="9" t="s">
        <v>1220</v>
      </c>
      <c r="Z3100" s="9" t="s">
        <v>3115</v>
      </c>
      <c r="AD3100" s="22"/>
      <c r="AF3100" s="24" t="s">
        <v>1168</v>
      </c>
      <c r="AI3100" s="21" t="s">
        <v>1168</v>
      </c>
      <c r="AJ3100" s="21" t="s">
        <v>1148</v>
      </c>
      <c r="AK3100" s="21">
        <v>0</v>
      </c>
      <c r="AL3100" s="21" t="s">
        <v>1280</v>
      </c>
      <c r="AM3100">
        <v>0</v>
      </c>
      <c r="AN3100" s="21">
        <v>3</v>
      </c>
      <c r="AO3100" s="21">
        <v>20</v>
      </c>
      <c r="AP3100" s="21">
        <v>3.5880000000000001</v>
      </c>
      <c r="AQ3100" s="22" t="s">
        <v>3117</v>
      </c>
      <c r="AR3100" s="21" t="s">
        <v>1155</v>
      </c>
      <c r="AS3100" t="s">
        <v>3116</v>
      </c>
    </row>
    <row r="3101" spans="1:45" x14ac:dyDescent="0.2">
      <c r="A3101" s="21" t="s">
        <v>1763</v>
      </c>
      <c r="B3101" s="21" t="s">
        <v>1146</v>
      </c>
      <c r="C3101" s="21" t="s">
        <v>1149</v>
      </c>
      <c r="D3101" s="21" t="s">
        <v>1761</v>
      </c>
      <c r="E3101" s="21" t="s">
        <v>1762</v>
      </c>
      <c r="F3101" s="25"/>
      <c r="G3101" s="21" t="s">
        <v>1168</v>
      </c>
      <c r="H3101" s="21" t="s">
        <v>1168</v>
      </c>
      <c r="I3101" s="21" t="s">
        <v>3113</v>
      </c>
      <c r="L3101" t="s">
        <v>3114</v>
      </c>
      <c r="M3101" s="21" t="s">
        <v>1157</v>
      </c>
      <c r="O3101" s="21">
        <v>2011</v>
      </c>
      <c r="P3101">
        <v>2011</v>
      </c>
      <c r="U3101" s="21" t="s">
        <v>1249</v>
      </c>
      <c r="W3101">
        <v>6.9770000000000003</v>
      </c>
      <c r="X3101" s="9" t="s">
        <v>1220</v>
      </c>
      <c r="Z3101" s="9" t="s">
        <v>3115</v>
      </c>
      <c r="AD3101" s="22"/>
      <c r="AF3101" s="24" t="s">
        <v>1168</v>
      </c>
      <c r="AI3101" s="21" t="s">
        <v>1168</v>
      </c>
      <c r="AJ3101" s="21" t="s">
        <v>1148</v>
      </c>
      <c r="AK3101" s="21">
        <v>0</v>
      </c>
      <c r="AL3101" s="21" t="s">
        <v>1280</v>
      </c>
      <c r="AM3101">
        <v>0</v>
      </c>
      <c r="AN3101" s="21">
        <v>3</v>
      </c>
      <c r="AO3101" s="21">
        <v>20</v>
      </c>
      <c r="AP3101" s="21">
        <v>6.9770000000000003</v>
      </c>
      <c r="AQ3101" s="22" t="s">
        <v>3117</v>
      </c>
      <c r="AR3101" s="21" t="s">
        <v>1155</v>
      </c>
      <c r="AS3101" t="s">
        <v>3116</v>
      </c>
    </row>
    <row r="3102" spans="1:45" x14ac:dyDescent="0.2">
      <c r="A3102" s="21" t="s">
        <v>1763</v>
      </c>
      <c r="B3102" s="21" t="s">
        <v>1146</v>
      </c>
      <c r="C3102" s="21" t="s">
        <v>1149</v>
      </c>
      <c r="D3102" s="21" t="s">
        <v>1761</v>
      </c>
      <c r="E3102" s="21" t="s">
        <v>1762</v>
      </c>
      <c r="F3102" s="25"/>
      <c r="G3102" s="21" t="s">
        <v>1168</v>
      </c>
      <c r="H3102" s="21" t="s">
        <v>1168</v>
      </c>
      <c r="I3102" s="21" t="s">
        <v>3113</v>
      </c>
      <c r="L3102" t="s">
        <v>3114</v>
      </c>
      <c r="M3102" s="21" t="s">
        <v>1157</v>
      </c>
      <c r="O3102" s="21">
        <v>2011</v>
      </c>
      <c r="P3102">
        <v>2011</v>
      </c>
      <c r="U3102" s="21" t="s">
        <v>1249</v>
      </c>
      <c r="W3102">
        <v>9.8119999999999994</v>
      </c>
      <c r="X3102" s="9" t="s">
        <v>1220</v>
      </c>
      <c r="Z3102" s="9" t="s">
        <v>3115</v>
      </c>
      <c r="AD3102" s="22"/>
      <c r="AF3102" s="24" t="s">
        <v>1168</v>
      </c>
      <c r="AI3102" s="21" t="s">
        <v>1168</v>
      </c>
      <c r="AJ3102" s="21" t="s">
        <v>1148</v>
      </c>
      <c r="AK3102" s="21">
        <v>0</v>
      </c>
      <c r="AL3102" s="21" t="s">
        <v>1280</v>
      </c>
      <c r="AM3102">
        <v>0</v>
      </c>
      <c r="AN3102" s="21">
        <v>3</v>
      </c>
      <c r="AO3102" s="21">
        <v>20</v>
      </c>
      <c r="AP3102" s="21">
        <v>9.8119999999999994</v>
      </c>
      <c r="AQ3102" s="22" t="s">
        <v>3117</v>
      </c>
      <c r="AR3102" s="21" t="s">
        <v>1155</v>
      </c>
      <c r="AS3102" t="s">
        <v>3116</v>
      </c>
    </row>
    <row r="3103" spans="1:45" x14ac:dyDescent="0.2">
      <c r="A3103" s="21" t="s">
        <v>1763</v>
      </c>
      <c r="B3103" s="21" t="s">
        <v>1146</v>
      </c>
      <c r="C3103" s="21" t="s">
        <v>1149</v>
      </c>
      <c r="D3103" s="21" t="s">
        <v>1761</v>
      </c>
      <c r="E3103" s="21" t="s">
        <v>1762</v>
      </c>
      <c r="F3103" s="25"/>
      <c r="G3103" s="21" t="s">
        <v>1168</v>
      </c>
      <c r="H3103" s="21" t="s">
        <v>1168</v>
      </c>
      <c r="I3103" s="21" t="s">
        <v>3113</v>
      </c>
      <c r="L3103" t="s">
        <v>3114</v>
      </c>
      <c r="M3103" s="21" t="s">
        <v>1157</v>
      </c>
      <c r="O3103" s="21">
        <v>2011</v>
      </c>
      <c r="P3103">
        <v>2011</v>
      </c>
      <c r="U3103" s="21" t="s">
        <v>1249</v>
      </c>
      <c r="W3103">
        <v>13.000999999999999</v>
      </c>
      <c r="X3103" s="9" t="s">
        <v>1220</v>
      </c>
      <c r="Z3103" s="9" t="s">
        <v>3115</v>
      </c>
      <c r="AD3103" s="22"/>
      <c r="AF3103" s="24" t="s">
        <v>1168</v>
      </c>
      <c r="AI3103" s="21" t="s">
        <v>1168</v>
      </c>
      <c r="AJ3103" s="21" t="s">
        <v>1148</v>
      </c>
      <c r="AK3103" s="21">
        <v>0</v>
      </c>
      <c r="AL3103" s="21" t="s">
        <v>1280</v>
      </c>
      <c r="AM3103">
        <v>0</v>
      </c>
      <c r="AN3103" s="21">
        <v>3</v>
      </c>
      <c r="AO3103" s="21">
        <v>20</v>
      </c>
      <c r="AP3103" s="21">
        <v>13.000999999999999</v>
      </c>
      <c r="AQ3103" s="22" t="s">
        <v>3117</v>
      </c>
      <c r="AR3103" s="21" t="s">
        <v>1155</v>
      </c>
      <c r="AS3103" t="s">
        <v>3116</v>
      </c>
    </row>
    <row r="3104" spans="1:45" x14ac:dyDescent="0.2">
      <c r="A3104" s="21" t="s">
        <v>1763</v>
      </c>
      <c r="B3104" s="21" t="s">
        <v>1146</v>
      </c>
      <c r="C3104" s="21" t="s">
        <v>1149</v>
      </c>
      <c r="D3104" s="21" t="s">
        <v>1761</v>
      </c>
      <c r="E3104" s="21" t="s">
        <v>1762</v>
      </c>
      <c r="F3104" s="25"/>
      <c r="G3104" s="21" t="s">
        <v>1168</v>
      </c>
      <c r="H3104" s="21" t="s">
        <v>1168</v>
      </c>
      <c r="I3104" s="21" t="s">
        <v>3113</v>
      </c>
      <c r="L3104" t="s">
        <v>3114</v>
      </c>
      <c r="M3104" s="21" t="s">
        <v>1157</v>
      </c>
      <c r="O3104" s="21">
        <v>2011</v>
      </c>
      <c r="P3104">
        <v>2011</v>
      </c>
      <c r="U3104" s="21" t="s">
        <v>1249</v>
      </c>
      <c r="W3104">
        <v>16.899000000000001</v>
      </c>
      <c r="X3104" s="9" t="s">
        <v>1220</v>
      </c>
      <c r="Z3104" s="9" t="s">
        <v>3115</v>
      </c>
      <c r="AD3104" s="22"/>
      <c r="AF3104" s="24" t="s">
        <v>1168</v>
      </c>
      <c r="AI3104" s="21" t="s">
        <v>1168</v>
      </c>
      <c r="AJ3104" s="21" t="s">
        <v>1148</v>
      </c>
      <c r="AK3104" s="21">
        <v>0</v>
      </c>
      <c r="AL3104" s="21" t="s">
        <v>1280</v>
      </c>
      <c r="AM3104">
        <v>0</v>
      </c>
      <c r="AN3104" s="21">
        <v>3</v>
      </c>
      <c r="AO3104" s="21">
        <v>20</v>
      </c>
      <c r="AP3104" s="21">
        <v>16.899000000000001</v>
      </c>
      <c r="AQ3104" s="22" t="s">
        <v>3117</v>
      </c>
      <c r="AR3104" s="21" t="s">
        <v>1155</v>
      </c>
      <c r="AS3104" t="s">
        <v>3116</v>
      </c>
    </row>
    <row r="3105" spans="1:45" x14ac:dyDescent="0.2">
      <c r="A3105" s="21" t="s">
        <v>1763</v>
      </c>
      <c r="B3105" s="21" t="s">
        <v>1146</v>
      </c>
      <c r="C3105" s="21" t="s">
        <v>1149</v>
      </c>
      <c r="D3105" s="21" t="s">
        <v>1761</v>
      </c>
      <c r="E3105" s="21" t="s">
        <v>1762</v>
      </c>
      <c r="F3105" s="25"/>
      <c r="G3105" s="21" t="s">
        <v>1168</v>
      </c>
      <c r="H3105" s="21" t="s">
        <v>1168</v>
      </c>
      <c r="I3105" s="21" t="s">
        <v>3113</v>
      </c>
      <c r="L3105" t="s">
        <v>3114</v>
      </c>
      <c r="M3105" s="21" t="s">
        <v>1157</v>
      </c>
      <c r="O3105" s="21">
        <v>2011</v>
      </c>
      <c r="P3105">
        <v>2011</v>
      </c>
      <c r="U3105" s="21" t="s">
        <v>1249</v>
      </c>
      <c r="W3105">
        <v>19.911000000000001</v>
      </c>
      <c r="X3105" s="9" t="s">
        <v>1220</v>
      </c>
      <c r="Z3105" s="9" t="s">
        <v>3115</v>
      </c>
      <c r="AD3105" s="22"/>
      <c r="AF3105" s="24" t="s">
        <v>1168</v>
      </c>
      <c r="AI3105" s="21" t="s">
        <v>1168</v>
      </c>
      <c r="AJ3105" s="21" t="s">
        <v>1148</v>
      </c>
      <c r="AK3105" s="21">
        <v>0</v>
      </c>
      <c r="AL3105" s="21" t="s">
        <v>1280</v>
      </c>
      <c r="AM3105">
        <v>0</v>
      </c>
      <c r="AN3105" s="21">
        <v>3</v>
      </c>
      <c r="AO3105" s="21">
        <v>20</v>
      </c>
      <c r="AP3105" s="21">
        <v>19.911000000000001</v>
      </c>
      <c r="AQ3105" s="22" t="s">
        <v>3117</v>
      </c>
      <c r="AR3105" s="21" t="s">
        <v>1155</v>
      </c>
      <c r="AS3105" t="s">
        <v>3116</v>
      </c>
    </row>
    <row r="3106" spans="1:45" x14ac:dyDescent="0.2">
      <c r="A3106" s="21" t="s">
        <v>1763</v>
      </c>
      <c r="B3106" s="21" t="s">
        <v>1146</v>
      </c>
      <c r="C3106" s="21" t="s">
        <v>1149</v>
      </c>
      <c r="D3106" s="21" t="s">
        <v>1761</v>
      </c>
      <c r="E3106" s="21" t="s">
        <v>1762</v>
      </c>
      <c r="F3106" s="25"/>
      <c r="G3106" s="21" t="s">
        <v>1168</v>
      </c>
      <c r="H3106" s="21" t="s">
        <v>1168</v>
      </c>
      <c r="I3106" s="21" t="s">
        <v>3113</v>
      </c>
      <c r="L3106" t="s">
        <v>3114</v>
      </c>
      <c r="M3106" s="21" t="s">
        <v>1157</v>
      </c>
      <c r="O3106" s="21">
        <v>2011</v>
      </c>
      <c r="P3106">
        <v>2011</v>
      </c>
      <c r="U3106" s="21" t="s">
        <v>1249</v>
      </c>
      <c r="W3106">
        <v>23.986999999999998</v>
      </c>
      <c r="X3106" s="9" t="s">
        <v>1220</v>
      </c>
      <c r="Z3106" s="9" t="s">
        <v>3115</v>
      </c>
      <c r="AD3106" s="22"/>
      <c r="AF3106" s="24" t="s">
        <v>1168</v>
      </c>
      <c r="AI3106" s="21" t="s">
        <v>1168</v>
      </c>
      <c r="AJ3106" s="21" t="s">
        <v>1148</v>
      </c>
      <c r="AK3106" s="21">
        <v>0</v>
      </c>
      <c r="AL3106" s="21" t="s">
        <v>1280</v>
      </c>
      <c r="AM3106">
        <v>0</v>
      </c>
      <c r="AN3106" s="21">
        <v>3</v>
      </c>
      <c r="AO3106" s="21">
        <v>20</v>
      </c>
      <c r="AP3106" s="21">
        <v>23.986999999999998</v>
      </c>
      <c r="AQ3106" s="22" t="s">
        <v>3117</v>
      </c>
      <c r="AR3106" s="21" t="s">
        <v>1155</v>
      </c>
      <c r="AS3106" t="s">
        <v>3116</v>
      </c>
    </row>
    <row r="3107" spans="1:45" x14ac:dyDescent="0.2">
      <c r="A3107" s="21" t="s">
        <v>1763</v>
      </c>
      <c r="B3107" s="21" t="s">
        <v>1146</v>
      </c>
      <c r="C3107" s="21" t="s">
        <v>1149</v>
      </c>
      <c r="D3107" s="21" t="s">
        <v>1761</v>
      </c>
      <c r="E3107" s="21" t="s">
        <v>1762</v>
      </c>
      <c r="F3107" s="25"/>
      <c r="G3107" s="21" t="s">
        <v>1168</v>
      </c>
      <c r="H3107" s="21" t="s">
        <v>1168</v>
      </c>
      <c r="I3107" s="21" t="s">
        <v>3113</v>
      </c>
      <c r="L3107" t="s">
        <v>3114</v>
      </c>
      <c r="M3107" s="21" t="s">
        <v>1157</v>
      </c>
      <c r="O3107" s="21">
        <v>2011</v>
      </c>
      <c r="P3107">
        <v>2011</v>
      </c>
      <c r="U3107" s="21" t="s">
        <v>1249</v>
      </c>
      <c r="W3107">
        <v>26.998999999999999</v>
      </c>
      <c r="X3107" s="9" t="s">
        <v>1220</v>
      </c>
      <c r="Z3107" s="9" t="s">
        <v>3115</v>
      </c>
      <c r="AD3107" s="22"/>
      <c r="AF3107" s="24" t="s">
        <v>1168</v>
      </c>
      <c r="AI3107" s="21" t="s">
        <v>1168</v>
      </c>
      <c r="AJ3107" s="21" t="s">
        <v>1148</v>
      </c>
      <c r="AK3107" s="21">
        <v>0</v>
      </c>
      <c r="AL3107" s="21" t="s">
        <v>1280</v>
      </c>
      <c r="AM3107">
        <v>0</v>
      </c>
      <c r="AN3107" s="21">
        <v>3</v>
      </c>
      <c r="AO3107" s="21">
        <v>20</v>
      </c>
      <c r="AP3107" s="21">
        <v>26.998999999999999</v>
      </c>
      <c r="AQ3107" s="22" t="s">
        <v>3117</v>
      </c>
      <c r="AR3107" s="21" t="s">
        <v>1155</v>
      </c>
      <c r="AS3107" t="s">
        <v>3116</v>
      </c>
    </row>
    <row r="3108" spans="1:45" x14ac:dyDescent="0.2">
      <c r="A3108" s="21" t="s">
        <v>1763</v>
      </c>
      <c r="B3108" s="21" t="s">
        <v>1146</v>
      </c>
      <c r="C3108" s="21" t="s">
        <v>1149</v>
      </c>
      <c r="D3108" s="21" t="s">
        <v>1761</v>
      </c>
      <c r="E3108" s="21" t="s">
        <v>1762</v>
      </c>
      <c r="F3108" s="25"/>
      <c r="G3108" s="21" t="s">
        <v>1168</v>
      </c>
      <c r="H3108" s="21" t="s">
        <v>1168</v>
      </c>
      <c r="I3108" s="21" t="s">
        <v>3113</v>
      </c>
      <c r="L3108" t="s">
        <v>3114</v>
      </c>
      <c r="M3108" s="21" t="s">
        <v>1157</v>
      </c>
      <c r="O3108" s="21">
        <v>2011</v>
      </c>
      <c r="P3108">
        <v>2011</v>
      </c>
      <c r="U3108" s="21" t="s">
        <v>1249</v>
      </c>
      <c r="W3108">
        <v>31.96</v>
      </c>
      <c r="X3108" s="9" t="s">
        <v>1220</v>
      </c>
      <c r="Z3108" s="9" t="s">
        <v>3115</v>
      </c>
      <c r="AD3108" s="22"/>
      <c r="AF3108" s="24" t="s">
        <v>1168</v>
      </c>
      <c r="AI3108" s="21" t="s">
        <v>1168</v>
      </c>
      <c r="AJ3108" s="21" t="s">
        <v>1148</v>
      </c>
      <c r="AK3108" s="21">
        <v>0</v>
      </c>
      <c r="AL3108" s="21" t="s">
        <v>1280</v>
      </c>
      <c r="AM3108">
        <v>0</v>
      </c>
      <c r="AN3108" s="21">
        <v>3</v>
      </c>
      <c r="AO3108" s="21">
        <v>20</v>
      </c>
      <c r="AP3108" s="21">
        <v>31.96</v>
      </c>
      <c r="AQ3108" s="22" t="s">
        <v>3117</v>
      </c>
      <c r="AR3108" s="21" t="s">
        <v>1155</v>
      </c>
      <c r="AS3108" t="s">
        <v>3116</v>
      </c>
    </row>
    <row r="3109" spans="1:45" x14ac:dyDescent="0.2">
      <c r="A3109" s="21" t="s">
        <v>1763</v>
      </c>
      <c r="B3109" s="21" t="s">
        <v>1146</v>
      </c>
      <c r="C3109" s="21" t="s">
        <v>1149</v>
      </c>
      <c r="D3109" s="21" t="s">
        <v>1761</v>
      </c>
      <c r="E3109" s="21" t="s">
        <v>1762</v>
      </c>
      <c r="F3109" s="25"/>
      <c r="G3109" s="21" t="s">
        <v>1168</v>
      </c>
      <c r="H3109" s="21" t="s">
        <v>1168</v>
      </c>
      <c r="I3109" s="21" t="s">
        <v>3113</v>
      </c>
      <c r="L3109" t="s">
        <v>3114</v>
      </c>
      <c r="M3109" s="21" t="s">
        <v>1157</v>
      </c>
      <c r="O3109" s="21">
        <v>2011</v>
      </c>
      <c r="P3109">
        <v>2011</v>
      </c>
      <c r="U3109" s="21" t="s">
        <v>1249</v>
      </c>
      <c r="W3109">
        <v>34.950000000000003</v>
      </c>
      <c r="X3109" s="9" t="s">
        <v>1220</v>
      </c>
      <c r="Z3109" s="9" t="s">
        <v>3115</v>
      </c>
      <c r="AD3109" s="22"/>
      <c r="AF3109" s="24" t="s">
        <v>1168</v>
      </c>
      <c r="AI3109" s="21" t="s">
        <v>1168</v>
      </c>
      <c r="AJ3109" s="21" t="s">
        <v>1148</v>
      </c>
      <c r="AK3109" s="21">
        <v>13.819000000000001</v>
      </c>
      <c r="AL3109" s="21" t="s">
        <v>1280</v>
      </c>
      <c r="AM3109">
        <f>16.857-10.612</f>
        <v>6.2449999999999992</v>
      </c>
      <c r="AN3109" s="21">
        <v>3</v>
      </c>
      <c r="AO3109" s="21">
        <v>20</v>
      </c>
      <c r="AP3109" s="21">
        <v>34.950000000000003</v>
      </c>
      <c r="AQ3109" s="22" t="s">
        <v>3117</v>
      </c>
      <c r="AR3109" s="21" t="s">
        <v>1155</v>
      </c>
      <c r="AS3109" t="s">
        <v>3116</v>
      </c>
    </row>
    <row r="3110" spans="1:45" x14ac:dyDescent="0.2">
      <c r="A3110" s="21" t="s">
        <v>1763</v>
      </c>
      <c r="B3110" s="21" t="s">
        <v>1146</v>
      </c>
      <c r="C3110" s="21" t="s">
        <v>1149</v>
      </c>
      <c r="D3110" s="21" t="s">
        <v>1761</v>
      </c>
      <c r="E3110" s="21" t="s">
        <v>1762</v>
      </c>
      <c r="F3110" s="25"/>
      <c r="G3110" s="21" t="s">
        <v>1168</v>
      </c>
      <c r="H3110" s="21" t="s">
        <v>1168</v>
      </c>
      <c r="I3110" s="21" t="s">
        <v>3113</v>
      </c>
      <c r="L3110" t="s">
        <v>3114</v>
      </c>
      <c r="M3110" s="21" t="s">
        <v>1157</v>
      </c>
      <c r="O3110" s="21">
        <v>2011</v>
      </c>
      <c r="P3110">
        <v>2011</v>
      </c>
      <c r="U3110" s="21" t="s">
        <v>1249</v>
      </c>
      <c r="W3110" s="21">
        <v>39.048000000000002</v>
      </c>
      <c r="X3110" s="9" t="s">
        <v>1220</v>
      </c>
      <c r="Z3110" s="9" t="s">
        <v>3115</v>
      </c>
      <c r="AD3110" s="22"/>
      <c r="AF3110" s="24" t="s">
        <v>1168</v>
      </c>
      <c r="AI3110" s="21" t="s">
        <v>1168</v>
      </c>
      <c r="AJ3110" s="21" t="s">
        <v>1148</v>
      </c>
      <c r="AK3110" s="21">
        <v>13.819000000000001</v>
      </c>
      <c r="AL3110" s="21" t="s">
        <v>1280</v>
      </c>
      <c r="AM3110">
        <f t="shared" ref="AM3110:AM3112" si="39">16.857-10.612</f>
        <v>6.2449999999999992</v>
      </c>
      <c r="AN3110" s="21">
        <v>3</v>
      </c>
      <c r="AO3110" s="21">
        <v>20</v>
      </c>
      <c r="AP3110" s="21">
        <v>39.048000000000002</v>
      </c>
      <c r="AQ3110" s="22" t="s">
        <v>3117</v>
      </c>
      <c r="AR3110" s="21" t="s">
        <v>1155</v>
      </c>
      <c r="AS3110" t="s">
        <v>3116</v>
      </c>
    </row>
    <row r="3111" spans="1:45" x14ac:dyDescent="0.2">
      <c r="A3111" s="21" t="s">
        <v>1763</v>
      </c>
      <c r="B3111" s="21" t="s">
        <v>1146</v>
      </c>
      <c r="C3111" s="21" t="s">
        <v>1149</v>
      </c>
      <c r="D3111" s="21" t="s">
        <v>1761</v>
      </c>
      <c r="E3111" s="21" t="s">
        <v>1762</v>
      </c>
      <c r="F3111" s="25"/>
      <c r="G3111" s="21" t="s">
        <v>1168</v>
      </c>
      <c r="H3111" s="21" t="s">
        <v>1168</v>
      </c>
      <c r="I3111" s="21" t="s">
        <v>3113</v>
      </c>
      <c r="L3111" t="s">
        <v>3114</v>
      </c>
      <c r="M3111" s="21" t="s">
        <v>1157</v>
      </c>
      <c r="O3111" s="21">
        <v>2011</v>
      </c>
      <c r="P3111">
        <v>2011</v>
      </c>
      <c r="U3111" s="21" t="s">
        <v>1249</v>
      </c>
      <c r="W3111" s="21">
        <v>41.883000000000003</v>
      </c>
      <c r="X3111" s="9" t="s">
        <v>1220</v>
      </c>
      <c r="Z3111" s="9" t="s">
        <v>3115</v>
      </c>
      <c r="AD3111" s="22"/>
      <c r="AF3111" s="24" t="s">
        <v>1168</v>
      </c>
      <c r="AI3111" s="21" t="s">
        <v>1168</v>
      </c>
      <c r="AJ3111" s="21" t="s">
        <v>1148</v>
      </c>
      <c r="AK3111" s="21">
        <v>13.819000000000001</v>
      </c>
      <c r="AL3111" s="21" t="s">
        <v>1280</v>
      </c>
      <c r="AM3111">
        <f t="shared" si="39"/>
        <v>6.2449999999999992</v>
      </c>
      <c r="AN3111" s="21">
        <v>3</v>
      </c>
      <c r="AO3111" s="21">
        <v>20</v>
      </c>
      <c r="AP3111" s="21">
        <v>41.883000000000003</v>
      </c>
      <c r="AQ3111" s="22" t="s">
        <v>3117</v>
      </c>
      <c r="AR3111" s="21" t="s">
        <v>1155</v>
      </c>
      <c r="AS3111" t="s">
        <v>3116</v>
      </c>
    </row>
    <row r="3112" spans="1:45" x14ac:dyDescent="0.2">
      <c r="A3112" s="21" t="s">
        <v>1763</v>
      </c>
      <c r="B3112" s="21" t="s">
        <v>1146</v>
      </c>
      <c r="C3112" s="21" t="s">
        <v>1149</v>
      </c>
      <c r="D3112" s="21" t="s">
        <v>1761</v>
      </c>
      <c r="E3112" s="21" t="s">
        <v>1762</v>
      </c>
      <c r="F3112" s="25"/>
      <c r="G3112" s="21" t="s">
        <v>1168</v>
      </c>
      <c r="H3112" s="21" t="s">
        <v>1168</v>
      </c>
      <c r="I3112" s="21" t="s">
        <v>3113</v>
      </c>
      <c r="L3112" t="s">
        <v>3114</v>
      </c>
      <c r="M3112" s="21" t="s">
        <v>1157</v>
      </c>
      <c r="O3112" s="21">
        <v>2011</v>
      </c>
      <c r="P3112">
        <v>2011</v>
      </c>
      <c r="U3112" s="21" t="s">
        <v>1249</v>
      </c>
      <c r="W3112" s="21">
        <v>47.021000000000001</v>
      </c>
      <c r="X3112" s="9" t="s">
        <v>1220</v>
      </c>
      <c r="Z3112" s="9" t="s">
        <v>3115</v>
      </c>
      <c r="AD3112" s="22"/>
      <c r="AF3112" s="24" t="s">
        <v>1168</v>
      </c>
      <c r="AI3112" s="21" t="s">
        <v>1168</v>
      </c>
      <c r="AJ3112" s="21" t="s">
        <v>1148</v>
      </c>
      <c r="AK3112" s="21">
        <v>13.819000000000001</v>
      </c>
      <c r="AL3112" s="21" t="s">
        <v>1280</v>
      </c>
      <c r="AM3112">
        <f t="shared" si="39"/>
        <v>6.2449999999999992</v>
      </c>
      <c r="AN3112" s="21">
        <v>3</v>
      </c>
      <c r="AO3112" s="21">
        <v>20</v>
      </c>
      <c r="AP3112" s="21">
        <v>47.021000000000001</v>
      </c>
      <c r="AQ3112" s="22" t="s">
        <v>3117</v>
      </c>
      <c r="AR3112" s="21" t="s">
        <v>1155</v>
      </c>
      <c r="AS3112" t="s">
        <v>3116</v>
      </c>
    </row>
    <row r="3113" spans="1:45" x14ac:dyDescent="0.2">
      <c r="A3113" s="21" t="s">
        <v>1763</v>
      </c>
      <c r="B3113" s="21" t="s">
        <v>1146</v>
      </c>
      <c r="C3113" s="21" t="s">
        <v>1149</v>
      </c>
      <c r="D3113" s="21" t="s">
        <v>1761</v>
      </c>
      <c r="E3113" s="21" t="s">
        <v>1762</v>
      </c>
      <c r="F3113" s="25"/>
      <c r="G3113" s="21" t="s">
        <v>1168</v>
      </c>
      <c r="H3113" s="21" t="s">
        <v>1168</v>
      </c>
      <c r="I3113" s="21" t="s">
        <v>3113</v>
      </c>
      <c r="L3113" t="s">
        <v>3114</v>
      </c>
      <c r="M3113" s="21" t="s">
        <v>1157</v>
      </c>
      <c r="O3113" s="21">
        <v>2011</v>
      </c>
      <c r="P3113">
        <v>2011</v>
      </c>
      <c r="U3113" s="21" t="s">
        <v>1249</v>
      </c>
      <c r="W3113" s="21">
        <v>53.953000000000003</v>
      </c>
      <c r="X3113" s="9" t="s">
        <v>1220</v>
      </c>
      <c r="Z3113" s="9" t="s">
        <v>3115</v>
      </c>
      <c r="AD3113" s="22"/>
      <c r="AF3113" s="24" t="s">
        <v>1168</v>
      </c>
      <c r="AI3113" s="21" t="s">
        <v>1168</v>
      </c>
      <c r="AJ3113" s="21" t="s">
        <v>1148</v>
      </c>
      <c r="AK3113" s="21">
        <v>27.088999999999999</v>
      </c>
      <c r="AL3113" s="21" t="s">
        <v>1280</v>
      </c>
      <c r="AM3113">
        <f>42.848-11.456</f>
        <v>31.391999999999999</v>
      </c>
      <c r="AN3113" s="21">
        <v>3</v>
      </c>
      <c r="AO3113" s="21">
        <v>20</v>
      </c>
      <c r="AP3113" s="21">
        <v>53.953000000000003</v>
      </c>
      <c r="AQ3113" s="22" t="s">
        <v>3117</v>
      </c>
      <c r="AR3113" s="21" t="s">
        <v>1155</v>
      </c>
      <c r="AS3113" t="s">
        <v>3116</v>
      </c>
    </row>
    <row r="3114" spans="1:45" x14ac:dyDescent="0.2">
      <c r="A3114" s="21" t="s">
        <v>1763</v>
      </c>
      <c r="B3114" s="21" t="s">
        <v>1146</v>
      </c>
      <c r="C3114" s="21" t="s">
        <v>1149</v>
      </c>
      <c r="D3114" s="21" t="s">
        <v>1761</v>
      </c>
      <c r="E3114" s="21" t="s">
        <v>1762</v>
      </c>
      <c r="F3114" s="25"/>
      <c r="G3114" s="21" t="s">
        <v>1168</v>
      </c>
      <c r="H3114" s="21" t="s">
        <v>1168</v>
      </c>
      <c r="I3114" s="21" t="s">
        <v>3113</v>
      </c>
      <c r="L3114" t="s">
        <v>3114</v>
      </c>
      <c r="M3114" s="21" t="s">
        <v>1157</v>
      </c>
      <c r="O3114" s="21">
        <v>2011</v>
      </c>
      <c r="P3114">
        <v>2011</v>
      </c>
      <c r="U3114" s="21" t="s">
        <v>1249</v>
      </c>
      <c r="W3114" s="21">
        <v>58.893000000000001</v>
      </c>
      <c r="X3114" s="9" t="s">
        <v>1220</v>
      </c>
      <c r="Z3114" s="9" t="s">
        <v>3115</v>
      </c>
      <c r="AD3114" s="22"/>
      <c r="AF3114" s="24" t="s">
        <v>1168</v>
      </c>
      <c r="AI3114" s="21" t="s">
        <v>1168</v>
      </c>
      <c r="AJ3114" s="21" t="s">
        <v>1148</v>
      </c>
      <c r="AK3114" s="21">
        <v>30.527000000000001</v>
      </c>
      <c r="AL3114" s="21" t="s">
        <v>1280</v>
      </c>
      <c r="AM3114">
        <f>47.574-13.65</f>
        <v>33.923999999999999</v>
      </c>
      <c r="AN3114" s="21">
        <v>3</v>
      </c>
      <c r="AO3114" s="21">
        <v>20</v>
      </c>
      <c r="AP3114" s="21">
        <v>58.893000000000001</v>
      </c>
      <c r="AQ3114" s="22" t="s">
        <v>3117</v>
      </c>
      <c r="AR3114" s="21" t="s">
        <v>1155</v>
      </c>
      <c r="AS3114" t="s">
        <v>3116</v>
      </c>
    </row>
    <row r="3115" spans="1:45" x14ac:dyDescent="0.2">
      <c r="A3115" s="21" t="s">
        <v>1763</v>
      </c>
      <c r="B3115" s="21" t="s">
        <v>1146</v>
      </c>
      <c r="C3115" s="21" t="s">
        <v>1149</v>
      </c>
      <c r="D3115" s="21" t="s">
        <v>1761</v>
      </c>
      <c r="E3115" s="21" t="s">
        <v>1762</v>
      </c>
      <c r="F3115" s="25"/>
      <c r="G3115" s="21" t="s">
        <v>1168</v>
      </c>
      <c r="H3115" s="21" t="s">
        <v>1168</v>
      </c>
      <c r="I3115" s="21" t="s">
        <v>3113</v>
      </c>
      <c r="L3115" t="s">
        <v>3114</v>
      </c>
      <c r="M3115" s="21" t="s">
        <v>1157</v>
      </c>
      <c r="O3115" s="21">
        <v>2011</v>
      </c>
      <c r="P3115">
        <v>2011</v>
      </c>
      <c r="U3115" s="21" t="s">
        <v>1249</v>
      </c>
      <c r="W3115" s="21">
        <v>66.156999999999996</v>
      </c>
      <c r="X3115" s="9" t="s">
        <v>1220</v>
      </c>
      <c r="Z3115" s="9" t="s">
        <v>3115</v>
      </c>
      <c r="AD3115" s="22"/>
      <c r="AF3115" s="24" t="s">
        <v>1168</v>
      </c>
      <c r="AI3115" s="21" t="s">
        <v>1168</v>
      </c>
      <c r="AJ3115" s="21" t="s">
        <v>1148</v>
      </c>
      <c r="AK3115" s="21">
        <v>33.902999999999999</v>
      </c>
      <c r="AL3115" s="21" t="s">
        <v>1280</v>
      </c>
      <c r="AM3115">
        <f>52.468-15.338</f>
        <v>37.130000000000003</v>
      </c>
      <c r="AN3115" s="21">
        <v>3</v>
      </c>
      <c r="AO3115" s="21">
        <v>20</v>
      </c>
      <c r="AP3115" s="21">
        <v>66.156999999999996</v>
      </c>
      <c r="AQ3115" s="22" t="s">
        <v>3117</v>
      </c>
      <c r="AR3115" s="21" t="s">
        <v>1155</v>
      </c>
      <c r="AS3115" t="s">
        <v>3116</v>
      </c>
    </row>
    <row r="3116" spans="1:45" x14ac:dyDescent="0.2">
      <c r="A3116" s="21" t="s">
        <v>1763</v>
      </c>
      <c r="B3116" s="21" t="s">
        <v>1146</v>
      </c>
      <c r="C3116" s="21" t="s">
        <v>1149</v>
      </c>
      <c r="D3116" s="21" t="s">
        <v>1761</v>
      </c>
      <c r="E3116" s="21" t="s">
        <v>1762</v>
      </c>
      <c r="F3116" s="25"/>
      <c r="G3116" s="21" t="s">
        <v>1168</v>
      </c>
      <c r="H3116" s="21" t="s">
        <v>1168</v>
      </c>
      <c r="I3116" s="21" t="s">
        <v>3113</v>
      </c>
      <c r="L3116" t="s">
        <v>3114</v>
      </c>
      <c r="M3116" s="21" t="s">
        <v>1157</v>
      </c>
      <c r="O3116" s="21">
        <v>2011</v>
      </c>
      <c r="P3116">
        <v>2011</v>
      </c>
      <c r="U3116" s="21" t="s">
        <v>1249</v>
      </c>
      <c r="W3116" s="21">
        <v>72.89</v>
      </c>
      <c r="X3116" s="9" t="s">
        <v>1220</v>
      </c>
      <c r="Z3116" s="9" t="s">
        <v>3115</v>
      </c>
      <c r="AD3116" s="22"/>
      <c r="AF3116" s="24" t="s">
        <v>1168</v>
      </c>
      <c r="AI3116" s="21" t="s">
        <v>1168</v>
      </c>
      <c r="AJ3116" s="21" t="s">
        <v>1148</v>
      </c>
      <c r="AK3116" s="21">
        <v>33.902999999999999</v>
      </c>
      <c r="AL3116" s="21" t="s">
        <v>1280</v>
      </c>
      <c r="AM3116">
        <f>52.637-15.169</f>
        <v>37.468000000000004</v>
      </c>
      <c r="AN3116" s="21">
        <v>3</v>
      </c>
      <c r="AO3116" s="21">
        <v>20</v>
      </c>
      <c r="AP3116" s="21">
        <v>72.89</v>
      </c>
      <c r="AQ3116" s="22" t="s">
        <v>3117</v>
      </c>
      <c r="AR3116" s="21" t="s">
        <v>1155</v>
      </c>
      <c r="AS3116" t="s">
        <v>3116</v>
      </c>
    </row>
    <row r="3117" spans="1:45" x14ac:dyDescent="0.2">
      <c r="A3117" s="21" t="s">
        <v>1763</v>
      </c>
      <c r="B3117" s="21" t="s">
        <v>1146</v>
      </c>
      <c r="C3117" s="21" t="s">
        <v>1149</v>
      </c>
      <c r="D3117" s="21" t="s">
        <v>1761</v>
      </c>
      <c r="E3117" s="21" t="s">
        <v>1762</v>
      </c>
      <c r="F3117" s="25"/>
      <c r="G3117" s="21" t="s">
        <v>1168</v>
      </c>
      <c r="H3117" s="21" t="s">
        <v>1168</v>
      </c>
      <c r="I3117" s="21" t="s">
        <v>3113</v>
      </c>
      <c r="L3117" t="s">
        <v>3114</v>
      </c>
      <c r="M3117" s="21" t="s">
        <v>1157</v>
      </c>
      <c r="O3117" s="21">
        <v>2011</v>
      </c>
      <c r="P3117">
        <v>2011</v>
      </c>
      <c r="U3117" s="21" t="s">
        <v>1249</v>
      </c>
      <c r="W3117" s="21">
        <v>80.155000000000001</v>
      </c>
      <c r="X3117" s="9" t="s">
        <v>1220</v>
      </c>
      <c r="Z3117" s="9" t="s">
        <v>3115</v>
      </c>
      <c r="AD3117" s="22"/>
      <c r="AF3117" s="24" t="s">
        <v>1168</v>
      </c>
      <c r="AI3117" s="21" t="s">
        <v>1168</v>
      </c>
      <c r="AJ3117" s="21" t="s">
        <v>1148</v>
      </c>
      <c r="AK3117" s="21">
        <v>35.591000000000001</v>
      </c>
      <c r="AL3117" s="21" t="s">
        <v>1280</v>
      </c>
      <c r="AM3117">
        <f>53.481-17.7</f>
        <v>35.781000000000006</v>
      </c>
      <c r="AN3117" s="21">
        <v>3</v>
      </c>
      <c r="AO3117" s="21">
        <v>20</v>
      </c>
      <c r="AP3117" s="21">
        <v>80.155000000000001</v>
      </c>
      <c r="AQ3117" s="22" t="s">
        <v>3117</v>
      </c>
      <c r="AR3117" s="21" t="s">
        <v>1155</v>
      </c>
      <c r="AS3117" t="s">
        <v>3116</v>
      </c>
    </row>
    <row r="3118" spans="1:45" x14ac:dyDescent="0.2">
      <c r="A3118" s="21" t="s">
        <v>1763</v>
      </c>
      <c r="B3118" s="21" t="s">
        <v>1146</v>
      </c>
      <c r="C3118" s="21" t="s">
        <v>1149</v>
      </c>
      <c r="D3118" s="21" t="s">
        <v>1761</v>
      </c>
      <c r="E3118" s="21" t="s">
        <v>1762</v>
      </c>
      <c r="F3118" s="25"/>
      <c r="G3118" s="21" t="s">
        <v>1168</v>
      </c>
      <c r="H3118" s="21" t="s">
        <v>1168</v>
      </c>
      <c r="I3118" s="21" t="s">
        <v>3113</v>
      </c>
      <c r="L3118" t="s">
        <v>3114</v>
      </c>
      <c r="M3118" s="21" t="s">
        <v>1157</v>
      </c>
      <c r="O3118" s="21">
        <v>2011</v>
      </c>
      <c r="P3118">
        <v>2011</v>
      </c>
      <c r="U3118" s="21" t="s">
        <v>1249</v>
      </c>
      <c r="W3118" s="21">
        <v>87.064999999999998</v>
      </c>
      <c r="X3118" s="9" t="s">
        <v>1220</v>
      </c>
      <c r="Z3118" s="9" t="s">
        <v>3115</v>
      </c>
      <c r="AD3118" s="22"/>
      <c r="AF3118" s="24" t="s">
        <v>1168</v>
      </c>
      <c r="AI3118" s="21" t="s">
        <v>1168</v>
      </c>
      <c r="AJ3118" s="21" t="s">
        <v>1148</v>
      </c>
      <c r="AK3118" s="21">
        <v>35.591000000000001</v>
      </c>
      <c r="AL3118" s="21" t="s">
        <v>1280</v>
      </c>
      <c r="AM3118">
        <f>53.481-17.7</f>
        <v>35.781000000000006</v>
      </c>
      <c r="AN3118" s="21">
        <v>3</v>
      </c>
      <c r="AO3118" s="21">
        <v>20</v>
      </c>
      <c r="AP3118" s="21">
        <v>87.064999999999998</v>
      </c>
      <c r="AQ3118" s="22" t="s">
        <v>3117</v>
      </c>
      <c r="AR3118" s="21" t="s">
        <v>1155</v>
      </c>
      <c r="AS3118" t="s">
        <v>3116</v>
      </c>
    </row>
    <row r="3119" spans="1:45" x14ac:dyDescent="0.2">
      <c r="A3119" s="21" t="s">
        <v>1763</v>
      </c>
      <c r="B3119" s="21" t="s">
        <v>1146</v>
      </c>
      <c r="C3119" s="21" t="s">
        <v>1149</v>
      </c>
      <c r="D3119" s="21" t="s">
        <v>1761</v>
      </c>
      <c r="E3119" s="21" t="s">
        <v>1762</v>
      </c>
      <c r="F3119" s="25"/>
      <c r="G3119" s="21" t="s">
        <v>1168</v>
      </c>
      <c r="H3119" s="21" t="s">
        <v>1168</v>
      </c>
      <c r="I3119" s="21" t="s">
        <v>3113</v>
      </c>
      <c r="L3119" t="s">
        <v>3114</v>
      </c>
      <c r="M3119" s="21" t="s">
        <v>1157</v>
      </c>
      <c r="O3119" s="21">
        <v>2011</v>
      </c>
      <c r="P3119">
        <v>2011</v>
      </c>
      <c r="U3119" s="21" t="s">
        <v>1249</v>
      </c>
      <c r="V3119" s="9" t="s">
        <v>1220</v>
      </c>
      <c r="W3119" s="21">
        <v>90</v>
      </c>
      <c r="X3119" s="9" t="s">
        <v>1293</v>
      </c>
      <c r="Z3119" s="9" t="s">
        <v>3115</v>
      </c>
      <c r="AD3119" s="22"/>
      <c r="AF3119" s="24" t="s">
        <v>1168</v>
      </c>
      <c r="AI3119" s="21" t="s">
        <v>1168</v>
      </c>
      <c r="AJ3119" s="21" t="s">
        <v>1148</v>
      </c>
      <c r="AK3119" s="21">
        <v>39.134999999999998</v>
      </c>
      <c r="AL3119" s="21" t="s">
        <v>1280</v>
      </c>
      <c r="AM3119">
        <f>59.051-19.051</f>
        <v>40</v>
      </c>
      <c r="AN3119" s="21">
        <v>3</v>
      </c>
      <c r="AO3119" s="21">
        <v>20</v>
      </c>
      <c r="AP3119" s="21">
        <f>91.141-90</f>
        <v>1.1410000000000053</v>
      </c>
      <c r="AQ3119" s="22" t="s">
        <v>3118</v>
      </c>
      <c r="AR3119" s="21" t="s">
        <v>1155</v>
      </c>
    </row>
    <row r="3120" spans="1:45" x14ac:dyDescent="0.2">
      <c r="A3120" s="21" t="s">
        <v>1763</v>
      </c>
      <c r="B3120" s="21" t="s">
        <v>1146</v>
      </c>
      <c r="C3120" s="21" t="s">
        <v>1149</v>
      </c>
      <c r="D3120" s="21" t="s">
        <v>1761</v>
      </c>
      <c r="E3120" s="21" t="s">
        <v>1762</v>
      </c>
      <c r="F3120" s="25"/>
      <c r="G3120" s="21" t="s">
        <v>1168</v>
      </c>
      <c r="H3120" s="21" t="s">
        <v>1168</v>
      </c>
      <c r="I3120" s="21" t="s">
        <v>3113</v>
      </c>
      <c r="L3120" t="s">
        <v>3114</v>
      </c>
      <c r="M3120" s="21" t="s">
        <v>1157</v>
      </c>
      <c r="O3120" s="21">
        <v>2011</v>
      </c>
      <c r="P3120">
        <v>2011</v>
      </c>
      <c r="U3120" s="21" t="s">
        <v>1249</v>
      </c>
      <c r="V3120" s="9" t="s">
        <v>1220</v>
      </c>
      <c r="W3120" s="21">
        <v>90</v>
      </c>
      <c r="X3120" s="9" t="s">
        <v>1293</v>
      </c>
      <c r="Z3120" s="9" t="s">
        <v>3115</v>
      </c>
      <c r="AD3120" s="22"/>
      <c r="AF3120" s="24" t="s">
        <v>1168</v>
      </c>
      <c r="AI3120" s="21" t="s">
        <v>1168</v>
      </c>
      <c r="AJ3120" s="21" t="s">
        <v>1148</v>
      </c>
      <c r="AK3120" s="21">
        <v>40.780999999999999</v>
      </c>
      <c r="AL3120" s="21" t="s">
        <v>1280</v>
      </c>
      <c r="AM3120">
        <f>58.502-22.89</f>
        <v>35.612000000000002</v>
      </c>
      <c r="AN3120" s="21">
        <v>3</v>
      </c>
      <c r="AO3120" s="21">
        <v>20</v>
      </c>
      <c r="AP3120" s="21">
        <f>98.051-90</f>
        <v>8.0510000000000019</v>
      </c>
      <c r="AQ3120" s="22" t="s">
        <v>3118</v>
      </c>
      <c r="AR3120" s="21" t="s">
        <v>1155</v>
      </c>
    </row>
    <row r="3121" spans="1:44" x14ac:dyDescent="0.2">
      <c r="A3121" s="21" t="s">
        <v>1763</v>
      </c>
      <c r="B3121" s="21" t="s">
        <v>1146</v>
      </c>
      <c r="C3121" s="21" t="s">
        <v>1149</v>
      </c>
      <c r="D3121" s="21" t="s">
        <v>1761</v>
      </c>
      <c r="E3121" s="21" t="s">
        <v>1762</v>
      </c>
      <c r="F3121" s="25"/>
      <c r="G3121" s="21" t="s">
        <v>1168</v>
      </c>
      <c r="H3121" s="21" t="s">
        <v>1168</v>
      </c>
      <c r="I3121" s="21" t="s">
        <v>3113</v>
      </c>
      <c r="L3121" t="s">
        <v>3114</v>
      </c>
      <c r="M3121" s="21" t="s">
        <v>1157</v>
      </c>
      <c r="O3121" s="21">
        <v>2011</v>
      </c>
      <c r="P3121">
        <v>2011</v>
      </c>
      <c r="U3121" s="21" t="s">
        <v>1249</v>
      </c>
      <c r="V3121" s="9" t="s">
        <v>1220</v>
      </c>
      <c r="W3121" s="21">
        <v>90</v>
      </c>
      <c r="X3121" s="9" t="s">
        <v>1293</v>
      </c>
      <c r="Z3121" s="9" t="s">
        <v>3115</v>
      </c>
      <c r="AD3121" s="22"/>
      <c r="AF3121" s="24" t="s">
        <v>1168</v>
      </c>
      <c r="AI3121" s="21" t="s">
        <v>1168</v>
      </c>
      <c r="AJ3121" s="21" t="s">
        <v>1148</v>
      </c>
      <c r="AK3121" s="21">
        <v>40.780999999999999</v>
      </c>
      <c r="AL3121" s="21" t="s">
        <v>1280</v>
      </c>
      <c r="AM3121">
        <f>58.502-22.89</f>
        <v>35.612000000000002</v>
      </c>
      <c r="AN3121" s="21">
        <v>3</v>
      </c>
      <c r="AO3121" s="21">
        <v>20</v>
      </c>
      <c r="AP3121" s="21">
        <f>112.226-90</f>
        <v>22.225999999999999</v>
      </c>
      <c r="AQ3121" s="22" t="s">
        <v>3118</v>
      </c>
      <c r="AR3121" s="21" t="s">
        <v>1155</v>
      </c>
    </row>
    <row r="3122" spans="1:44" x14ac:dyDescent="0.2">
      <c r="A3122" s="21" t="s">
        <v>1763</v>
      </c>
      <c r="B3122" s="21" t="s">
        <v>1146</v>
      </c>
      <c r="C3122" s="21" t="s">
        <v>1149</v>
      </c>
      <c r="D3122" s="21" t="s">
        <v>1761</v>
      </c>
      <c r="E3122" s="21" t="s">
        <v>1762</v>
      </c>
      <c r="F3122" s="25"/>
      <c r="G3122" s="21" t="s">
        <v>1168</v>
      </c>
      <c r="H3122" s="21" t="s">
        <v>1168</v>
      </c>
      <c r="I3122" s="21" t="s">
        <v>3113</v>
      </c>
      <c r="L3122" t="s">
        <v>3114</v>
      </c>
      <c r="M3122" s="21" t="s">
        <v>1157</v>
      </c>
      <c r="O3122" s="21">
        <v>2011</v>
      </c>
      <c r="P3122">
        <v>2011</v>
      </c>
      <c r="U3122" s="21" t="s">
        <v>1249</v>
      </c>
      <c r="V3122" s="9" t="s">
        <v>1220</v>
      </c>
      <c r="W3122" s="21">
        <v>90</v>
      </c>
      <c r="X3122" s="9" t="s">
        <v>1293</v>
      </c>
      <c r="Z3122" s="9" t="s">
        <v>3115</v>
      </c>
      <c r="AD3122" s="22"/>
      <c r="AF3122" s="24" t="s">
        <v>1168</v>
      </c>
      <c r="AI3122" s="21" t="s">
        <v>1168</v>
      </c>
      <c r="AJ3122" s="21" t="s">
        <v>1148</v>
      </c>
      <c r="AK3122" s="21">
        <v>40.780999999999999</v>
      </c>
      <c r="AL3122" s="21" t="s">
        <v>1280</v>
      </c>
      <c r="AM3122">
        <f>58.502-22.89</f>
        <v>35.612000000000002</v>
      </c>
      <c r="AN3122" s="21">
        <v>3</v>
      </c>
      <c r="AO3122" s="21">
        <v>20</v>
      </c>
      <c r="AP3122" s="21">
        <f>117.364-90</f>
        <v>27.364000000000004</v>
      </c>
      <c r="AQ3122" s="22" t="s">
        <v>3118</v>
      </c>
      <c r="AR3122" s="21" t="s">
        <v>1155</v>
      </c>
    </row>
    <row r="3123" spans="1:44" x14ac:dyDescent="0.2">
      <c r="A3123" s="21" t="s">
        <v>1763</v>
      </c>
      <c r="B3123" s="21" t="s">
        <v>1146</v>
      </c>
      <c r="C3123" s="21" t="s">
        <v>1149</v>
      </c>
      <c r="D3123" s="21" t="s">
        <v>1761</v>
      </c>
      <c r="E3123" s="21" t="s">
        <v>1762</v>
      </c>
      <c r="F3123" s="25"/>
      <c r="G3123" s="21" t="s">
        <v>1168</v>
      </c>
      <c r="H3123" s="21" t="s">
        <v>1168</v>
      </c>
      <c r="I3123" s="21" t="s">
        <v>3113</v>
      </c>
      <c r="L3123" t="s">
        <v>3114</v>
      </c>
      <c r="M3123" s="21" t="s">
        <v>1157</v>
      </c>
      <c r="O3123" s="21">
        <v>2011</v>
      </c>
      <c r="P3123">
        <v>2011</v>
      </c>
      <c r="U3123" s="21" t="s">
        <v>1249</v>
      </c>
      <c r="V3123" s="9" t="s">
        <v>1220</v>
      </c>
      <c r="W3123" s="21">
        <v>90</v>
      </c>
      <c r="X3123" s="9" t="s">
        <v>1293</v>
      </c>
      <c r="Z3123" s="9" t="s">
        <v>3115</v>
      </c>
      <c r="AD3123" s="22"/>
      <c r="AF3123" s="24" t="s">
        <v>1168</v>
      </c>
      <c r="AI3123" s="21" t="s">
        <v>1168</v>
      </c>
      <c r="AJ3123" s="21" t="s">
        <v>1148</v>
      </c>
      <c r="AK3123" s="21">
        <v>40.780999999999999</v>
      </c>
      <c r="AL3123" s="21" t="s">
        <v>1280</v>
      </c>
      <c r="AM3123">
        <f>58.502-22.89</f>
        <v>35.612000000000002</v>
      </c>
      <c r="AN3123" s="21">
        <v>3</v>
      </c>
      <c r="AO3123" s="21">
        <v>20</v>
      </c>
      <c r="AP3123" s="21">
        <f>131.185-90</f>
        <v>41.185000000000002</v>
      </c>
      <c r="AQ3123" s="22" t="s">
        <v>3118</v>
      </c>
      <c r="AR3123" s="21" t="s">
        <v>1155</v>
      </c>
    </row>
    <row r="3124" spans="1:44" x14ac:dyDescent="0.2">
      <c r="A3124" s="21" t="s">
        <v>1763</v>
      </c>
      <c r="B3124" s="21" t="s">
        <v>1146</v>
      </c>
      <c r="C3124" s="21" t="s">
        <v>1149</v>
      </c>
      <c r="D3124" s="21" t="s">
        <v>1761</v>
      </c>
      <c r="E3124" s="21" t="s">
        <v>1762</v>
      </c>
      <c r="F3124" s="25"/>
      <c r="G3124" s="21" t="s">
        <v>1168</v>
      </c>
      <c r="H3124" s="21" t="s">
        <v>1168</v>
      </c>
      <c r="I3124" s="21" t="s">
        <v>3113</v>
      </c>
      <c r="L3124" t="s">
        <v>3114</v>
      </c>
      <c r="M3124" s="21" t="s">
        <v>1157</v>
      </c>
      <c r="O3124" s="21">
        <v>2011</v>
      </c>
      <c r="P3124">
        <v>2011</v>
      </c>
      <c r="U3124" s="21" t="s">
        <v>1249</v>
      </c>
      <c r="V3124" s="9" t="s">
        <v>1220</v>
      </c>
      <c r="W3124" s="21">
        <v>90</v>
      </c>
      <c r="X3124" s="9" t="s">
        <v>1293</v>
      </c>
      <c r="Z3124" s="9" t="s">
        <v>3115</v>
      </c>
      <c r="AD3124" s="22"/>
      <c r="AF3124" s="24" t="s">
        <v>1168</v>
      </c>
      <c r="AI3124" s="21" t="s">
        <v>1168</v>
      </c>
      <c r="AJ3124" s="21" t="s">
        <v>1148</v>
      </c>
      <c r="AK3124" s="21">
        <v>40.780999999999999</v>
      </c>
      <c r="AL3124" s="21" t="s">
        <v>1280</v>
      </c>
      <c r="AM3124">
        <f>58.502-22.89</f>
        <v>35.612000000000002</v>
      </c>
      <c r="AN3124" s="21">
        <v>3</v>
      </c>
      <c r="AO3124" s="21">
        <v>20</v>
      </c>
      <c r="AP3124" s="21">
        <f>138.272-90</f>
        <v>48.271999999999991</v>
      </c>
      <c r="AQ3124" s="22" t="s">
        <v>3118</v>
      </c>
      <c r="AR3124" s="21" t="s">
        <v>1155</v>
      </c>
    </row>
    <row r="3125" spans="1:44" x14ac:dyDescent="0.2">
      <c r="A3125" s="21" t="s">
        <v>1768</v>
      </c>
      <c r="B3125" s="21" t="s">
        <v>1146</v>
      </c>
      <c r="C3125" s="21" t="s">
        <v>1149</v>
      </c>
      <c r="D3125" s="21" t="s">
        <v>1766</v>
      </c>
      <c r="E3125" s="21" t="s">
        <v>1767</v>
      </c>
      <c r="G3125" s="21" t="s">
        <v>1168</v>
      </c>
      <c r="H3125" s="21" t="s">
        <v>1168</v>
      </c>
      <c r="I3125" s="21" t="s">
        <v>3122</v>
      </c>
      <c r="L3125">
        <v>3875</v>
      </c>
      <c r="M3125" s="21" t="s">
        <v>1145</v>
      </c>
      <c r="O3125" s="21">
        <v>2001</v>
      </c>
      <c r="P3125">
        <v>2002</v>
      </c>
      <c r="Q3125" t="s">
        <v>3120</v>
      </c>
      <c r="R3125">
        <f>4*30</f>
        <v>120</v>
      </c>
      <c r="T3125" t="s">
        <v>3038</v>
      </c>
      <c r="U3125" s="21" t="s">
        <v>1147</v>
      </c>
      <c r="X3125" s="9" t="s">
        <v>3119</v>
      </c>
      <c r="Z3125" s="9" t="s">
        <v>2996</v>
      </c>
      <c r="AD3125" t="s">
        <v>1168</v>
      </c>
      <c r="AF3125" t="s">
        <v>1168</v>
      </c>
      <c r="AI3125" s="21" t="s">
        <v>1168</v>
      </c>
      <c r="AJ3125" s="21" t="s">
        <v>1148</v>
      </c>
      <c r="AK3125">
        <v>46.804000000000002</v>
      </c>
      <c r="AL3125" s="21" t="s">
        <v>2996</v>
      </c>
      <c r="AM3125">
        <v>0</v>
      </c>
      <c r="AN3125" s="21">
        <v>3</v>
      </c>
      <c r="AO3125" s="21">
        <v>15</v>
      </c>
      <c r="AP3125">
        <v>90</v>
      </c>
      <c r="AQ3125" s="22" t="s">
        <v>3063</v>
      </c>
      <c r="AR3125" s="21" t="s">
        <v>3121</v>
      </c>
    </row>
    <row r="3126" spans="1:44" x14ac:dyDescent="0.2">
      <c r="A3126" s="21" t="s">
        <v>1768</v>
      </c>
      <c r="B3126" s="21" t="s">
        <v>1146</v>
      </c>
      <c r="C3126" s="21" t="s">
        <v>1149</v>
      </c>
      <c r="D3126" s="21" t="s">
        <v>1766</v>
      </c>
      <c r="E3126" s="21" t="s">
        <v>1767</v>
      </c>
      <c r="G3126" s="21" t="s">
        <v>1168</v>
      </c>
      <c r="H3126" s="21" t="s">
        <v>1168</v>
      </c>
      <c r="I3126" s="21" t="s">
        <v>3122</v>
      </c>
      <c r="L3126">
        <v>3875</v>
      </c>
      <c r="M3126" s="21" t="s">
        <v>1145</v>
      </c>
      <c r="O3126" s="21">
        <v>2001</v>
      </c>
      <c r="P3126">
        <v>2002</v>
      </c>
      <c r="Q3126" t="s">
        <v>3120</v>
      </c>
      <c r="R3126">
        <f t="shared" ref="R3126:R3140" si="40">4*30</f>
        <v>120</v>
      </c>
      <c r="T3126" t="s">
        <v>3038</v>
      </c>
      <c r="U3126" s="21" t="s">
        <v>1249</v>
      </c>
      <c r="V3126" s="9" t="s">
        <v>1250</v>
      </c>
      <c r="W3126">
        <v>7</v>
      </c>
      <c r="X3126" s="9" t="s">
        <v>3119</v>
      </c>
      <c r="Z3126" s="9" t="s">
        <v>2996</v>
      </c>
      <c r="AD3126" t="s">
        <v>1168</v>
      </c>
      <c r="AF3126" t="s">
        <v>1168</v>
      </c>
      <c r="AI3126" s="21" t="s">
        <v>1168</v>
      </c>
      <c r="AJ3126" s="21" t="s">
        <v>1148</v>
      </c>
      <c r="AK3126">
        <v>79.936999999999998</v>
      </c>
      <c r="AL3126" s="21" t="s">
        <v>2996</v>
      </c>
      <c r="AM3126">
        <f>84.335-76.234</f>
        <v>8.1009999999999991</v>
      </c>
      <c r="AN3126" s="21">
        <v>3</v>
      </c>
      <c r="AO3126" s="21">
        <v>15</v>
      </c>
      <c r="AP3126">
        <v>90</v>
      </c>
      <c r="AQ3126" s="22" t="s">
        <v>3063</v>
      </c>
      <c r="AR3126" s="21" t="s">
        <v>3121</v>
      </c>
    </row>
    <row r="3127" spans="1:44" x14ac:dyDescent="0.2">
      <c r="A3127" s="21" t="s">
        <v>1768</v>
      </c>
      <c r="B3127" s="21" t="s">
        <v>1146</v>
      </c>
      <c r="C3127" s="21" t="s">
        <v>1149</v>
      </c>
      <c r="D3127" s="21" t="s">
        <v>1766</v>
      </c>
      <c r="E3127" s="21" t="s">
        <v>1767</v>
      </c>
      <c r="G3127" s="21" t="s">
        <v>1168</v>
      </c>
      <c r="H3127" s="21" t="s">
        <v>1168</v>
      </c>
      <c r="I3127" s="21" t="s">
        <v>3122</v>
      </c>
      <c r="L3127">
        <v>3875</v>
      </c>
      <c r="M3127" s="21" t="s">
        <v>1145</v>
      </c>
      <c r="O3127" s="21">
        <v>2001</v>
      </c>
      <c r="P3127">
        <v>2002</v>
      </c>
      <c r="Q3127" t="s">
        <v>3120</v>
      </c>
      <c r="R3127">
        <f t="shared" si="40"/>
        <v>120</v>
      </c>
      <c r="T3127" t="s">
        <v>3038</v>
      </c>
      <c r="U3127" s="21" t="s">
        <v>1249</v>
      </c>
      <c r="V3127" s="9" t="s">
        <v>1250</v>
      </c>
      <c r="W3127">
        <v>14</v>
      </c>
      <c r="X3127" s="9" t="s">
        <v>3119</v>
      </c>
      <c r="Z3127" s="9" t="s">
        <v>2996</v>
      </c>
      <c r="AD3127" t="s">
        <v>1168</v>
      </c>
      <c r="AF3127" t="s">
        <v>1168</v>
      </c>
      <c r="AI3127" s="21" t="s">
        <v>1168</v>
      </c>
      <c r="AJ3127" s="21" t="s">
        <v>1148</v>
      </c>
      <c r="AK3127">
        <v>87.152000000000001</v>
      </c>
      <c r="AL3127" s="21" t="s">
        <v>2996</v>
      </c>
      <c r="AM3127">
        <f>93.703-80.032</f>
        <v>13.671000000000006</v>
      </c>
      <c r="AN3127" s="21">
        <v>3</v>
      </c>
      <c r="AO3127" s="21">
        <v>15</v>
      </c>
      <c r="AP3127">
        <v>90</v>
      </c>
      <c r="AQ3127" s="22" t="s">
        <v>3063</v>
      </c>
      <c r="AR3127" s="21" t="s">
        <v>3121</v>
      </c>
    </row>
    <row r="3128" spans="1:44" x14ac:dyDescent="0.2">
      <c r="A3128" s="21" t="s">
        <v>1768</v>
      </c>
      <c r="B3128" s="21" t="s">
        <v>1146</v>
      </c>
      <c r="C3128" s="21" t="s">
        <v>1149</v>
      </c>
      <c r="D3128" s="21" t="s">
        <v>1766</v>
      </c>
      <c r="E3128" s="21" t="s">
        <v>1767</v>
      </c>
      <c r="G3128" s="21" t="s">
        <v>1168</v>
      </c>
      <c r="H3128" s="21" t="s">
        <v>1168</v>
      </c>
      <c r="I3128" s="21" t="s">
        <v>3122</v>
      </c>
      <c r="L3128">
        <v>3875</v>
      </c>
      <c r="M3128" s="21" t="s">
        <v>1145</v>
      </c>
      <c r="O3128" s="21">
        <v>2001</v>
      </c>
      <c r="P3128">
        <v>2002</v>
      </c>
      <c r="Q3128" t="s">
        <v>3120</v>
      </c>
      <c r="R3128">
        <f t="shared" si="40"/>
        <v>120</v>
      </c>
      <c r="T3128" t="s">
        <v>3038</v>
      </c>
      <c r="U3128" s="21" t="s">
        <v>1249</v>
      </c>
      <c r="V3128" s="9" t="s">
        <v>1250</v>
      </c>
      <c r="W3128">
        <v>21</v>
      </c>
      <c r="X3128" s="9" t="s">
        <v>3119</v>
      </c>
      <c r="Z3128" s="9" t="s">
        <v>2996</v>
      </c>
      <c r="AD3128" t="s">
        <v>1168</v>
      </c>
      <c r="AF3128" t="s">
        <v>1168</v>
      </c>
      <c r="AI3128" s="21" t="s">
        <v>1168</v>
      </c>
      <c r="AJ3128" s="21" t="s">
        <v>1148</v>
      </c>
      <c r="AK3128">
        <v>70.822999999999993</v>
      </c>
      <c r="AL3128" s="21" t="s">
        <v>2996</v>
      </c>
      <c r="AM3128">
        <f>73.196-68.892</f>
        <v>4.304000000000002</v>
      </c>
      <c r="AN3128" s="21">
        <v>3</v>
      </c>
      <c r="AO3128" s="21">
        <v>15</v>
      </c>
      <c r="AP3128">
        <v>90</v>
      </c>
      <c r="AQ3128" s="22" t="s">
        <v>3063</v>
      </c>
      <c r="AR3128" s="21" t="s">
        <v>3121</v>
      </c>
    </row>
    <row r="3129" spans="1:44" x14ac:dyDescent="0.2">
      <c r="A3129" s="21" t="s">
        <v>1768</v>
      </c>
      <c r="B3129" s="21" t="s">
        <v>1146</v>
      </c>
      <c r="C3129" s="21" t="s">
        <v>1149</v>
      </c>
      <c r="D3129" s="21" t="s">
        <v>1766</v>
      </c>
      <c r="E3129" s="21" t="s">
        <v>1767</v>
      </c>
      <c r="G3129" s="21" t="s">
        <v>1168</v>
      </c>
      <c r="H3129" s="21" t="s">
        <v>1168</v>
      </c>
      <c r="I3129" s="21" t="s">
        <v>3122</v>
      </c>
      <c r="L3129">
        <v>3875</v>
      </c>
      <c r="M3129" s="21" t="s">
        <v>1145</v>
      </c>
      <c r="O3129" s="21">
        <v>2001</v>
      </c>
      <c r="P3129">
        <v>2002</v>
      </c>
      <c r="Q3129" t="s">
        <v>3120</v>
      </c>
      <c r="R3129">
        <f>4*30</f>
        <v>120</v>
      </c>
      <c r="T3129" t="s">
        <v>3038</v>
      </c>
      <c r="U3129" s="21" t="s">
        <v>1147</v>
      </c>
      <c r="X3129" s="9" t="s">
        <v>3119</v>
      </c>
      <c r="Z3129" s="9" t="s">
        <v>2996</v>
      </c>
      <c r="AD3129" t="s">
        <v>1168</v>
      </c>
      <c r="AF3129" t="s">
        <v>1168</v>
      </c>
      <c r="AI3129" s="21" t="s">
        <v>1168</v>
      </c>
      <c r="AJ3129" s="21" t="s">
        <v>3123</v>
      </c>
      <c r="AK3129">
        <v>20.53</v>
      </c>
      <c r="AL3129" s="21" t="s">
        <v>2996</v>
      </c>
      <c r="AM3129">
        <f>21.553-19.634</f>
        <v>1.9190000000000005</v>
      </c>
      <c r="AN3129" s="21">
        <v>3</v>
      </c>
      <c r="AO3129" s="21">
        <v>15</v>
      </c>
      <c r="AP3129">
        <v>90</v>
      </c>
      <c r="AQ3129" s="22" t="s">
        <v>3063</v>
      </c>
      <c r="AR3129" s="21" t="s">
        <v>3121</v>
      </c>
    </row>
    <row r="3130" spans="1:44" x14ac:dyDescent="0.2">
      <c r="A3130" s="21" t="s">
        <v>1768</v>
      </c>
      <c r="B3130" s="21" t="s">
        <v>1146</v>
      </c>
      <c r="C3130" s="21" t="s">
        <v>1149</v>
      </c>
      <c r="D3130" s="21" t="s">
        <v>1766</v>
      </c>
      <c r="E3130" s="21" t="s">
        <v>1767</v>
      </c>
      <c r="G3130" s="21" t="s">
        <v>1168</v>
      </c>
      <c r="H3130" s="21" t="s">
        <v>1168</v>
      </c>
      <c r="I3130" s="21" t="s">
        <v>3122</v>
      </c>
      <c r="L3130">
        <v>3875</v>
      </c>
      <c r="M3130" s="21" t="s">
        <v>1145</v>
      </c>
      <c r="O3130" s="21">
        <v>2001</v>
      </c>
      <c r="P3130">
        <v>2002</v>
      </c>
      <c r="Q3130" t="s">
        <v>3120</v>
      </c>
      <c r="R3130">
        <f t="shared" si="40"/>
        <v>120</v>
      </c>
      <c r="T3130" t="s">
        <v>3038</v>
      </c>
      <c r="U3130" s="21" t="s">
        <v>1249</v>
      </c>
      <c r="V3130" s="9" t="s">
        <v>1250</v>
      </c>
      <c r="W3130">
        <v>7</v>
      </c>
      <c r="X3130" s="9" t="s">
        <v>3119</v>
      </c>
      <c r="Z3130" s="9" t="s">
        <v>2996</v>
      </c>
      <c r="AD3130" t="s">
        <v>1168</v>
      </c>
      <c r="AF3130" t="s">
        <v>1168</v>
      </c>
      <c r="AI3130" s="21" t="s">
        <v>1168</v>
      </c>
      <c r="AJ3130" s="21" t="s">
        <v>3123</v>
      </c>
      <c r="AK3130">
        <v>24.582999999999998</v>
      </c>
      <c r="AL3130" s="21" t="s">
        <v>2996</v>
      </c>
      <c r="AM3130">
        <f>25.29-24.078</f>
        <v>1.2119999999999997</v>
      </c>
      <c r="AN3130" s="21">
        <v>3</v>
      </c>
      <c r="AO3130" s="21">
        <v>15</v>
      </c>
      <c r="AP3130">
        <v>90</v>
      </c>
      <c r="AQ3130" s="22" t="s">
        <v>3063</v>
      </c>
      <c r="AR3130" s="21" t="s">
        <v>3121</v>
      </c>
    </row>
    <row r="3131" spans="1:44" x14ac:dyDescent="0.2">
      <c r="A3131" s="21" t="s">
        <v>1768</v>
      </c>
      <c r="B3131" s="21" t="s">
        <v>1146</v>
      </c>
      <c r="C3131" s="21" t="s">
        <v>1149</v>
      </c>
      <c r="D3131" s="21" t="s">
        <v>1766</v>
      </c>
      <c r="E3131" s="21" t="s">
        <v>1767</v>
      </c>
      <c r="G3131" s="21" t="s">
        <v>1168</v>
      </c>
      <c r="H3131" s="21" t="s">
        <v>1168</v>
      </c>
      <c r="I3131" s="21" t="s">
        <v>3122</v>
      </c>
      <c r="L3131">
        <v>3875</v>
      </c>
      <c r="M3131" s="21" t="s">
        <v>1145</v>
      </c>
      <c r="O3131" s="21">
        <v>2001</v>
      </c>
      <c r="P3131">
        <v>2002</v>
      </c>
      <c r="Q3131" t="s">
        <v>3120</v>
      </c>
      <c r="R3131">
        <f t="shared" si="40"/>
        <v>120</v>
      </c>
      <c r="T3131" t="s">
        <v>3038</v>
      </c>
      <c r="U3131" s="21" t="s">
        <v>1249</v>
      </c>
      <c r="V3131" s="9" t="s">
        <v>1250</v>
      </c>
      <c r="W3131">
        <v>14</v>
      </c>
      <c r="X3131" s="9" t="s">
        <v>3119</v>
      </c>
      <c r="Z3131" s="9" t="s">
        <v>2996</v>
      </c>
      <c r="AD3131" t="s">
        <v>1168</v>
      </c>
      <c r="AF3131" t="s">
        <v>1168</v>
      </c>
      <c r="AI3131" s="21" t="s">
        <v>1168</v>
      </c>
      <c r="AJ3131" s="21" t="s">
        <v>3123</v>
      </c>
      <c r="AK3131">
        <v>34.28</v>
      </c>
      <c r="AL3131" s="21" t="s">
        <v>2996</v>
      </c>
      <c r="AM3131">
        <f>37.412-31.957</f>
        <v>5.4549999999999983</v>
      </c>
      <c r="AN3131" s="21">
        <v>3</v>
      </c>
      <c r="AO3131" s="21">
        <v>15</v>
      </c>
      <c r="AP3131">
        <v>90</v>
      </c>
      <c r="AQ3131" s="22" t="s">
        <v>3063</v>
      </c>
      <c r="AR3131" s="21" t="s">
        <v>3121</v>
      </c>
    </row>
    <row r="3132" spans="1:44" x14ac:dyDescent="0.2">
      <c r="A3132" s="21" t="s">
        <v>1768</v>
      </c>
      <c r="B3132" s="21" t="s">
        <v>1146</v>
      </c>
      <c r="C3132" s="21" t="s">
        <v>1149</v>
      </c>
      <c r="D3132" s="21" t="s">
        <v>1766</v>
      </c>
      <c r="E3132" s="21" t="s">
        <v>1767</v>
      </c>
      <c r="G3132" s="21" t="s">
        <v>1168</v>
      </c>
      <c r="H3132" s="21" t="s">
        <v>1168</v>
      </c>
      <c r="I3132" s="21" t="s">
        <v>3122</v>
      </c>
      <c r="L3132">
        <v>3875</v>
      </c>
      <c r="M3132" s="21" t="s">
        <v>1145</v>
      </c>
      <c r="O3132" s="21">
        <v>2001</v>
      </c>
      <c r="P3132">
        <v>2002</v>
      </c>
      <c r="Q3132" t="s">
        <v>3120</v>
      </c>
      <c r="R3132">
        <f t="shared" si="40"/>
        <v>120</v>
      </c>
      <c r="T3132" t="s">
        <v>3038</v>
      </c>
      <c r="U3132" s="21" t="s">
        <v>1249</v>
      </c>
      <c r="V3132" s="9" t="s">
        <v>1250</v>
      </c>
      <c r="W3132">
        <v>21</v>
      </c>
      <c r="X3132" s="9" t="s">
        <v>3119</v>
      </c>
      <c r="Z3132" s="9" t="s">
        <v>2996</v>
      </c>
      <c r="AD3132" t="s">
        <v>1168</v>
      </c>
      <c r="AF3132" t="s">
        <v>1168</v>
      </c>
      <c r="AI3132" s="21" t="s">
        <v>1168</v>
      </c>
      <c r="AJ3132" s="21" t="s">
        <v>3123</v>
      </c>
      <c r="AK3132">
        <v>33.332999999999998</v>
      </c>
      <c r="AL3132" s="21" t="s">
        <v>2996</v>
      </c>
      <c r="AM3132">
        <f>34.381-32.462</f>
        <v>1.9189999999999969</v>
      </c>
      <c r="AN3132" s="21">
        <v>3</v>
      </c>
      <c r="AO3132" s="21">
        <v>15</v>
      </c>
      <c r="AP3132">
        <v>90</v>
      </c>
      <c r="AQ3132" s="22" t="s">
        <v>3063</v>
      </c>
      <c r="AR3132" s="21" t="s">
        <v>3121</v>
      </c>
    </row>
    <row r="3133" spans="1:44" x14ac:dyDescent="0.2">
      <c r="A3133" s="21" t="s">
        <v>1768</v>
      </c>
      <c r="B3133" s="21" t="s">
        <v>1146</v>
      </c>
      <c r="C3133" s="21" t="s">
        <v>1149</v>
      </c>
      <c r="D3133" s="21" t="s">
        <v>1766</v>
      </c>
      <c r="E3133" s="21" t="s">
        <v>1767</v>
      </c>
      <c r="G3133" s="21" t="s">
        <v>1168</v>
      </c>
      <c r="H3133" s="21" t="s">
        <v>1168</v>
      </c>
      <c r="I3133" s="21" t="s">
        <v>3124</v>
      </c>
      <c r="L3133">
        <v>3400</v>
      </c>
      <c r="M3133" s="21" t="s">
        <v>1145</v>
      </c>
      <c r="O3133" s="21">
        <v>2001</v>
      </c>
      <c r="P3133">
        <v>2002</v>
      </c>
      <c r="Q3133" t="s">
        <v>3120</v>
      </c>
      <c r="R3133">
        <f>4*30</f>
        <v>120</v>
      </c>
      <c r="T3133" t="s">
        <v>3038</v>
      </c>
      <c r="U3133" s="21" t="s">
        <v>1147</v>
      </c>
      <c r="X3133" s="9" t="s">
        <v>3119</v>
      </c>
      <c r="Z3133" s="9" t="s">
        <v>2996</v>
      </c>
      <c r="AD3133" t="s">
        <v>1168</v>
      </c>
      <c r="AF3133" t="s">
        <v>1168</v>
      </c>
      <c r="AI3133" s="21" t="s">
        <v>1168</v>
      </c>
      <c r="AJ3133" s="21" t="s">
        <v>1148</v>
      </c>
      <c r="AK3133">
        <v>24.527999999999999</v>
      </c>
      <c r="AL3133" s="21" t="s">
        <v>2996</v>
      </c>
      <c r="AM3133">
        <f>26.824-22.044</f>
        <v>4.7800000000000011</v>
      </c>
      <c r="AN3133" s="21">
        <v>3</v>
      </c>
      <c r="AO3133" s="21">
        <v>15</v>
      </c>
      <c r="AP3133">
        <v>90</v>
      </c>
      <c r="AQ3133" s="22" t="s">
        <v>3063</v>
      </c>
      <c r="AR3133" s="21" t="s">
        <v>3121</v>
      </c>
    </row>
    <row r="3134" spans="1:44" x14ac:dyDescent="0.2">
      <c r="A3134" s="21" t="s">
        <v>1768</v>
      </c>
      <c r="B3134" s="21" t="s">
        <v>1146</v>
      </c>
      <c r="C3134" s="21" t="s">
        <v>1149</v>
      </c>
      <c r="D3134" s="21" t="s">
        <v>1766</v>
      </c>
      <c r="E3134" s="21" t="s">
        <v>1767</v>
      </c>
      <c r="G3134" s="21" t="s">
        <v>1168</v>
      </c>
      <c r="H3134" s="21" t="s">
        <v>1168</v>
      </c>
      <c r="I3134" s="21" t="s">
        <v>3124</v>
      </c>
      <c r="L3134">
        <v>3400</v>
      </c>
      <c r="M3134" s="21" t="s">
        <v>1145</v>
      </c>
      <c r="O3134" s="21">
        <v>2001</v>
      </c>
      <c r="P3134">
        <v>2002</v>
      </c>
      <c r="Q3134" t="s">
        <v>3120</v>
      </c>
      <c r="R3134">
        <f t="shared" si="40"/>
        <v>120</v>
      </c>
      <c r="T3134" t="s">
        <v>3038</v>
      </c>
      <c r="U3134" s="21" t="s">
        <v>1249</v>
      </c>
      <c r="V3134" s="9" t="s">
        <v>1250</v>
      </c>
      <c r="W3134">
        <v>7</v>
      </c>
      <c r="X3134" s="9" t="s">
        <v>3119</v>
      </c>
      <c r="Z3134" s="9" t="s">
        <v>2996</v>
      </c>
      <c r="AD3134" t="s">
        <v>1168</v>
      </c>
      <c r="AF3134" t="s">
        <v>1168</v>
      </c>
      <c r="AI3134" s="21" t="s">
        <v>1168</v>
      </c>
      <c r="AJ3134" s="21" t="s">
        <v>1148</v>
      </c>
      <c r="AK3134">
        <v>44.716999999999999</v>
      </c>
      <c r="AL3134" s="21" t="s">
        <v>2996</v>
      </c>
      <c r="AM3134">
        <f>49.969-38.648</f>
        <v>11.320999999999998</v>
      </c>
      <c r="AN3134" s="21">
        <v>3</v>
      </c>
      <c r="AO3134" s="21">
        <v>15</v>
      </c>
      <c r="AP3134">
        <v>90</v>
      </c>
      <c r="AQ3134" s="22" t="s">
        <v>3063</v>
      </c>
      <c r="AR3134" s="21" t="s">
        <v>3121</v>
      </c>
    </row>
    <row r="3135" spans="1:44" x14ac:dyDescent="0.2">
      <c r="A3135" s="21" t="s">
        <v>1768</v>
      </c>
      <c r="B3135" s="21" t="s">
        <v>1146</v>
      </c>
      <c r="C3135" s="21" t="s">
        <v>1149</v>
      </c>
      <c r="D3135" s="21" t="s">
        <v>1766</v>
      </c>
      <c r="E3135" s="21" t="s">
        <v>1767</v>
      </c>
      <c r="G3135" s="21" t="s">
        <v>1168</v>
      </c>
      <c r="H3135" s="21" t="s">
        <v>1168</v>
      </c>
      <c r="I3135" s="21" t="s">
        <v>3124</v>
      </c>
      <c r="L3135">
        <v>3400</v>
      </c>
      <c r="M3135" s="21" t="s">
        <v>1145</v>
      </c>
      <c r="O3135" s="21">
        <v>2001</v>
      </c>
      <c r="P3135">
        <v>2002</v>
      </c>
      <c r="Q3135" t="s">
        <v>3120</v>
      </c>
      <c r="R3135">
        <f t="shared" si="40"/>
        <v>120</v>
      </c>
      <c r="T3135" t="s">
        <v>3038</v>
      </c>
      <c r="U3135" s="21" t="s">
        <v>1249</v>
      </c>
      <c r="V3135" s="9" t="s">
        <v>1250</v>
      </c>
      <c r="W3135">
        <v>14</v>
      </c>
      <c r="X3135" s="9" t="s">
        <v>3119</v>
      </c>
      <c r="Z3135" s="9" t="s">
        <v>2996</v>
      </c>
      <c r="AD3135" t="s">
        <v>1168</v>
      </c>
      <c r="AF3135" t="s">
        <v>1168</v>
      </c>
      <c r="AI3135" s="21" t="s">
        <v>1168</v>
      </c>
      <c r="AJ3135" s="21" t="s">
        <v>1148</v>
      </c>
      <c r="AK3135">
        <v>55.472000000000001</v>
      </c>
      <c r="AL3135" s="21" t="s">
        <v>2996</v>
      </c>
      <c r="AM3135">
        <f>57.516-52.987</f>
        <v>4.5289999999999964</v>
      </c>
      <c r="AN3135" s="21">
        <v>3</v>
      </c>
      <c r="AO3135" s="21">
        <v>15</v>
      </c>
      <c r="AP3135">
        <v>90</v>
      </c>
      <c r="AQ3135" s="22" t="s">
        <v>3063</v>
      </c>
      <c r="AR3135" s="21" t="s">
        <v>3121</v>
      </c>
    </row>
    <row r="3136" spans="1:44" x14ac:dyDescent="0.2">
      <c r="A3136" s="21" t="s">
        <v>1768</v>
      </c>
      <c r="B3136" s="21" t="s">
        <v>1146</v>
      </c>
      <c r="C3136" s="21" t="s">
        <v>1149</v>
      </c>
      <c r="D3136" s="21" t="s">
        <v>1766</v>
      </c>
      <c r="E3136" s="21" t="s">
        <v>1767</v>
      </c>
      <c r="G3136" s="21" t="s">
        <v>1168</v>
      </c>
      <c r="H3136" s="21" t="s">
        <v>1168</v>
      </c>
      <c r="I3136" s="21" t="s">
        <v>3124</v>
      </c>
      <c r="L3136">
        <v>3400</v>
      </c>
      <c r="M3136" s="21" t="s">
        <v>1145</v>
      </c>
      <c r="O3136" s="21">
        <v>2001</v>
      </c>
      <c r="P3136">
        <v>2002</v>
      </c>
      <c r="Q3136" t="s">
        <v>3120</v>
      </c>
      <c r="R3136">
        <f t="shared" si="40"/>
        <v>120</v>
      </c>
      <c r="T3136" t="s">
        <v>3038</v>
      </c>
      <c r="U3136" s="21" t="s">
        <v>1249</v>
      </c>
      <c r="V3136" s="9" t="s">
        <v>1250</v>
      </c>
      <c r="W3136">
        <v>21</v>
      </c>
      <c r="X3136" s="9" t="s">
        <v>3119</v>
      </c>
      <c r="Z3136" s="9" t="s">
        <v>2996</v>
      </c>
      <c r="AD3136" t="s">
        <v>1168</v>
      </c>
      <c r="AF3136" t="s">
        <v>1168</v>
      </c>
      <c r="AI3136" s="21" t="s">
        <v>1168</v>
      </c>
      <c r="AJ3136" s="21" t="s">
        <v>1148</v>
      </c>
      <c r="AK3136">
        <v>48.868000000000002</v>
      </c>
      <c r="AL3136" s="21" t="s">
        <v>2996</v>
      </c>
      <c r="AM3136">
        <f>51.226-46.195</f>
        <v>5.0309999999999988</v>
      </c>
      <c r="AN3136" s="21">
        <v>3</v>
      </c>
      <c r="AO3136" s="21">
        <v>15</v>
      </c>
      <c r="AP3136">
        <v>90</v>
      </c>
      <c r="AQ3136" s="22" t="s">
        <v>3063</v>
      </c>
      <c r="AR3136" s="21" t="s">
        <v>3121</v>
      </c>
    </row>
    <row r="3137" spans="1:44" x14ac:dyDescent="0.2">
      <c r="A3137" s="21" t="s">
        <v>1768</v>
      </c>
      <c r="B3137" s="21" t="s">
        <v>1146</v>
      </c>
      <c r="C3137" s="21" t="s">
        <v>1149</v>
      </c>
      <c r="D3137" s="21" t="s">
        <v>1766</v>
      </c>
      <c r="E3137" s="21" t="s">
        <v>1767</v>
      </c>
      <c r="G3137" s="21" t="s">
        <v>1168</v>
      </c>
      <c r="H3137" s="21" t="s">
        <v>1168</v>
      </c>
      <c r="I3137" s="21" t="s">
        <v>3124</v>
      </c>
      <c r="L3137">
        <v>3400</v>
      </c>
      <c r="M3137" s="21" t="s">
        <v>1145</v>
      </c>
      <c r="O3137" s="21">
        <v>2001</v>
      </c>
      <c r="P3137">
        <v>2002</v>
      </c>
      <c r="Q3137" t="s">
        <v>3120</v>
      </c>
      <c r="R3137">
        <f>4*30</f>
        <v>120</v>
      </c>
      <c r="T3137" t="s">
        <v>3038</v>
      </c>
      <c r="U3137" s="21" t="s">
        <v>1147</v>
      </c>
      <c r="X3137" s="9" t="s">
        <v>3119</v>
      </c>
      <c r="Z3137" s="9" t="s">
        <v>2996</v>
      </c>
      <c r="AD3137" t="s">
        <v>1168</v>
      </c>
      <c r="AF3137" t="s">
        <v>1168</v>
      </c>
      <c r="AI3137" s="21" t="s">
        <v>1168</v>
      </c>
      <c r="AJ3137" s="21" t="s">
        <v>3123</v>
      </c>
      <c r="AK3137">
        <v>26.527000000000001</v>
      </c>
      <c r="AL3137" s="21" t="s">
        <v>2996</v>
      </c>
      <c r="AM3137">
        <f>32.003-21.052</f>
        <v>10.951000000000001</v>
      </c>
      <c r="AN3137" s="21">
        <v>3</v>
      </c>
      <c r="AO3137" s="21">
        <v>15</v>
      </c>
      <c r="AP3137">
        <v>90</v>
      </c>
      <c r="AQ3137" s="22" t="s">
        <v>3063</v>
      </c>
      <c r="AR3137" s="21" t="s">
        <v>3121</v>
      </c>
    </row>
    <row r="3138" spans="1:44" x14ac:dyDescent="0.2">
      <c r="A3138" s="21" t="s">
        <v>1768</v>
      </c>
      <c r="B3138" s="21" t="s">
        <v>1146</v>
      </c>
      <c r="C3138" s="21" t="s">
        <v>1149</v>
      </c>
      <c r="D3138" s="21" t="s">
        <v>1766</v>
      </c>
      <c r="E3138" s="21" t="s">
        <v>1767</v>
      </c>
      <c r="G3138" s="21" t="s">
        <v>1168</v>
      </c>
      <c r="H3138" s="21" t="s">
        <v>1168</v>
      </c>
      <c r="I3138" s="21" t="s">
        <v>3124</v>
      </c>
      <c r="L3138">
        <v>3400</v>
      </c>
      <c r="M3138" s="21" t="s">
        <v>1145</v>
      </c>
      <c r="O3138" s="21">
        <v>2001</v>
      </c>
      <c r="P3138">
        <v>2002</v>
      </c>
      <c r="Q3138" t="s">
        <v>3120</v>
      </c>
      <c r="R3138">
        <f t="shared" si="40"/>
        <v>120</v>
      </c>
      <c r="T3138" t="s">
        <v>3038</v>
      </c>
      <c r="U3138" s="21" t="s">
        <v>1249</v>
      </c>
      <c r="V3138" s="9" t="s">
        <v>1250</v>
      </c>
      <c r="W3138">
        <v>7</v>
      </c>
      <c r="X3138" s="9" t="s">
        <v>3119</v>
      </c>
      <c r="Z3138" s="9" t="s">
        <v>2996</v>
      </c>
      <c r="AD3138" t="s">
        <v>1168</v>
      </c>
      <c r="AF3138" t="s">
        <v>1168</v>
      </c>
      <c r="AI3138" s="21" t="s">
        <v>1168</v>
      </c>
      <c r="AJ3138" s="21" t="s">
        <v>3123</v>
      </c>
      <c r="AK3138">
        <v>28.047999999999998</v>
      </c>
      <c r="AL3138" s="21" t="s">
        <v>2996</v>
      </c>
      <c r="AM3138">
        <f>29.569-26.831</f>
        <v>2.7379999999999995</v>
      </c>
      <c r="AN3138" s="21">
        <v>3</v>
      </c>
      <c r="AO3138" s="21">
        <v>15</v>
      </c>
      <c r="AP3138">
        <v>90</v>
      </c>
      <c r="AQ3138" s="22" t="s">
        <v>3063</v>
      </c>
      <c r="AR3138" s="21" t="s">
        <v>3121</v>
      </c>
    </row>
    <row r="3139" spans="1:44" x14ac:dyDescent="0.2">
      <c r="A3139" s="21" t="s">
        <v>1768</v>
      </c>
      <c r="B3139" s="21" t="s">
        <v>1146</v>
      </c>
      <c r="C3139" s="21" t="s">
        <v>1149</v>
      </c>
      <c r="D3139" s="21" t="s">
        <v>1766</v>
      </c>
      <c r="E3139" s="21" t="s">
        <v>1767</v>
      </c>
      <c r="G3139" s="21" t="s">
        <v>1168</v>
      </c>
      <c r="H3139" s="21" t="s">
        <v>1168</v>
      </c>
      <c r="I3139" s="21" t="s">
        <v>3124</v>
      </c>
      <c r="L3139">
        <v>3400</v>
      </c>
      <c r="M3139" s="21" t="s">
        <v>1145</v>
      </c>
      <c r="O3139" s="21">
        <v>2001</v>
      </c>
      <c r="P3139">
        <v>2002</v>
      </c>
      <c r="Q3139" t="s">
        <v>3120</v>
      </c>
      <c r="R3139">
        <f t="shared" si="40"/>
        <v>120</v>
      </c>
      <c r="T3139" t="s">
        <v>3038</v>
      </c>
      <c r="U3139" s="21" t="s">
        <v>1249</v>
      </c>
      <c r="V3139" s="9" t="s">
        <v>1250</v>
      </c>
      <c r="W3139">
        <v>14</v>
      </c>
      <c r="X3139" s="9" t="s">
        <v>3119</v>
      </c>
      <c r="Z3139" s="9" t="s">
        <v>2996</v>
      </c>
      <c r="AD3139" t="s">
        <v>1168</v>
      </c>
      <c r="AF3139" t="s">
        <v>1168</v>
      </c>
      <c r="AI3139" s="21" t="s">
        <v>1168</v>
      </c>
      <c r="AJ3139" s="21" t="s">
        <v>3123</v>
      </c>
      <c r="AK3139">
        <v>26.73</v>
      </c>
      <c r="AL3139" s="21" t="s">
        <v>2996</v>
      </c>
      <c r="AM3139">
        <f>28.251-25.513</f>
        <v>2.7379999999999995</v>
      </c>
      <c r="AN3139" s="21">
        <v>3</v>
      </c>
      <c r="AO3139" s="21">
        <v>15</v>
      </c>
      <c r="AP3139">
        <v>90</v>
      </c>
      <c r="AQ3139" s="22" t="s">
        <v>3063</v>
      </c>
      <c r="AR3139" s="21" t="s">
        <v>3121</v>
      </c>
    </row>
    <row r="3140" spans="1:44" x14ac:dyDescent="0.2">
      <c r="A3140" s="21" t="s">
        <v>1768</v>
      </c>
      <c r="B3140" s="21" t="s">
        <v>1146</v>
      </c>
      <c r="C3140" s="21" t="s">
        <v>1149</v>
      </c>
      <c r="D3140" s="21" t="s">
        <v>1766</v>
      </c>
      <c r="E3140" s="21" t="s">
        <v>1767</v>
      </c>
      <c r="G3140" s="21" t="s">
        <v>1168</v>
      </c>
      <c r="H3140" s="21" t="s">
        <v>1168</v>
      </c>
      <c r="I3140" s="21" t="s">
        <v>3124</v>
      </c>
      <c r="L3140">
        <v>3400</v>
      </c>
      <c r="M3140" s="21" t="s">
        <v>1145</v>
      </c>
      <c r="O3140" s="21">
        <v>2001</v>
      </c>
      <c r="P3140">
        <v>2002</v>
      </c>
      <c r="Q3140" t="s">
        <v>3120</v>
      </c>
      <c r="R3140">
        <f t="shared" si="40"/>
        <v>120</v>
      </c>
      <c r="T3140" t="s">
        <v>3038</v>
      </c>
      <c r="U3140" s="21" t="s">
        <v>1249</v>
      </c>
      <c r="V3140" s="9" t="s">
        <v>1250</v>
      </c>
      <c r="W3140">
        <v>21</v>
      </c>
      <c r="X3140" s="9" t="s">
        <v>3119</v>
      </c>
      <c r="Z3140" s="9" t="s">
        <v>2996</v>
      </c>
      <c r="AD3140" t="s">
        <v>1168</v>
      </c>
      <c r="AF3140" t="s">
        <v>1168</v>
      </c>
      <c r="AI3140" s="21" t="s">
        <v>1168</v>
      </c>
      <c r="AJ3140" s="21" t="s">
        <v>3123</v>
      </c>
      <c r="AK3140">
        <v>15.981999999999999</v>
      </c>
      <c r="AL3140" s="21" t="s">
        <v>2996</v>
      </c>
      <c r="AM3140">
        <f>16.793-15.272</f>
        <v>1.520999999999999</v>
      </c>
      <c r="AN3140" s="21">
        <v>3</v>
      </c>
      <c r="AO3140" s="21">
        <v>15</v>
      </c>
      <c r="AP3140">
        <v>90</v>
      </c>
      <c r="AQ3140" s="22" t="s">
        <v>3063</v>
      </c>
      <c r="AR3140" s="21" t="s">
        <v>3121</v>
      </c>
    </row>
    <row r="3141" spans="1:44" x14ac:dyDescent="0.2">
      <c r="A3141" s="21" t="s">
        <v>1768</v>
      </c>
      <c r="B3141" s="21" t="s">
        <v>1146</v>
      </c>
      <c r="C3141" s="21" t="s">
        <v>1149</v>
      </c>
      <c r="D3141" s="21" t="s">
        <v>1766</v>
      </c>
      <c r="E3141" s="21" t="s">
        <v>1767</v>
      </c>
      <c r="G3141" s="21" t="s">
        <v>1168</v>
      </c>
      <c r="H3141" s="21" t="s">
        <v>1168</v>
      </c>
      <c r="I3141" s="21" t="s">
        <v>3122</v>
      </c>
      <c r="L3141">
        <v>3875</v>
      </c>
      <c r="M3141" s="21" t="s">
        <v>1145</v>
      </c>
      <c r="O3141" s="21">
        <v>2001</v>
      </c>
      <c r="P3141">
        <v>2002</v>
      </c>
      <c r="Q3141" t="s">
        <v>3120</v>
      </c>
      <c r="R3141">
        <f>4*30</f>
        <v>120</v>
      </c>
      <c r="T3141" t="s">
        <v>3038</v>
      </c>
      <c r="U3141" s="21" t="s">
        <v>1147</v>
      </c>
      <c r="X3141" s="9" t="s">
        <v>3119</v>
      </c>
      <c r="Z3141" s="9" t="s">
        <v>2996</v>
      </c>
      <c r="AD3141" t="s">
        <v>1168</v>
      </c>
      <c r="AI3141" s="21" t="s">
        <v>1168</v>
      </c>
      <c r="AJ3141" s="21" t="s">
        <v>1148</v>
      </c>
      <c r="AK3141">
        <v>46.781999999999996</v>
      </c>
      <c r="AL3141" s="21" t="s">
        <v>2996</v>
      </c>
      <c r="AM3141">
        <v>0</v>
      </c>
      <c r="AN3141" s="21">
        <v>3</v>
      </c>
      <c r="AO3141" s="21">
        <v>15</v>
      </c>
      <c r="AP3141">
        <v>90</v>
      </c>
      <c r="AQ3141" s="22" t="s">
        <v>3063</v>
      </c>
      <c r="AR3141" s="21" t="s">
        <v>3125</v>
      </c>
    </row>
    <row r="3142" spans="1:44" x14ac:dyDescent="0.2">
      <c r="A3142" s="21" t="s">
        <v>1768</v>
      </c>
      <c r="B3142" s="21" t="s">
        <v>1146</v>
      </c>
      <c r="C3142" s="21" t="s">
        <v>1149</v>
      </c>
      <c r="D3142" s="21" t="s">
        <v>1766</v>
      </c>
      <c r="E3142" s="21" t="s">
        <v>1767</v>
      </c>
      <c r="G3142" s="21" t="s">
        <v>1168</v>
      </c>
      <c r="H3142" s="21" t="s">
        <v>1168</v>
      </c>
      <c r="I3142" s="21" t="s">
        <v>3122</v>
      </c>
      <c r="L3142">
        <v>3875</v>
      </c>
      <c r="M3142" s="21" t="s">
        <v>1145</v>
      </c>
      <c r="O3142" s="21">
        <v>2001</v>
      </c>
      <c r="P3142">
        <v>2002</v>
      </c>
      <c r="Q3142" t="s">
        <v>3120</v>
      </c>
      <c r="R3142">
        <f t="shared" ref="R3142:R3156" si="41">4*30</f>
        <v>120</v>
      </c>
      <c r="T3142" t="s">
        <v>3038</v>
      </c>
      <c r="U3142" s="21" t="s">
        <v>95</v>
      </c>
      <c r="X3142" s="9" t="s">
        <v>3119</v>
      </c>
      <c r="Z3142" s="9" t="s">
        <v>2996</v>
      </c>
      <c r="AA3142" t="s">
        <v>3126</v>
      </c>
      <c r="AB3142">
        <v>100</v>
      </c>
      <c r="AC3142">
        <v>1</v>
      </c>
      <c r="AD3142" t="s">
        <v>1168</v>
      </c>
      <c r="AF3142" t="s">
        <v>153</v>
      </c>
      <c r="AI3142" s="21" t="s">
        <v>1168</v>
      </c>
      <c r="AJ3142" s="21" t="s">
        <v>1148</v>
      </c>
      <c r="AK3142">
        <v>78.36</v>
      </c>
      <c r="AL3142" s="21" t="s">
        <v>2996</v>
      </c>
      <c r="AM3142">
        <f>80.347-75.804</f>
        <v>4.5429999999999922</v>
      </c>
      <c r="AN3142" s="21">
        <v>3</v>
      </c>
      <c r="AO3142" s="21">
        <v>15</v>
      </c>
      <c r="AP3142">
        <v>90</v>
      </c>
      <c r="AQ3142" s="22" t="s">
        <v>3063</v>
      </c>
      <c r="AR3142" s="21" t="s">
        <v>3125</v>
      </c>
    </row>
    <row r="3143" spans="1:44" x14ac:dyDescent="0.2">
      <c r="A3143" s="21" t="s">
        <v>1768</v>
      </c>
      <c r="B3143" s="21" t="s">
        <v>1146</v>
      </c>
      <c r="C3143" s="21" t="s">
        <v>1149</v>
      </c>
      <c r="D3143" s="21" t="s">
        <v>1766</v>
      </c>
      <c r="E3143" s="21" t="s">
        <v>1767</v>
      </c>
      <c r="G3143" s="21" t="s">
        <v>1168</v>
      </c>
      <c r="H3143" s="21" t="s">
        <v>1168</v>
      </c>
      <c r="I3143" s="21" t="s">
        <v>3122</v>
      </c>
      <c r="L3143">
        <v>3875</v>
      </c>
      <c r="M3143" s="21" t="s">
        <v>1145</v>
      </c>
      <c r="O3143" s="21">
        <v>2001</v>
      </c>
      <c r="P3143">
        <v>2002</v>
      </c>
      <c r="Q3143" t="s">
        <v>3120</v>
      </c>
      <c r="R3143">
        <f t="shared" si="41"/>
        <v>120</v>
      </c>
      <c r="T3143" t="s">
        <v>3038</v>
      </c>
      <c r="U3143" s="21" t="s">
        <v>95</v>
      </c>
      <c r="X3143" s="9" t="s">
        <v>3119</v>
      </c>
      <c r="Z3143" s="9" t="s">
        <v>2996</v>
      </c>
      <c r="AA3143" t="s">
        <v>3126</v>
      </c>
      <c r="AB3143">
        <v>500</v>
      </c>
      <c r="AC3143">
        <v>1</v>
      </c>
      <c r="AD3143" t="s">
        <v>1168</v>
      </c>
      <c r="AF3143" t="s">
        <v>153</v>
      </c>
      <c r="AI3143" s="21" t="s">
        <v>1168</v>
      </c>
      <c r="AJ3143" s="21" t="s">
        <v>1148</v>
      </c>
      <c r="AK3143">
        <v>62.65</v>
      </c>
      <c r="AL3143" s="21" t="s">
        <v>2996</v>
      </c>
      <c r="AM3143">
        <f>66.972-57.634</f>
        <v>9.3379999999999939</v>
      </c>
      <c r="AN3143" s="21">
        <v>3</v>
      </c>
      <c r="AO3143" s="21">
        <v>15</v>
      </c>
      <c r="AP3143">
        <v>90</v>
      </c>
      <c r="AQ3143" s="22" t="s">
        <v>3063</v>
      </c>
      <c r="AR3143" s="21" t="s">
        <v>3125</v>
      </c>
    </row>
    <row r="3144" spans="1:44" x14ac:dyDescent="0.2">
      <c r="A3144" s="21" t="s">
        <v>1768</v>
      </c>
      <c r="B3144" s="21" t="s">
        <v>1146</v>
      </c>
      <c r="C3144" s="21" t="s">
        <v>1149</v>
      </c>
      <c r="D3144" s="21" t="s">
        <v>1766</v>
      </c>
      <c r="E3144" s="21" t="s">
        <v>1767</v>
      </c>
      <c r="G3144" s="21" t="s">
        <v>1168</v>
      </c>
      <c r="H3144" s="21" t="s">
        <v>1168</v>
      </c>
      <c r="I3144" s="21" t="s">
        <v>3122</v>
      </c>
      <c r="L3144">
        <v>3875</v>
      </c>
      <c r="M3144" s="21" t="s">
        <v>1145</v>
      </c>
      <c r="O3144" s="21">
        <v>2001</v>
      </c>
      <c r="P3144">
        <v>2002</v>
      </c>
      <c r="Q3144" t="s">
        <v>3120</v>
      </c>
      <c r="R3144">
        <f t="shared" si="41"/>
        <v>120</v>
      </c>
      <c r="T3144" t="s">
        <v>3038</v>
      </c>
      <c r="U3144" s="21" t="s">
        <v>95</v>
      </c>
      <c r="X3144" s="9" t="s">
        <v>3119</v>
      </c>
      <c r="Z3144" s="9" t="s">
        <v>2996</v>
      </c>
      <c r="AA3144" t="s">
        <v>3126</v>
      </c>
      <c r="AB3144">
        <v>1000</v>
      </c>
      <c r="AC3144">
        <v>1</v>
      </c>
      <c r="AD3144" t="s">
        <v>1168</v>
      </c>
      <c r="AF3144" t="s">
        <v>153</v>
      </c>
      <c r="AI3144" s="21" t="s">
        <v>1168</v>
      </c>
      <c r="AJ3144" s="21" t="s">
        <v>1148</v>
      </c>
      <c r="AK3144">
        <v>53.595999999999997</v>
      </c>
      <c r="AL3144" s="21" t="s">
        <v>2996</v>
      </c>
      <c r="AM3144">
        <f>57.382-49.306</f>
        <v>8.0760000000000005</v>
      </c>
      <c r="AN3144" s="21">
        <v>3</v>
      </c>
      <c r="AO3144" s="21">
        <v>15</v>
      </c>
      <c r="AP3144">
        <v>90</v>
      </c>
      <c r="AQ3144" s="22" t="s">
        <v>3063</v>
      </c>
      <c r="AR3144" s="21" t="s">
        <v>3125</v>
      </c>
    </row>
    <row r="3145" spans="1:44" x14ac:dyDescent="0.2">
      <c r="A3145" s="21" t="s">
        <v>1768</v>
      </c>
      <c r="B3145" s="21" t="s">
        <v>1146</v>
      </c>
      <c r="C3145" s="21" t="s">
        <v>1149</v>
      </c>
      <c r="D3145" s="21" t="s">
        <v>1766</v>
      </c>
      <c r="E3145" s="21" t="s">
        <v>1767</v>
      </c>
      <c r="G3145" s="21" t="s">
        <v>1168</v>
      </c>
      <c r="H3145" s="21" t="s">
        <v>1168</v>
      </c>
      <c r="I3145" s="21" t="s">
        <v>3122</v>
      </c>
      <c r="L3145">
        <v>3875</v>
      </c>
      <c r="M3145" s="21" t="s">
        <v>1145</v>
      </c>
      <c r="O3145" s="21">
        <v>2001</v>
      </c>
      <c r="P3145">
        <v>2002</v>
      </c>
      <c r="Q3145" t="s">
        <v>3120</v>
      </c>
      <c r="R3145">
        <f>4*30</f>
        <v>120</v>
      </c>
      <c r="T3145" t="s">
        <v>3038</v>
      </c>
      <c r="U3145" s="21" t="s">
        <v>1147</v>
      </c>
      <c r="X3145" s="9" t="s">
        <v>3119</v>
      </c>
      <c r="Z3145" s="9" t="s">
        <v>2996</v>
      </c>
      <c r="AD3145" t="s">
        <v>1168</v>
      </c>
      <c r="AF3145" t="s">
        <v>1168</v>
      </c>
      <c r="AI3145" s="21" t="s">
        <v>1168</v>
      </c>
      <c r="AJ3145" s="21" t="s">
        <v>3123</v>
      </c>
      <c r="AK3145">
        <v>20.53</v>
      </c>
      <c r="AL3145" s="21" t="s">
        <v>2996</v>
      </c>
      <c r="AM3145">
        <f>21.528-19.609</f>
        <v>1.9189999999999969</v>
      </c>
      <c r="AN3145" s="21">
        <v>3</v>
      </c>
      <c r="AO3145" s="21">
        <v>15</v>
      </c>
      <c r="AP3145">
        <v>90</v>
      </c>
      <c r="AQ3145" s="22" t="s">
        <v>3063</v>
      </c>
      <c r="AR3145" s="21" t="s">
        <v>3125</v>
      </c>
    </row>
    <row r="3146" spans="1:44" x14ac:dyDescent="0.2">
      <c r="A3146" s="21" t="s">
        <v>1768</v>
      </c>
      <c r="B3146" s="21" t="s">
        <v>1146</v>
      </c>
      <c r="C3146" s="21" t="s">
        <v>1149</v>
      </c>
      <c r="D3146" s="21" t="s">
        <v>1766</v>
      </c>
      <c r="E3146" s="21" t="s">
        <v>1767</v>
      </c>
      <c r="G3146" s="21" t="s">
        <v>1168</v>
      </c>
      <c r="H3146" s="21" t="s">
        <v>1168</v>
      </c>
      <c r="I3146" s="21" t="s">
        <v>3122</v>
      </c>
      <c r="L3146">
        <v>3875</v>
      </c>
      <c r="M3146" s="21" t="s">
        <v>1145</v>
      </c>
      <c r="O3146" s="21">
        <v>2001</v>
      </c>
      <c r="P3146">
        <v>2002</v>
      </c>
      <c r="Q3146" t="s">
        <v>3120</v>
      </c>
      <c r="R3146">
        <f t="shared" si="41"/>
        <v>120</v>
      </c>
      <c r="T3146" t="s">
        <v>3038</v>
      </c>
      <c r="U3146" s="21" t="s">
        <v>95</v>
      </c>
      <c r="X3146" s="9" t="s">
        <v>3119</v>
      </c>
      <c r="Z3146" s="9" t="s">
        <v>2996</v>
      </c>
      <c r="AA3146" t="s">
        <v>3126</v>
      </c>
      <c r="AB3146">
        <v>100</v>
      </c>
      <c r="AC3146">
        <v>1</v>
      </c>
      <c r="AD3146" t="s">
        <v>1168</v>
      </c>
      <c r="AF3146" t="s">
        <v>153</v>
      </c>
      <c r="AI3146" s="21" t="s">
        <v>1168</v>
      </c>
      <c r="AJ3146" s="21" t="s">
        <v>3123</v>
      </c>
      <c r="AK3146">
        <v>14.962</v>
      </c>
      <c r="AL3146" s="21" t="s">
        <v>2996</v>
      </c>
      <c r="AM3146" s="21" t="s">
        <v>3006</v>
      </c>
      <c r="AN3146" s="21">
        <v>3</v>
      </c>
      <c r="AO3146" s="21">
        <v>15</v>
      </c>
      <c r="AP3146">
        <v>90</v>
      </c>
      <c r="AQ3146" s="22" t="s">
        <v>3063</v>
      </c>
      <c r="AR3146" s="21" t="s">
        <v>3125</v>
      </c>
    </row>
    <row r="3147" spans="1:44" x14ac:dyDescent="0.2">
      <c r="A3147" s="21" t="s">
        <v>1768</v>
      </c>
      <c r="B3147" s="21" t="s">
        <v>1146</v>
      </c>
      <c r="C3147" s="21" t="s">
        <v>1149</v>
      </c>
      <c r="D3147" s="21" t="s">
        <v>1766</v>
      </c>
      <c r="E3147" s="21" t="s">
        <v>1767</v>
      </c>
      <c r="G3147" s="21" t="s">
        <v>1168</v>
      </c>
      <c r="H3147" s="21" t="s">
        <v>1168</v>
      </c>
      <c r="I3147" s="21" t="s">
        <v>3122</v>
      </c>
      <c r="L3147">
        <v>3875</v>
      </c>
      <c r="M3147" s="21" t="s">
        <v>1145</v>
      </c>
      <c r="O3147" s="21">
        <v>2001</v>
      </c>
      <c r="P3147">
        <v>2002</v>
      </c>
      <c r="Q3147" t="s">
        <v>3120</v>
      </c>
      <c r="R3147">
        <f t="shared" si="41"/>
        <v>120</v>
      </c>
      <c r="T3147" t="s">
        <v>3038</v>
      </c>
      <c r="U3147" s="21" t="s">
        <v>95</v>
      </c>
      <c r="X3147" s="9" t="s">
        <v>3119</v>
      </c>
      <c r="Z3147" s="9" t="s">
        <v>2996</v>
      </c>
      <c r="AA3147" t="s">
        <v>3126</v>
      </c>
      <c r="AB3147">
        <v>500</v>
      </c>
      <c r="AC3147">
        <v>1</v>
      </c>
      <c r="AD3147" t="s">
        <v>1168</v>
      </c>
      <c r="AF3147" t="s">
        <v>153</v>
      </c>
      <c r="AI3147" s="21" t="s">
        <v>1168</v>
      </c>
      <c r="AJ3147" s="21" t="s">
        <v>3123</v>
      </c>
      <c r="AK3147">
        <v>18.295000000000002</v>
      </c>
      <c r="AL3147" s="21" t="s">
        <v>2996</v>
      </c>
      <c r="AM3147" s="21">
        <f>19.205-17.79</f>
        <v>1.4149999999999991</v>
      </c>
      <c r="AN3147" s="21">
        <v>3</v>
      </c>
      <c r="AO3147" s="21">
        <v>15</v>
      </c>
      <c r="AP3147">
        <v>90</v>
      </c>
      <c r="AQ3147" s="22" t="s">
        <v>3063</v>
      </c>
      <c r="AR3147" s="21" t="s">
        <v>3125</v>
      </c>
    </row>
    <row r="3148" spans="1:44" x14ac:dyDescent="0.2">
      <c r="A3148" s="21" t="s">
        <v>1768</v>
      </c>
      <c r="B3148" s="21" t="s">
        <v>1146</v>
      </c>
      <c r="C3148" s="21" t="s">
        <v>1149</v>
      </c>
      <c r="D3148" s="21" t="s">
        <v>1766</v>
      </c>
      <c r="E3148" s="21" t="s">
        <v>1767</v>
      </c>
      <c r="G3148" s="21" t="s">
        <v>1168</v>
      </c>
      <c r="H3148" s="21" t="s">
        <v>1168</v>
      </c>
      <c r="I3148" s="21" t="s">
        <v>3122</v>
      </c>
      <c r="L3148">
        <v>3875</v>
      </c>
      <c r="M3148" s="21" t="s">
        <v>1145</v>
      </c>
      <c r="O3148" s="21">
        <v>2001</v>
      </c>
      <c r="P3148">
        <v>2002</v>
      </c>
      <c r="Q3148" t="s">
        <v>3120</v>
      </c>
      <c r="R3148">
        <f t="shared" si="41"/>
        <v>120</v>
      </c>
      <c r="T3148" t="s">
        <v>3038</v>
      </c>
      <c r="U3148" s="21" t="s">
        <v>95</v>
      </c>
      <c r="X3148" s="9" t="s">
        <v>3119</v>
      </c>
      <c r="Z3148" s="9" t="s">
        <v>2996</v>
      </c>
      <c r="AA3148" t="s">
        <v>3126</v>
      </c>
      <c r="AB3148">
        <v>1000</v>
      </c>
      <c r="AC3148">
        <v>1</v>
      </c>
      <c r="AD3148" t="s">
        <v>1168</v>
      </c>
      <c r="AF3148" t="s">
        <v>153</v>
      </c>
      <c r="AI3148" s="21" t="s">
        <v>1168</v>
      </c>
      <c r="AJ3148" s="21" t="s">
        <v>3123</v>
      </c>
      <c r="AK3148">
        <v>16.577999999999999</v>
      </c>
      <c r="AL3148" s="21" t="s">
        <v>2996</v>
      </c>
      <c r="AM3148">
        <f>17.689-15.265</f>
        <v>2.4239999999999995</v>
      </c>
      <c r="AN3148" s="21">
        <v>3</v>
      </c>
      <c r="AO3148" s="21">
        <v>15</v>
      </c>
      <c r="AP3148">
        <v>90</v>
      </c>
      <c r="AQ3148" s="22" t="s">
        <v>3063</v>
      </c>
      <c r="AR3148" s="21" t="s">
        <v>3125</v>
      </c>
    </row>
    <row r="3149" spans="1:44" x14ac:dyDescent="0.2">
      <c r="A3149" s="21" t="s">
        <v>1768</v>
      </c>
      <c r="B3149" s="21" t="s">
        <v>1146</v>
      </c>
      <c r="C3149" s="21" t="s">
        <v>1149</v>
      </c>
      <c r="D3149" s="21" t="s">
        <v>1766</v>
      </c>
      <c r="E3149" s="21" t="s">
        <v>1767</v>
      </c>
      <c r="G3149" s="21" t="s">
        <v>1168</v>
      </c>
      <c r="H3149" s="21" t="s">
        <v>1168</v>
      </c>
      <c r="I3149" s="21" t="s">
        <v>3124</v>
      </c>
      <c r="L3149">
        <v>3400</v>
      </c>
      <c r="M3149" s="21" t="s">
        <v>1145</v>
      </c>
      <c r="O3149" s="21">
        <v>2001</v>
      </c>
      <c r="P3149">
        <v>2002</v>
      </c>
      <c r="Q3149" t="s">
        <v>3120</v>
      </c>
      <c r="R3149">
        <f>4*30</f>
        <v>120</v>
      </c>
      <c r="T3149" t="s">
        <v>3038</v>
      </c>
      <c r="U3149" s="21" t="s">
        <v>1147</v>
      </c>
      <c r="X3149" s="9" t="s">
        <v>3119</v>
      </c>
      <c r="Z3149" s="9" t="s">
        <v>2996</v>
      </c>
      <c r="AD3149" t="s">
        <v>1168</v>
      </c>
      <c r="AF3149" t="s">
        <v>1168</v>
      </c>
      <c r="AI3149" s="21" t="s">
        <v>1168</v>
      </c>
      <c r="AJ3149" s="21" t="s">
        <v>1148</v>
      </c>
      <c r="AK3149">
        <v>24.738</v>
      </c>
      <c r="AL3149" s="21" t="s">
        <v>2996</v>
      </c>
      <c r="AM3149">
        <f>26.923-22.492</f>
        <v>4.4309999999999974</v>
      </c>
      <c r="AN3149" s="21">
        <v>3</v>
      </c>
      <c r="AO3149" s="21">
        <v>15</v>
      </c>
      <c r="AP3149">
        <v>90</v>
      </c>
      <c r="AQ3149" s="22" t="s">
        <v>3063</v>
      </c>
      <c r="AR3149" s="21" t="s">
        <v>3125</v>
      </c>
    </row>
    <row r="3150" spans="1:44" x14ac:dyDescent="0.2">
      <c r="A3150" s="21" t="s">
        <v>1768</v>
      </c>
      <c r="B3150" s="21" t="s">
        <v>1146</v>
      </c>
      <c r="C3150" s="21" t="s">
        <v>1149</v>
      </c>
      <c r="D3150" s="21" t="s">
        <v>1766</v>
      </c>
      <c r="E3150" s="21" t="s">
        <v>1767</v>
      </c>
      <c r="G3150" s="21" t="s">
        <v>1168</v>
      </c>
      <c r="H3150" s="21" t="s">
        <v>1168</v>
      </c>
      <c r="I3150" s="21" t="s">
        <v>3124</v>
      </c>
      <c r="L3150">
        <v>3400</v>
      </c>
      <c r="M3150" s="21" t="s">
        <v>1145</v>
      </c>
      <c r="O3150" s="21">
        <v>2001</v>
      </c>
      <c r="P3150">
        <v>2002</v>
      </c>
      <c r="Q3150" t="s">
        <v>3120</v>
      </c>
      <c r="R3150">
        <f t="shared" si="41"/>
        <v>120</v>
      </c>
      <c r="T3150" t="s">
        <v>3038</v>
      </c>
      <c r="U3150" s="21" t="s">
        <v>95</v>
      </c>
      <c r="X3150" s="9" t="s">
        <v>3119</v>
      </c>
      <c r="Z3150" s="9" t="s">
        <v>2996</v>
      </c>
      <c r="AA3150" t="s">
        <v>3126</v>
      </c>
      <c r="AB3150">
        <v>100</v>
      </c>
      <c r="AC3150">
        <v>1</v>
      </c>
      <c r="AD3150" t="s">
        <v>1168</v>
      </c>
      <c r="AF3150" t="s">
        <v>153</v>
      </c>
      <c r="AI3150" s="21" t="s">
        <v>1168</v>
      </c>
      <c r="AJ3150" s="21" t="s">
        <v>1148</v>
      </c>
      <c r="AK3150">
        <v>27.169</v>
      </c>
      <c r="AL3150" s="21" t="s">
        <v>2996</v>
      </c>
      <c r="AM3150">
        <v>0</v>
      </c>
      <c r="AN3150" s="21">
        <v>3</v>
      </c>
      <c r="AO3150" s="21">
        <v>15</v>
      </c>
      <c r="AP3150">
        <v>90</v>
      </c>
      <c r="AQ3150" s="22" t="s">
        <v>3063</v>
      </c>
      <c r="AR3150" s="21" t="s">
        <v>3125</v>
      </c>
    </row>
    <row r="3151" spans="1:44" x14ac:dyDescent="0.2">
      <c r="A3151" s="21" t="s">
        <v>1768</v>
      </c>
      <c r="B3151" s="21" t="s">
        <v>1146</v>
      </c>
      <c r="C3151" s="21" t="s">
        <v>1149</v>
      </c>
      <c r="D3151" s="21" t="s">
        <v>1766</v>
      </c>
      <c r="E3151" s="21" t="s">
        <v>1767</v>
      </c>
      <c r="G3151" s="21" t="s">
        <v>1168</v>
      </c>
      <c r="H3151" s="21" t="s">
        <v>1168</v>
      </c>
      <c r="I3151" s="21" t="s">
        <v>3124</v>
      </c>
      <c r="L3151">
        <v>3400</v>
      </c>
      <c r="M3151" s="21" t="s">
        <v>1145</v>
      </c>
      <c r="O3151" s="21">
        <v>2001</v>
      </c>
      <c r="P3151">
        <v>2002</v>
      </c>
      <c r="Q3151" t="s">
        <v>3120</v>
      </c>
      <c r="R3151">
        <f t="shared" si="41"/>
        <v>120</v>
      </c>
      <c r="T3151" t="s">
        <v>3038</v>
      </c>
      <c r="U3151" s="21" t="s">
        <v>95</v>
      </c>
      <c r="X3151" s="9" t="s">
        <v>3119</v>
      </c>
      <c r="Z3151" s="9" t="s">
        <v>2996</v>
      </c>
      <c r="AA3151" t="s">
        <v>3126</v>
      </c>
      <c r="AB3151">
        <v>500</v>
      </c>
      <c r="AC3151">
        <v>1</v>
      </c>
      <c r="AD3151" t="s">
        <v>1168</v>
      </c>
      <c r="AF3151" t="s">
        <v>153</v>
      </c>
      <c r="AI3151" s="21" t="s">
        <v>1168</v>
      </c>
      <c r="AJ3151" s="21" t="s">
        <v>1148</v>
      </c>
      <c r="AK3151">
        <v>44.862000000000002</v>
      </c>
      <c r="AL3151" s="21" t="s">
        <v>2996</v>
      </c>
      <c r="AM3151">
        <f>47.354-42.431</f>
        <v>4.9230000000000018</v>
      </c>
      <c r="AN3151" s="21">
        <v>3</v>
      </c>
      <c r="AO3151" s="21">
        <v>15</v>
      </c>
      <c r="AP3151">
        <v>90</v>
      </c>
      <c r="AQ3151" s="22" t="s">
        <v>3063</v>
      </c>
      <c r="AR3151" s="21" t="s">
        <v>3125</v>
      </c>
    </row>
    <row r="3152" spans="1:44" x14ac:dyDescent="0.2">
      <c r="A3152" s="21" t="s">
        <v>1768</v>
      </c>
      <c r="B3152" s="21" t="s">
        <v>1146</v>
      </c>
      <c r="C3152" s="21" t="s">
        <v>1149</v>
      </c>
      <c r="D3152" s="21" t="s">
        <v>1766</v>
      </c>
      <c r="E3152" s="21" t="s">
        <v>1767</v>
      </c>
      <c r="G3152" s="21" t="s">
        <v>1168</v>
      </c>
      <c r="H3152" s="21" t="s">
        <v>1168</v>
      </c>
      <c r="I3152" s="21" t="s">
        <v>3124</v>
      </c>
      <c r="L3152">
        <v>3400</v>
      </c>
      <c r="M3152" s="21" t="s">
        <v>1145</v>
      </c>
      <c r="O3152" s="21">
        <v>2001</v>
      </c>
      <c r="P3152">
        <v>2002</v>
      </c>
      <c r="Q3152" t="s">
        <v>3120</v>
      </c>
      <c r="R3152">
        <f t="shared" si="41"/>
        <v>120</v>
      </c>
      <c r="T3152" t="s">
        <v>3038</v>
      </c>
      <c r="U3152" s="21" t="s">
        <v>95</v>
      </c>
      <c r="X3152" s="9" t="s">
        <v>3119</v>
      </c>
      <c r="Z3152" s="9" t="s">
        <v>2996</v>
      </c>
      <c r="AA3152" t="s">
        <v>3126</v>
      </c>
      <c r="AB3152">
        <v>1000</v>
      </c>
      <c r="AC3152">
        <v>1</v>
      </c>
      <c r="AD3152" t="s">
        <v>1168</v>
      </c>
      <c r="AF3152" t="s">
        <v>153</v>
      </c>
      <c r="AI3152" s="21" t="s">
        <v>1168</v>
      </c>
      <c r="AJ3152" s="21" t="s">
        <v>1148</v>
      </c>
      <c r="AK3152">
        <v>38.215000000000003</v>
      </c>
      <c r="AL3152" s="21" t="s">
        <v>2996</v>
      </c>
      <c r="AM3152">
        <f>42.431-33.569</f>
        <v>8.8619999999999948</v>
      </c>
      <c r="AN3152" s="21">
        <v>3</v>
      </c>
      <c r="AO3152" s="21">
        <v>15</v>
      </c>
      <c r="AP3152">
        <v>90</v>
      </c>
      <c r="AQ3152" s="22" t="s">
        <v>3063</v>
      </c>
      <c r="AR3152" s="21" t="s">
        <v>3125</v>
      </c>
    </row>
    <row r="3153" spans="1:44" x14ac:dyDescent="0.2">
      <c r="A3153" s="21" t="s">
        <v>1768</v>
      </c>
      <c r="B3153" s="21" t="s">
        <v>1146</v>
      </c>
      <c r="C3153" s="21" t="s">
        <v>1149</v>
      </c>
      <c r="D3153" s="21" t="s">
        <v>1766</v>
      </c>
      <c r="E3153" s="21" t="s">
        <v>1767</v>
      </c>
      <c r="G3153" s="21" t="s">
        <v>1168</v>
      </c>
      <c r="H3153" s="21" t="s">
        <v>1168</v>
      </c>
      <c r="I3153" s="21" t="s">
        <v>3124</v>
      </c>
      <c r="L3153">
        <v>3400</v>
      </c>
      <c r="M3153" s="21" t="s">
        <v>1145</v>
      </c>
      <c r="O3153" s="21">
        <v>2001</v>
      </c>
      <c r="P3153">
        <v>2002</v>
      </c>
      <c r="Q3153" t="s">
        <v>3120</v>
      </c>
      <c r="R3153">
        <f>4*30</f>
        <v>120</v>
      </c>
      <c r="T3153" t="s">
        <v>3038</v>
      </c>
      <c r="U3153" s="21" t="s">
        <v>1147</v>
      </c>
      <c r="X3153" s="9" t="s">
        <v>3119</v>
      </c>
      <c r="Z3153" s="9" t="s">
        <v>2996</v>
      </c>
      <c r="AD3153" t="s">
        <v>1168</v>
      </c>
      <c r="AF3153" t="s">
        <v>1168</v>
      </c>
      <c r="AI3153" s="21" t="s">
        <v>1168</v>
      </c>
      <c r="AJ3153" s="21" t="s">
        <v>3123</v>
      </c>
      <c r="AK3153">
        <v>26.431999999999999</v>
      </c>
      <c r="AL3153" s="21" t="s">
        <v>2996</v>
      </c>
      <c r="AM3153">
        <f>32.062-21</f>
        <v>11.061999999999998</v>
      </c>
      <c r="AN3153" s="21">
        <v>3</v>
      </c>
      <c r="AO3153" s="21">
        <v>15</v>
      </c>
      <c r="AP3153">
        <v>90</v>
      </c>
      <c r="AQ3153" s="22" t="s">
        <v>3063</v>
      </c>
      <c r="AR3153" s="21" t="s">
        <v>3125</v>
      </c>
    </row>
    <row r="3154" spans="1:44" x14ac:dyDescent="0.2">
      <c r="A3154" s="21" t="s">
        <v>1768</v>
      </c>
      <c r="B3154" s="21" t="s">
        <v>1146</v>
      </c>
      <c r="C3154" s="21" t="s">
        <v>1149</v>
      </c>
      <c r="D3154" s="21" t="s">
        <v>1766</v>
      </c>
      <c r="E3154" s="21" t="s">
        <v>1767</v>
      </c>
      <c r="G3154" s="21" t="s">
        <v>1168</v>
      </c>
      <c r="H3154" s="21" t="s">
        <v>1168</v>
      </c>
      <c r="I3154" s="21" t="s">
        <v>3124</v>
      </c>
      <c r="L3154">
        <v>3400</v>
      </c>
      <c r="M3154" s="21" t="s">
        <v>1145</v>
      </c>
      <c r="O3154" s="21">
        <v>2001</v>
      </c>
      <c r="P3154">
        <v>2002</v>
      </c>
      <c r="Q3154" t="s">
        <v>3120</v>
      </c>
      <c r="R3154">
        <f t="shared" si="41"/>
        <v>120</v>
      </c>
      <c r="T3154" t="s">
        <v>3038</v>
      </c>
      <c r="U3154" s="21" t="s">
        <v>95</v>
      </c>
      <c r="X3154" s="9" t="s">
        <v>3119</v>
      </c>
      <c r="Z3154" s="9" t="s">
        <v>2996</v>
      </c>
      <c r="AA3154" t="s">
        <v>3126</v>
      </c>
      <c r="AB3154">
        <v>100</v>
      </c>
      <c r="AC3154">
        <v>1</v>
      </c>
      <c r="AD3154" t="s">
        <v>1168</v>
      </c>
      <c r="AF3154" t="s">
        <v>153</v>
      </c>
      <c r="AI3154" s="21" t="s">
        <v>1168</v>
      </c>
      <c r="AJ3154" s="21" t="s">
        <v>3123</v>
      </c>
      <c r="AK3154">
        <v>18.63</v>
      </c>
      <c r="AL3154" s="21" t="s">
        <v>2996</v>
      </c>
      <c r="AM3154">
        <f>19.519-17.642</f>
        <v>1.8769999999999989</v>
      </c>
      <c r="AN3154" s="21">
        <v>3</v>
      </c>
      <c r="AO3154" s="21">
        <v>15</v>
      </c>
      <c r="AP3154">
        <v>90</v>
      </c>
      <c r="AQ3154" s="22" t="s">
        <v>3063</v>
      </c>
      <c r="AR3154" s="21" t="s">
        <v>3125</v>
      </c>
    </row>
    <row r="3155" spans="1:44" x14ac:dyDescent="0.2">
      <c r="A3155" s="21" t="s">
        <v>1768</v>
      </c>
      <c r="B3155" s="21" t="s">
        <v>1146</v>
      </c>
      <c r="C3155" s="21" t="s">
        <v>1149</v>
      </c>
      <c r="D3155" s="21" t="s">
        <v>1766</v>
      </c>
      <c r="E3155" s="21" t="s">
        <v>1767</v>
      </c>
      <c r="G3155" s="21" t="s">
        <v>1168</v>
      </c>
      <c r="H3155" s="21" t="s">
        <v>1168</v>
      </c>
      <c r="I3155" s="21" t="s">
        <v>3124</v>
      </c>
      <c r="L3155">
        <v>3400</v>
      </c>
      <c r="M3155" s="21" t="s">
        <v>1145</v>
      </c>
      <c r="O3155" s="21">
        <v>2001</v>
      </c>
      <c r="P3155">
        <v>2002</v>
      </c>
      <c r="Q3155" t="s">
        <v>3120</v>
      </c>
      <c r="R3155">
        <f t="shared" si="41"/>
        <v>120</v>
      </c>
      <c r="T3155" t="s">
        <v>3038</v>
      </c>
      <c r="U3155" s="21" t="s">
        <v>95</v>
      </c>
      <c r="X3155" s="9" t="s">
        <v>3119</v>
      </c>
      <c r="Z3155" s="9" t="s">
        <v>2996</v>
      </c>
      <c r="AA3155" t="s">
        <v>3126</v>
      </c>
      <c r="AB3155">
        <v>500</v>
      </c>
      <c r="AC3155">
        <v>1</v>
      </c>
      <c r="AD3155" t="s">
        <v>1168</v>
      </c>
      <c r="AF3155" t="s">
        <v>153</v>
      </c>
      <c r="AI3155" s="21" t="s">
        <v>1168</v>
      </c>
      <c r="AJ3155" s="21" t="s">
        <v>3123</v>
      </c>
      <c r="AK3155">
        <v>22.481000000000002</v>
      </c>
      <c r="AL3155" s="21" t="s">
        <v>2996</v>
      </c>
      <c r="AM3155" s="21" t="s">
        <v>3006</v>
      </c>
      <c r="AN3155" s="21">
        <v>3</v>
      </c>
      <c r="AO3155" s="21">
        <v>15</v>
      </c>
      <c r="AP3155">
        <v>90</v>
      </c>
      <c r="AQ3155" s="22" t="s">
        <v>3063</v>
      </c>
      <c r="AR3155" s="21" t="s">
        <v>3125</v>
      </c>
    </row>
    <row r="3156" spans="1:44" x14ac:dyDescent="0.2">
      <c r="A3156" s="21" t="s">
        <v>1768</v>
      </c>
      <c r="B3156" s="21" t="s">
        <v>1146</v>
      </c>
      <c r="C3156" s="21" t="s">
        <v>1149</v>
      </c>
      <c r="D3156" s="21" t="s">
        <v>1766</v>
      </c>
      <c r="E3156" s="21" t="s">
        <v>1767</v>
      </c>
      <c r="G3156" s="21" t="s">
        <v>1168</v>
      </c>
      <c r="H3156" s="21" t="s">
        <v>1168</v>
      </c>
      <c r="I3156" s="21" t="s">
        <v>3124</v>
      </c>
      <c r="L3156">
        <v>3400</v>
      </c>
      <c r="M3156" s="21" t="s">
        <v>1145</v>
      </c>
      <c r="O3156" s="21">
        <v>2001</v>
      </c>
      <c r="P3156">
        <v>2002</v>
      </c>
      <c r="Q3156" t="s">
        <v>3120</v>
      </c>
      <c r="R3156">
        <f t="shared" si="41"/>
        <v>120</v>
      </c>
      <c r="T3156" t="s">
        <v>3038</v>
      </c>
      <c r="U3156" s="21" t="s">
        <v>95</v>
      </c>
      <c r="X3156" s="9" t="s">
        <v>3119</v>
      </c>
      <c r="Z3156" s="9" t="s">
        <v>2996</v>
      </c>
      <c r="AA3156" t="s">
        <v>3126</v>
      </c>
      <c r="AB3156">
        <v>1000</v>
      </c>
      <c r="AC3156">
        <v>1</v>
      </c>
      <c r="AD3156" t="s">
        <v>1168</v>
      </c>
      <c r="AF3156" t="s">
        <v>153</v>
      </c>
      <c r="AI3156" s="21" t="s">
        <v>1168</v>
      </c>
      <c r="AJ3156" s="21" t="s">
        <v>3123</v>
      </c>
      <c r="AK3156">
        <v>30.295999999999999</v>
      </c>
      <c r="AL3156" s="21" t="s">
        <v>2996</v>
      </c>
      <c r="AM3156">
        <f>32.358-28.704</f>
        <v>3.6539999999999964</v>
      </c>
      <c r="AN3156" s="21">
        <v>3</v>
      </c>
      <c r="AO3156" s="21">
        <v>15</v>
      </c>
      <c r="AP3156">
        <v>90</v>
      </c>
      <c r="AQ3156" s="22" t="s">
        <v>3063</v>
      </c>
      <c r="AR3156" s="21" t="s">
        <v>3125</v>
      </c>
    </row>
    <row r="3157" spans="1:44" x14ac:dyDescent="0.2">
      <c r="A3157" s="21" t="s">
        <v>1768</v>
      </c>
      <c r="B3157" s="21" t="s">
        <v>1146</v>
      </c>
      <c r="C3157" s="21" t="s">
        <v>1149</v>
      </c>
      <c r="D3157" s="21" t="s">
        <v>1766</v>
      </c>
      <c r="E3157" s="21" t="s">
        <v>1767</v>
      </c>
      <c r="G3157" s="21" t="s">
        <v>1168</v>
      </c>
      <c r="H3157" s="21" t="s">
        <v>1168</v>
      </c>
      <c r="I3157" s="21" t="s">
        <v>3122</v>
      </c>
      <c r="L3157">
        <v>3875</v>
      </c>
      <c r="M3157" s="21" t="s">
        <v>1145</v>
      </c>
      <c r="O3157" s="21">
        <v>2001</v>
      </c>
      <c r="P3157">
        <v>2002</v>
      </c>
      <c r="Q3157" t="s">
        <v>3120</v>
      </c>
      <c r="R3157">
        <f>4*30</f>
        <v>120</v>
      </c>
      <c r="T3157" t="s">
        <v>3038</v>
      </c>
      <c r="U3157" s="21" t="s">
        <v>1147</v>
      </c>
      <c r="X3157" s="9" t="s">
        <v>3119</v>
      </c>
      <c r="Z3157" s="9" t="s">
        <v>2996</v>
      </c>
      <c r="AD3157" t="s">
        <v>1168</v>
      </c>
      <c r="AF3157" t="s">
        <v>1168</v>
      </c>
      <c r="AI3157" s="21" t="s">
        <v>1168</v>
      </c>
      <c r="AJ3157" s="21" t="s">
        <v>1148</v>
      </c>
      <c r="AK3157">
        <v>46.698</v>
      </c>
      <c r="AL3157" s="21" t="s">
        <v>2996</v>
      </c>
      <c r="AM3157">
        <v>0</v>
      </c>
      <c r="AN3157" s="21">
        <v>3</v>
      </c>
      <c r="AO3157" s="21">
        <v>15</v>
      </c>
      <c r="AP3157">
        <v>90</v>
      </c>
      <c r="AQ3157" s="22" t="s">
        <v>3063</v>
      </c>
      <c r="AR3157" s="21" t="s">
        <v>3127</v>
      </c>
    </row>
    <row r="3158" spans="1:44" x14ac:dyDescent="0.2">
      <c r="A3158" s="21" t="s">
        <v>1768</v>
      </c>
      <c r="B3158" s="21" t="s">
        <v>1146</v>
      </c>
      <c r="C3158" s="21" t="s">
        <v>1149</v>
      </c>
      <c r="D3158" s="21" t="s">
        <v>1766</v>
      </c>
      <c r="E3158" s="21" t="s">
        <v>1767</v>
      </c>
      <c r="G3158" s="21" t="s">
        <v>1168</v>
      </c>
      <c r="H3158" s="21" t="s">
        <v>1168</v>
      </c>
      <c r="I3158" s="21" t="s">
        <v>3122</v>
      </c>
      <c r="L3158">
        <v>3875</v>
      </c>
      <c r="M3158" s="21" t="s">
        <v>1145</v>
      </c>
      <c r="O3158" s="21">
        <v>2001</v>
      </c>
      <c r="P3158">
        <v>2002</v>
      </c>
      <c r="Q3158" t="s">
        <v>3120</v>
      </c>
      <c r="R3158">
        <f t="shared" ref="R3158:R3172" si="42">4*30</f>
        <v>120</v>
      </c>
      <c r="T3158" t="s">
        <v>3038</v>
      </c>
      <c r="U3158" s="21" t="s">
        <v>95</v>
      </c>
      <c r="X3158" s="9" t="s">
        <v>3119</v>
      </c>
      <c r="Z3158" s="9" t="s">
        <v>2996</v>
      </c>
      <c r="AA3158" t="s">
        <v>1159</v>
      </c>
      <c r="AB3158">
        <v>100</v>
      </c>
      <c r="AC3158">
        <v>1</v>
      </c>
      <c r="AD3158" t="s">
        <v>1168</v>
      </c>
      <c r="AF3158" t="s">
        <v>153</v>
      </c>
      <c r="AI3158" s="21" t="s">
        <v>1168</v>
      </c>
      <c r="AJ3158" s="21" t="s">
        <v>1148</v>
      </c>
      <c r="AK3158">
        <v>70.754999999999995</v>
      </c>
      <c r="AL3158" s="21" t="s">
        <v>2996</v>
      </c>
      <c r="AM3158">
        <f>73.365-69.088</f>
        <v>4.277000000000001</v>
      </c>
      <c r="AN3158" s="21">
        <v>3</v>
      </c>
      <c r="AO3158" s="21">
        <v>15</v>
      </c>
      <c r="AP3158">
        <v>90</v>
      </c>
      <c r="AQ3158" s="22" t="s">
        <v>3063</v>
      </c>
      <c r="AR3158" s="21" t="s">
        <v>3127</v>
      </c>
    </row>
    <row r="3159" spans="1:44" x14ac:dyDescent="0.2">
      <c r="A3159" s="21" t="s">
        <v>1768</v>
      </c>
      <c r="B3159" s="21" t="s">
        <v>1146</v>
      </c>
      <c r="C3159" s="21" t="s">
        <v>1149</v>
      </c>
      <c r="D3159" s="21" t="s">
        <v>1766</v>
      </c>
      <c r="E3159" s="21" t="s">
        <v>1767</v>
      </c>
      <c r="G3159" s="21" t="s">
        <v>1168</v>
      </c>
      <c r="H3159" s="21" t="s">
        <v>1168</v>
      </c>
      <c r="I3159" s="21" t="s">
        <v>3122</v>
      </c>
      <c r="L3159">
        <v>3875</v>
      </c>
      <c r="M3159" s="21" t="s">
        <v>1145</v>
      </c>
      <c r="O3159" s="21">
        <v>2001</v>
      </c>
      <c r="P3159">
        <v>2002</v>
      </c>
      <c r="Q3159" t="s">
        <v>3120</v>
      </c>
      <c r="R3159">
        <f t="shared" si="42"/>
        <v>120</v>
      </c>
      <c r="T3159" t="s">
        <v>3038</v>
      </c>
      <c r="U3159" s="21" t="s">
        <v>95</v>
      </c>
      <c r="X3159" s="9" t="s">
        <v>3119</v>
      </c>
      <c r="Z3159" s="9" t="s">
        <v>2996</v>
      </c>
      <c r="AA3159" t="s">
        <v>1159</v>
      </c>
      <c r="AB3159">
        <v>500</v>
      </c>
      <c r="AC3159">
        <v>1</v>
      </c>
      <c r="AD3159" t="s">
        <v>1168</v>
      </c>
      <c r="AF3159" t="s">
        <v>153</v>
      </c>
      <c r="AI3159" s="21" t="s">
        <v>1168</v>
      </c>
      <c r="AJ3159" s="21" t="s">
        <v>1148</v>
      </c>
      <c r="AK3159">
        <v>60.189</v>
      </c>
      <c r="AL3159" s="21" t="s">
        <v>2996</v>
      </c>
      <c r="AM3159">
        <f>62.547-57.516</f>
        <v>5.0309999999999988</v>
      </c>
      <c r="AN3159" s="21">
        <v>3</v>
      </c>
      <c r="AO3159" s="21">
        <v>15</v>
      </c>
      <c r="AP3159">
        <v>90</v>
      </c>
      <c r="AQ3159" s="22" t="s">
        <v>3063</v>
      </c>
      <c r="AR3159" s="21" t="s">
        <v>3127</v>
      </c>
    </row>
    <row r="3160" spans="1:44" x14ac:dyDescent="0.2">
      <c r="A3160" s="21" t="s">
        <v>1768</v>
      </c>
      <c r="B3160" s="21" t="s">
        <v>1146</v>
      </c>
      <c r="C3160" s="21" t="s">
        <v>1149</v>
      </c>
      <c r="D3160" s="21" t="s">
        <v>1766</v>
      </c>
      <c r="E3160" s="21" t="s">
        <v>1767</v>
      </c>
      <c r="G3160" s="21" t="s">
        <v>1168</v>
      </c>
      <c r="H3160" s="21" t="s">
        <v>1168</v>
      </c>
      <c r="I3160" s="21" t="s">
        <v>3122</v>
      </c>
      <c r="L3160">
        <v>3875</v>
      </c>
      <c r="M3160" s="21" t="s">
        <v>1145</v>
      </c>
      <c r="O3160" s="21">
        <v>2001</v>
      </c>
      <c r="P3160">
        <v>2002</v>
      </c>
      <c r="Q3160" t="s">
        <v>3120</v>
      </c>
      <c r="R3160">
        <f t="shared" si="42"/>
        <v>120</v>
      </c>
      <c r="T3160" t="s">
        <v>3038</v>
      </c>
      <c r="U3160" s="21" t="s">
        <v>95</v>
      </c>
      <c r="X3160" s="9" t="s">
        <v>3119</v>
      </c>
      <c r="Z3160" s="9" t="s">
        <v>2996</v>
      </c>
      <c r="AA3160" t="s">
        <v>1159</v>
      </c>
      <c r="AB3160">
        <v>1000</v>
      </c>
      <c r="AC3160">
        <v>1</v>
      </c>
      <c r="AD3160" t="s">
        <v>1168</v>
      </c>
      <c r="AF3160" t="s">
        <v>153</v>
      </c>
      <c r="AI3160" s="21" t="s">
        <v>1168</v>
      </c>
      <c r="AJ3160" s="21" t="s">
        <v>1148</v>
      </c>
      <c r="AK3160">
        <v>55.472000000000001</v>
      </c>
      <c r="AL3160" s="21" t="s">
        <v>2996</v>
      </c>
      <c r="AM3160">
        <f>60.283-51.226</f>
        <v>9.0570000000000022</v>
      </c>
      <c r="AN3160" s="21">
        <v>3</v>
      </c>
      <c r="AO3160" s="21">
        <v>15</v>
      </c>
      <c r="AP3160">
        <v>90</v>
      </c>
      <c r="AQ3160" s="22" t="s">
        <v>3063</v>
      </c>
      <c r="AR3160" s="21" t="s">
        <v>3127</v>
      </c>
    </row>
    <row r="3161" spans="1:44" x14ac:dyDescent="0.2">
      <c r="A3161" s="21" t="s">
        <v>1768</v>
      </c>
      <c r="B3161" s="21" t="s">
        <v>1146</v>
      </c>
      <c r="C3161" s="21" t="s">
        <v>1149</v>
      </c>
      <c r="D3161" s="21" t="s">
        <v>1766</v>
      </c>
      <c r="E3161" s="21" t="s">
        <v>1767</v>
      </c>
      <c r="G3161" s="21" t="s">
        <v>1168</v>
      </c>
      <c r="H3161" s="21" t="s">
        <v>1168</v>
      </c>
      <c r="I3161" s="21" t="s">
        <v>3122</v>
      </c>
      <c r="L3161">
        <v>3875</v>
      </c>
      <c r="M3161" s="21" t="s">
        <v>1145</v>
      </c>
      <c r="O3161" s="21">
        <v>2001</v>
      </c>
      <c r="P3161">
        <v>2002</v>
      </c>
      <c r="Q3161" t="s">
        <v>3120</v>
      </c>
      <c r="R3161">
        <f>4*30</f>
        <v>120</v>
      </c>
      <c r="T3161" t="s">
        <v>3038</v>
      </c>
      <c r="U3161" s="21" t="s">
        <v>1147</v>
      </c>
      <c r="X3161" s="9" t="s">
        <v>3119</v>
      </c>
      <c r="Z3161" s="9" t="s">
        <v>2996</v>
      </c>
      <c r="AD3161" t="s">
        <v>1168</v>
      </c>
      <c r="AF3161" t="s">
        <v>1168</v>
      </c>
      <c r="AI3161" s="21" t="s">
        <v>1168</v>
      </c>
      <c r="AJ3161" s="21" t="s">
        <v>3123</v>
      </c>
      <c r="AK3161">
        <v>20.57</v>
      </c>
      <c r="AL3161" s="21" t="s">
        <v>2996</v>
      </c>
      <c r="AM3161">
        <f>21.559-19.582</f>
        <v>1.9770000000000003</v>
      </c>
      <c r="AN3161" s="21">
        <v>3</v>
      </c>
      <c r="AO3161" s="21">
        <v>15</v>
      </c>
      <c r="AP3161">
        <v>90</v>
      </c>
      <c r="AQ3161" s="22" t="s">
        <v>3063</v>
      </c>
      <c r="AR3161" s="21" t="s">
        <v>3127</v>
      </c>
    </row>
    <row r="3162" spans="1:44" x14ac:dyDescent="0.2">
      <c r="A3162" s="21" t="s">
        <v>1768</v>
      </c>
      <c r="B3162" s="21" t="s">
        <v>1146</v>
      </c>
      <c r="C3162" s="21" t="s">
        <v>1149</v>
      </c>
      <c r="D3162" s="21" t="s">
        <v>1766</v>
      </c>
      <c r="E3162" s="21" t="s">
        <v>1767</v>
      </c>
      <c r="G3162" s="21" t="s">
        <v>1168</v>
      </c>
      <c r="H3162" s="21" t="s">
        <v>1168</v>
      </c>
      <c r="I3162" s="21" t="s">
        <v>3122</v>
      </c>
      <c r="L3162">
        <v>3875</v>
      </c>
      <c r="M3162" s="21" t="s">
        <v>1145</v>
      </c>
      <c r="O3162" s="21">
        <v>2001</v>
      </c>
      <c r="P3162">
        <v>2002</v>
      </c>
      <c r="Q3162" t="s">
        <v>3120</v>
      </c>
      <c r="R3162">
        <f t="shared" si="42"/>
        <v>120</v>
      </c>
      <c r="T3162" t="s">
        <v>3038</v>
      </c>
      <c r="U3162" s="21" t="s">
        <v>95</v>
      </c>
      <c r="X3162" s="9" t="s">
        <v>3119</v>
      </c>
      <c r="Z3162" s="9" t="s">
        <v>2996</v>
      </c>
      <c r="AA3162" t="s">
        <v>1159</v>
      </c>
      <c r="AB3162">
        <v>100</v>
      </c>
      <c r="AC3162">
        <v>1</v>
      </c>
      <c r="AD3162" t="s">
        <v>1168</v>
      </c>
      <c r="AF3162" t="s">
        <v>153</v>
      </c>
      <c r="AI3162" s="21" t="s">
        <v>1168</v>
      </c>
      <c r="AJ3162" s="21" t="s">
        <v>3123</v>
      </c>
      <c r="AK3162">
        <v>16.806000000000001</v>
      </c>
      <c r="AL3162" s="21" t="s">
        <v>2996</v>
      </c>
      <c r="AM3162" s="21">
        <f>19.582-13.878</f>
        <v>5.7040000000000006</v>
      </c>
      <c r="AN3162" s="21">
        <v>3</v>
      </c>
      <c r="AO3162" s="21">
        <v>15</v>
      </c>
      <c r="AP3162">
        <v>90</v>
      </c>
      <c r="AQ3162" s="22" t="s">
        <v>3063</v>
      </c>
      <c r="AR3162" s="21" t="s">
        <v>3127</v>
      </c>
    </row>
    <row r="3163" spans="1:44" x14ac:dyDescent="0.2">
      <c r="A3163" s="21" t="s">
        <v>1768</v>
      </c>
      <c r="B3163" s="21" t="s">
        <v>1146</v>
      </c>
      <c r="C3163" s="21" t="s">
        <v>1149</v>
      </c>
      <c r="D3163" s="21" t="s">
        <v>1766</v>
      </c>
      <c r="E3163" s="21" t="s">
        <v>1767</v>
      </c>
      <c r="G3163" s="21" t="s">
        <v>1168</v>
      </c>
      <c r="H3163" s="21" t="s">
        <v>1168</v>
      </c>
      <c r="I3163" s="21" t="s">
        <v>3122</v>
      </c>
      <c r="L3163">
        <v>3875</v>
      </c>
      <c r="M3163" s="21" t="s">
        <v>1145</v>
      </c>
      <c r="O3163" s="21">
        <v>2001</v>
      </c>
      <c r="P3163">
        <v>2002</v>
      </c>
      <c r="Q3163" t="s">
        <v>3120</v>
      </c>
      <c r="R3163">
        <f t="shared" si="42"/>
        <v>120</v>
      </c>
      <c r="T3163" t="s">
        <v>3038</v>
      </c>
      <c r="U3163" s="21" t="s">
        <v>95</v>
      </c>
      <c r="X3163" s="9" t="s">
        <v>3119</v>
      </c>
      <c r="Z3163" s="9" t="s">
        <v>2996</v>
      </c>
      <c r="AA3163" t="s">
        <v>1159</v>
      </c>
      <c r="AB3163">
        <v>500</v>
      </c>
      <c r="AC3163">
        <v>1</v>
      </c>
      <c r="AD3163" t="s">
        <v>1168</v>
      </c>
      <c r="AF3163" t="s">
        <v>153</v>
      </c>
      <c r="AI3163" s="21" t="s">
        <v>1168</v>
      </c>
      <c r="AJ3163" s="21" t="s">
        <v>3123</v>
      </c>
      <c r="AK3163">
        <v>20.951000000000001</v>
      </c>
      <c r="AL3163" s="21" t="s">
        <v>2996</v>
      </c>
      <c r="AM3163" s="21">
        <f>22.395-19.582</f>
        <v>2.8129999999999988</v>
      </c>
      <c r="AN3163" s="21">
        <v>3</v>
      </c>
      <c r="AO3163" s="21">
        <v>15</v>
      </c>
      <c r="AP3163">
        <v>90</v>
      </c>
      <c r="AQ3163" s="22" t="s">
        <v>3063</v>
      </c>
      <c r="AR3163" s="21" t="s">
        <v>3127</v>
      </c>
    </row>
    <row r="3164" spans="1:44" x14ac:dyDescent="0.2">
      <c r="A3164" s="21" t="s">
        <v>1768</v>
      </c>
      <c r="B3164" s="21" t="s">
        <v>1146</v>
      </c>
      <c r="C3164" s="21" t="s">
        <v>1149</v>
      </c>
      <c r="D3164" s="21" t="s">
        <v>1766</v>
      </c>
      <c r="E3164" s="21" t="s">
        <v>1767</v>
      </c>
      <c r="G3164" s="21" t="s">
        <v>1168</v>
      </c>
      <c r="H3164" s="21" t="s">
        <v>1168</v>
      </c>
      <c r="I3164" s="21" t="s">
        <v>3122</v>
      </c>
      <c r="L3164">
        <v>3875</v>
      </c>
      <c r="M3164" s="21" t="s">
        <v>1145</v>
      </c>
      <c r="O3164" s="21">
        <v>2001</v>
      </c>
      <c r="P3164">
        <v>2002</v>
      </c>
      <c r="Q3164" t="s">
        <v>3120</v>
      </c>
      <c r="R3164">
        <f t="shared" si="42"/>
        <v>120</v>
      </c>
      <c r="T3164" t="s">
        <v>3038</v>
      </c>
      <c r="U3164" s="21" t="s">
        <v>95</v>
      </c>
      <c r="X3164" s="9" t="s">
        <v>3119</v>
      </c>
      <c r="Z3164" s="9" t="s">
        <v>2996</v>
      </c>
      <c r="AA3164" t="s">
        <v>1159</v>
      </c>
      <c r="AB3164">
        <v>1000</v>
      </c>
      <c r="AC3164">
        <v>1</v>
      </c>
      <c r="AD3164" t="s">
        <v>1168</v>
      </c>
      <c r="AF3164" t="s">
        <v>153</v>
      </c>
      <c r="AI3164" s="21" t="s">
        <v>1168</v>
      </c>
      <c r="AJ3164" s="21" t="s">
        <v>3123</v>
      </c>
      <c r="AK3164">
        <v>18.669</v>
      </c>
      <c r="AL3164" s="21" t="s">
        <v>2996</v>
      </c>
      <c r="AM3164">
        <f>21.255-16.008</f>
        <v>5.2469999999999999</v>
      </c>
      <c r="AN3164" s="21">
        <v>3</v>
      </c>
      <c r="AO3164" s="21">
        <v>15</v>
      </c>
      <c r="AP3164">
        <v>90</v>
      </c>
      <c r="AQ3164" s="22" t="s">
        <v>3063</v>
      </c>
      <c r="AR3164" s="21" t="s">
        <v>3127</v>
      </c>
    </row>
    <row r="3165" spans="1:44" x14ac:dyDescent="0.2">
      <c r="A3165" s="21" t="s">
        <v>1768</v>
      </c>
      <c r="B3165" s="21" t="s">
        <v>1146</v>
      </c>
      <c r="C3165" s="21" t="s">
        <v>1149</v>
      </c>
      <c r="D3165" s="21" t="s">
        <v>1766</v>
      </c>
      <c r="E3165" s="21" t="s">
        <v>1767</v>
      </c>
      <c r="G3165" s="21" t="s">
        <v>1168</v>
      </c>
      <c r="H3165" s="21" t="s">
        <v>1168</v>
      </c>
      <c r="I3165" s="21" t="s">
        <v>3124</v>
      </c>
      <c r="L3165">
        <v>3400</v>
      </c>
      <c r="M3165" s="21" t="s">
        <v>1145</v>
      </c>
      <c r="O3165" s="21">
        <v>2001</v>
      </c>
      <c r="P3165">
        <v>2002</v>
      </c>
      <c r="Q3165" t="s">
        <v>3120</v>
      </c>
      <c r="R3165">
        <f>4*30</f>
        <v>120</v>
      </c>
      <c r="T3165" t="s">
        <v>3038</v>
      </c>
      <c r="U3165" s="21" t="s">
        <v>1147</v>
      </c>
      <c r="X3165" s="9" t="s">
        <v>3119</v>
      </c>
      <c r="Z3165" s="9" t="s">
        <v>2996</v>
      </c>
      <c r="AD3165" t="s">
        <v>1168</v>
      </c>
      <c r="AF3165" t="s">
        <v>1168</v>
      </c>
      <c r="AI3165" s="21" t="s">
        <v>1168</v>
      </c>
      <c r="AJ3165" s="21" t="s">
        <v>1148</v>
      </c>
      <c r="AK3165">
        <v>26.013000000000002</v>
      </c>
      <c r="AL3165" s="21" t="s">
        <v>2996</v>
      </c>
      <c r="AM3165">
        <f>28.386-24.209</f>
        <v>4.1769999999999996</v>
      </c>
      <c r="AN3165" s="21">
        <v>3</v>
      </c>
      <c r="AO3165" s="21">
        <v>15</v>
      </c>
      <c r="AP3165">
        <v>90</v>
      </c>
      <c r="AQ3165" s="22" t="s">
        <v>3063</v>
      </c>
      <c r="AR3165" s="21" t="s">
        <v>3127</v>
      </c>
    </row>
    <row r="3166" spans="1:44" x14ac:dyDescent="0.2">
      <c r="A3166" s="21" t="s">
        <v>1768</v>
      </c>
      <c r="B3166" s="21" t="s">
        <v>1146</v>
      </c>
      <c r="C3166" s="21" t="s">
        <v>1149</v>
      </c>
      <c r="D3166" s="21" t="s">
        <v>1766</v>
      </c>
      <c r="E3166" s="21" t="s">
        <v>1767</v>
      </c>
      <c r="G3166" s="21" t="s">
        <v>1168</v>
      </c>
      <c r="H3166" s="21" t="s">
        <v>1168</v>
      </c>
      <c r="I3166" s="21" t="s">
        <v>3124</v>
      </c>
      <c r="L3166">
        <v>3400</v>
      </c>
      <c r="M3166" s="21" t="s">
        <v>1145</v>
      </c>
      <c r="O3166" s="21">
        <v>2001</v>
      </c>
      <c r="P3166">
        <v>2002</v>
      </c>
      <c r="Q3166" t="s">
        <v>3120</v>
      </c>
      <c r="R3166">
        <f t="shared" si="42"/>
        <v>120</v>
      </c>
      <c r="T3166" t="s">
        <v>3038</v>
      </c>
      <c r="U3166" s="21" t="s">
        <v>95</v>
      </c>
      <c r="X3166" s="9" t="s">
        <v>3119</v>
      </c>
      <c r="Z3166" s="9" t="s">
        <v>2996</v>
      </c>
      <c r="AA3166" t="s">
        <v>1159</v>
      </c>
      <c r="AB3166">
        <v>100</v>
      </c>
      <c r="AC3166">
        <v>1</v>
      </c>
      <c r="AD3166" t="s">
        <v>1168</v>
      </c>
      <c r="AF3166" t="s">
        <v>153</v>
      </c>
      <c r="AI3166" s="21" t="s">
        <v>1168</v>
      </c>
      <c r="AJ3166" s="21" t="s">
        <v>1148</v>
      </c>
      <c r="AK3166">
        <v>42.436999999999998</v>
      </c>
      <c r="AL3166" s="21" t="s">
        <v>2996</v>
      </c>
      <c r="AM3166" s="21" t="s">
        <v>3006</v>
      </c>
      <c r="AN3166" s="21">
        <v>3</v>
      </c>
      <c r="AO3166" s="21">
        <v>15</v>
      </c>
      <c r="AP3166">
        <v>90</v>
      </c>
      <c r="AQ3166" s="22" t="s">
        <v>3063</v>
      </c>
      <c r="AR3166" s="21" t="s">
        <v>3127</v>
      </c>
    </row>
    <row r="3167" spans="1:44" x14ac:dyDescent="0.2">
      <c r="A3167" s="21" t="s">
        <v>1768</v>
      </c>
      <c r="B3167" s="21" t="s">
        <v>1146</v>
      </c>
      <c r="C3167" s="21" t="s">
        <v>1149</v>
      </c>
      <c r="D3167" s="21" t="s">
        <v>1766</v>
      </c>
      <c r="E3167" s="21" t="s">
        <v>1767</v>
      </c>
      <c r="G3167" s="21" t="s">
        <v>1168</v>
      </c>
      <c r="H3167" s="21" t="s">
        <v>1168</v>
      </c>
      <c r="I3167" s="21" t="s">
        <v>3124</v>
      </c>
      <c r="L3167">
        <v>3400</v>
      </c>
      <c r="M3167" s="21" t="s">
        <v>1145</v>
      </c>
      <c r="O3167" s="21">
        <v>2001</v>
      </c>
      <c r="P3167">
        <v>2002</v>
      </c>
      <c r="Q3167" t="s">
        <v>3120</v>
      </c>
      <c r="R3167">
        <f t="shared" si="42"/>
        <v>120</v>
      </c>
      <c r="T3167" t="s">
        <v>3038</v>
      </c>
      <c r="U3167" s="21" t="s">
        <v>95</v>
      </c>
      <c r="X3167" s="9" t="s">
        <v>3119</v>
      </c>
      <c r="Z3167" s="9" t="s">
        <v>2996</v>
      </c>
      <c r="AA3167" t="s">
        <v>1159</v>
      </c>
      <c r="AB3167">
        <v>500</v>
      </c>
      <c r="AC3167">
        <v>1</v>
      </c>
      <c r="AD3167" t="s">
        <v>1168</v>
      </c>
      <c r="AF3167" t="s">
        <v>153</v>
      </c>
      <c r="AI3167" s="21" t="s">
        <v>1168</v>
      </c>
      <c r="AJ3167" s="21" t="s">
        <v>1148</v>
      </c>
      <c r="AK3167">
        <v>39.777999999999999</v>
      </c>
      <c r="AL3167" s="21" t="s">
        <v>2996</v>
      </c>
      <c r="AM3167">
        <f>46.614-33.323</f>
        <v>13.290999999999997</v>
      </c>
      <c r="AN3167" s="21">
        <v>3</v>
      </c>
      <c r="AO3167" s="21">
        <v>15</v>
      </c>
      <c r="AP3167">
        <v>90</v>
      </c>
      <c r="AQ3167" s="22" t="s">
        <v>3063</v>
      </c>
      <c r="AR3167" s="21" t="s">
        <v>3127</v>
      </c>
    </row>
    <row r="3168" spans="1:44" x14ac:dyDescent="0.2">
      <c r="A3168" s="21" t="s">
        <v>1768</v>
      </c>
      <c r="B3168" s="21" t="s">
        <v>1146</v>
      </c>
      <c r="C3168" s="21" t="s">
        <v>1149</v>
      </c>
      <c r="D3168" s="21" t="s">
        <v>1766</v>
      </c>
      <c r="E3168" s="21" t="s">
        <v>1767</v>
      </c>
      <c r="G3168" s="21" t="s">
        <v>1168</v>
      </c>
      <c r="H3168" s="21" t="s">
        <v>1168</v>
      </c>
      <c r="I3168" s="21" t="s">
        <v>3124</v>
      </c>
      <c r="L3168">
        <v>3400</v>
      </c>
      <c r="M3168" s="21" t="s">
        <v>1145</v>
      </c>
      <c r="O3168" s="21">
        <v>2001</v>
      </c>
      <c r="P3168">
        <v>2002</v>
      </c>
      <c r="Q3168" t="s">
        <v>3120</v>
      </c>
      <c r="R3168">
        <f t="shared" si="42"/>
        <v>120</v>
      </c>
      <c r="T3168" t="s">
        <v>3038</v>
      </c>
      <c r="U3168" s="21" t="s">
        <v>95</v>
      </c>
      <c r="X3168" s="9" t="s">
        <v>3119</v>
      </c>
      <c r="Z3168" s="9" t="s">
        <v>2996</v>
      </c>
      <c r="AA3168" t="s">
        <v>1159</v>
      </c>
      <c r="AB3168">
        <v>1000</v>
      </c>
      <c r="AC3168">
        <v>1</v>
      </c>
      <c r="AD3168" t="s">
        <v>1168</v>
      </c>
      <c r="AF3168" t="s">
        <v>153</v>
      </c>
      <c r="AI3168" s="21" t="s">
        <v>1168</v>
      </c>
      <c r="AJ3168" s="21" t="s">
        <v>1148</v>
      </c>
      <c r="AK3168">
        <v>26.582000000000001</v>
      </c>
      <c r="AL3168" s="21" t="s">
        <v>2996</v>
      </c>
      <c r="AM3168">
        <f>29.146-24.209</f>
        <v>4.9370000000000012</v>
      </c>
      <c r="AN3168" s="21">
        <v>3</v>
      </c>
      <c r="AO3168" s="21">
        <v>15</v>
      </c>
      <c r="AP3168">
        <v>90</v>
      </c>
      <c r="AQ3168" s="22" t="s">
        <v>3063</v>
      </c>
      <c r="AR3168" s="21" t="s">
        <v>3127</v>
      </c>
    </row>
    <row r="3169" spans="1:44" x14ac:dyDescent="0.2">
      <c r="A3169" s="21" t="s">
        <v>1768</v>
      </c>
      <c r="B3169" s="21" t="s">
        <v>1146</v>
      </c>
      <c r="C3169" s="21" t="s">
        <v>1149</v>
      </c>
      <c r="D3169" s="21" t="s">
        <v>1766</v>
      </c>
      <c r="E3169" s="21" t="s">
        <v>1767</v>
      </c>
      <c r="G3169" s="21" t="s">
        <v>1168</v>
      </c>
      <c r="H3169" s="21" t="s">
        <v>1168</v>
      </c>
      <c r="I3169" s="21" t="s">
        <v>3124</v>
      </c>
      <c r="L3169">
        <v>3400</v>
      </c>
      <c r="M3169" s="21" t="s">
        <v>1145</v>
      </c>
      <c r="O3169" s="21">
        <v>2001</v>
      </c>
      <c r="P3169">
        <v>2002</v>
      </c>
      <c r="Q3169" t="s">
        <v>3120</v>
      </c>
      <c r="R3169">
        <f>4*30</f>
        <v>120</v>
      </c>
      <c r="T3169" t="s">
        <v>3038</v>
      </c>
      <c r="U3169" s="21" t="s">
        <v>1147</v>
      </c>
      <c r="X3169" s="9" t="s">
        <v>3119</v>
      </c>
      <c r="Z3169" s="9" t="s">
        <v>2996</v>
      </c>
      <c r="AD3169" t="s">
        <v>1168</v>
      </c>
      <c r="AF3169" t="s">
        <v>1168</v>
      </c>
      <c r="AI3169" s="21" t="s">
        <v>1168</v>
      </c>
      <c r="AJ3169" s="21" t="s">
        <v>3123</v>
      </c>
      <c r="AK3169">
        <v>26.463999999999999</v>
      </c>
      <c r="AL3169" s="21" t="s">
        <v>2996</v>
      </c>
      <c r="AM3169">
        <f>32.053-20.951</f>
        <v>11.101999999999997</v>
      </c>
      <c r="AN3169" s="21">
        <v>3</v>
      </c>
      <c r="AO3169" s="21">
        <v>15</v>
      </c>
      <c r="AP3169">
        <v>90</v>
      </c>
      <c r="AQ3169" s="22" t="s">
        <v>3063</v>
      </c>
      <c r="AR3169" s="21" t="s">
        <v>3127</v>
      </c>
    </row>
    <row r="3170" spans="1:44" x14ac:dyDescent="0.2">
      <c r="A3170" s="21" t="s">
        <v>1768</v>
      </c>
      <c r="B3170" s="21" t="s">
        <v>1146</v>
      </c>
      <c r="C3170" s="21" t="s">
        <v>1149</v>
      </c>
      <c r="D3170" s="21" t="s">
        <v>1766</v>
      </c>
      <c r="E3170" s="21" t="s">
        <v>1767</v>
      </c>
      <c r="G3170" s="21" t="s">
        <v>1168</v>
      </c>
      <c r="H3170" s="21" t="s">
        <v>1168</v>
      </c>
      <c r="I3170" s="21" t="s">
        <v>3124</v>
      </c>
      <c r="L3170">
        <v>3400</v>
      </c>
      <c r="M3170" s="21" t="s">
        <v>1145</v>
      </c>
      <c r="O3170" s="21">
        <v>2001</v>
      </c>
      <c r="P3170">
        <v>2002</v>
      </c>
      <c r="Q3170" t="s">
        <v>3120</v>
      </c>
      <c r="R3170">
        <f t="shared" si="42"/>
        <v>120</v>
      </c>
      <c r="T3170" t="s">
        <v>3038</v>
      </c>
      <c r="U3170" s="21" t="s">
        <v>95</v>
      </c>
      <c r="X3170" s="9" t="s">
        <v>3119</v>
      </c>
      <c r="Z3170" s="9" t="s">
        <v>2996</v>
      </c>
      <c r="AA3170" t="s">
        <v>1159</v>
      </c>
      <c r="AB3170">
        <v>100</v>
      </c>
      <c r="AC3170">
        <v>1</v>
      </c>
      <c r="AD3170" t="s">
        <v>1168</v>
      </c>
      <c r="AF3170" t="s">
        <v>153</v>
      </c>
      <c r="AI3170" s="21" t="s">
        <v>1168</v>
      </c>
      <c r="AJ3170" s="21" t="s">
        <v>3123</v>
      </c>
      <c r="AK3170">
        <v>16.007999999999999</v>
      </c>
      <c r="AL3170" s="21" t="s">
        <v>2996</v>
      </c>
      <c r="AM3170" s="21" t="s">
        <v>3006</v>
      </c>
      <c r="AN3170" s="21">
        <v>3</v>
      </c>
      <c r="AO3170" s="21">
        <v>15</v>
      </c>
      <c r="AP3170">
        <v>90</v>
      </c>
      <c r="AQ3170" s="22" t="s">
        <v>3063</v>
      </c>
      <c r="AR3170" s="21" t="s">
        <v>3127</v>
      </c>
    </row>
    <row r="3171" spans="1:44" x14ac:dyDescent="0.2">
      <c r="A3171" s="21" t="s">
        <v>1768</v>
      </c>
      <c r="B3171" s="21" t="s">
        <v>1146</v>
      </c>
      <c r="C3171" s="21" t="s">
        <v>1149</v>
      </c>
      <c r="D3171" s="21" t="s">
        <v>1766</v>
      </c>
      <c r="E3171" s="21" t="s">
        <v>1767</v>
      </c>
      <c r="G3171" s="21" t="s">
        <v>1168</v>
      </c>
      <c r="H3171" s="21" t="s">
        <v>1168</v>
      </c>
      <c r="I3171" s="21" t="s">
        <v>3124</v>
      </c>
      <c r="L3171">
        <v>3400</v>
      </c>
      <c r="M3171" s="21" t="s">
        <v>1145</v>
      </c>
      <c r="O3171" s="21">
        <v>2001</v>
      </c>
      <c r="P3171">
        <v>2002</v>
      </c>
      <c r="Q3171" t="s">
        <v>3120</v>
      </c>
      <c r="R3171">
        <f t="shared" si="42"/>
        <v>120</v>
      </c>
      <c r="T3171" t="s">
        <v>3038</v>
      </c>
      <c r="U3171" s="21" t="s">
        <v>95</v>
      </c>
      <c r="X3171" s="9" t="s">
        <v>3119</v>
      </c>
      <c r="Z3171" s="9" t="s">
        <v>2996</v>
      </c>
      <c r="AA3171" t="s">
        <v>1159</v>
      </c>
      <c r="AB3171">
        <v>500</v>
      </c>
      <c r="AC3171">
        <v>1</v>
      </c>
      <c r="AD3171" t="s">
        <v>1168</v>
      </c>
      <c r="AF3171" t="s">
        <v>153</v>
      </c>
      <c r="AI3171" s="21" t="s">
        <v>1168</v>
      </c>
      <c r="AJ3171" s="21" t="s">
        <v>3123</v>
      </c>
      <c r="AK3171">
        <v>25.323</v>
      </c>
      <c r="AL3171" s="21" t="s">
        <v>2996</v>
      </c>
      <c r="AM3171" s="21">
        <f>27.49-23.156</f>
        <v>4.3339999999999996</v>
      </c>
      <c r="AN3171" s="21">
        <v>3</v>
      </c>
      <c r="AO3171" s="21">
        <v>15</v>
      </c>
      <c r="AP3171">
        <v>90</v>
      </c>
      <c r="AQ3171" s="22" t="s">
        <v>3063</v>
      </c>
      <c r="AR3171" s="21" t="s">
        <v>3127</v>
      </c>
    </row>
    <row r="3172" spans="1:44" x14ac:dyDescent="0.2">
      <c r="A3172" s="21" t="s">
        <v>1768</v>
      </c>
      <c r="B3172" s="21" t="s">
        <v>1146</v>
      </c>
      <c r="C3172" s="21" t="s">
        <v>1149</v>
      </c>
      <c r="D3172" s="21" t="s">
        <v>1766</v>
      </c>
      <c r="E3172" s="21" t="s">
        <v>1767</v>
      </c>
      <c r="G3172" s="21" t="s">
        <v>1168</v>
      </c>
      <c r="H3172" s="21" t="s">
        <v>1168</v>
      </c>
      <c r="I3172" s="21" t="s">
        <v>3124</v>
      </c>
      <c r="L3172">
        <v>3400</v>
      </c>
      <c r="M3172" s="21" t="s">
        <v>1145</v>
      </c>
      <c r="O3172" s="21">
        <v>2001</v>
      </c>
      <c r="P3172">
        <v>2002</v>
      </c>
      <c r="Q3172" t="s">
        <v>3120</v>
      </c>
      <c r="R3172">
        <f t="shared" si="42"/>
        <v>120</v>
      </c>
      <c r="T3172" t="s">
        <v>3038</v>
      </c>
      <c r="U3172" s="21" t="s">
        <v>95</v>
      </c>
      <c r="X3172" s="9" t="s">
        <v>3119</v>
      </c>
      <c r="Z3172" s="9" t="s">
        <v>2996</v>
      </c>
      <c r="AA3172" t="s">
        <v>1159</v>
      </c>
      <c r="AB3172">
        <v>1000</v>
      </c>
      <c r="AC3172">
        <v>1</v>
      </c>
      <c r="AD3172" t="s">
        <v>1168</v>
      </c>
      <c r="AF3172" t="s">
        <v>153</v>
      </c>
      <c r="AI3172" s="21" t="s">
        <v>1168</v>
      </c>
      <c r="AJ3172" s="21" t="s">
        <v>3123</v>
      </c>
      <c r="AK3172">
        <v>27.795000000000002</v>
      </c>
      <c r="AL3172" s="21" t="s">
        <v>2996</v>
      </c>
      <c r="AM3172" s="21" t="s">
        <v>3006</v>
      </c>
      <c r="AN3172" s="21">
        <v>3</v>
      </c>
      <c r="AO3172" s="21">
        <v>15</v>
      </c>
      <c r="AP3172">
        <v>90</v>
      </c>
      <c r="AQ3172" s="22" t="s">
        <v>3063</v>
      </c>
      <c r="AR3172" s="21" t="s">
        <v>3127</v>
      </c>
    </row>
    <row r="3173" spans="1:44" x14ac:dyDescent="0.2">
      <c r="A3173" s="21" t="s">
        <v>1778</v>
      </c>
      <c r="B3173" s="21" t="s">
        <v>1146</v>
      </c>
      <c r="C3173" s="21" t="s">
        <v>1149</v>
      </c>
      <c r="D3173" s="21" t="s">
        <v>1777</v>
      </c>
      <c r="E3173" s="21" t="s">
        <v>3129</v>
      </c>
      <c r="G3173" s="21" t="s">
        <v>1168</v>
      </c>
      <c r="H3173" s="21" t="s">
        <v>1168</v>
      </c>
      <c r="I3173" s="21" t="s">
        <v>3134</v>
      </c>
      <c r="L3173">
        <v>1850</v>
      </c>
      <c r="M3173" s="21" t="s">
        <v>3037</v>
      </c>
      <c r="O3173">
        <v>1988</v>
      </c>
      <c r="S3173" s="9" t="s">
        <v>3131</v>
      </c>
      <c r="T3173" t="s">
        <v>3130</v>
      </c>
      <c r="U3173" s="21" t="s">
        <v>1147</v>
      </c>
      <c r="X3173" s="9" t="s">
        <v>3132</v>
      </c>
      <c r="Z3173">
        <v>12</v>
      </c>
      <c r="AD3173" t="s">
        <v>1168</v>
      </c>
      <c r="AF3173" t="s">
        <v>1168</v>
      </c>
      <c r="AI3173" s="21" t="s">
        <v>1168</v>
      </c>
      <c r="AJ3173" s="21" t="s">
        <v>1148</v>
      </c>
      <c r="AK3173">
        <v>64</v>
      </c>
      <c r="AN3173" s="21">
        <v>4</v>
      </c>
      <c r="AO3173" s="21">
        <v>25</v>
      </c>
      <c r="AP3173">
        <v>28</v>
      </c>
      <c r="AQ3173" s="22" t="s">
        <v>1286</v>
      </c>
      <c r="AR3173" s="21" t="s">
        <v>3133</v>
      </c>
    </row>
    <row r="3174" spans="1:44" x14ac:dyDescent="0.2">
      <c r="A3174" s="21" t="s">
        <v>1778</v>
      </c>
      <c r="B3174" s="21" t="s">
        <v>1146</v>
      </c>
      <c r="C3174" s="21" t="s">
        <v>1149</v>
      </c>
      <c r="D3174" s="21" t="s">
        <v>1777</v>
      </c>
      <c r="E3174" s="21" t="s">
        <v>3129</v>
      </c>
      <c r="G3174" s="21" t="s">
        <v>1168</v>
      </c>
      <c r="H3174" s="21" t="s">
        <v>1168</v>
      </c>
      <c r="I3174" s="21" t="s">
        <v>3134</v>
      </c>
      <c r="L3174">
        <v>1850</v>
      </c>
      <c r="M3174" s="21" t="s">
        <v>3037</v>
      </c>
      <c r="O3174">
        <v>1988</v>
      </c>
      <c r="S3174" s="9" t="s">
        <v>3131</v>
      </c>
      <c r="T3174" t="s">
        <v>3130</v>
      </c>
      <c r="U3174" s="21" t="s">
        <v>1221</v>
      </c>
      <c r="V3174" s="9" t="s">
        <v>3135</v>
      </c>
      <c r="W3174">
        <f>4*7</f>
        <v>28</v>
      </c>
      <c r="X3174" s="9" t="s">
        <v>3132</v>
      </c>
      <c r="Z3174">
        <v>12</v>
      </c>
      <c r="AD3174" t="s">
        <v>1168</v>
      </c>
      <c r="AF3174" t="s">
        <v>1168</v>
      </c>
      <c r="AI3174" s="21" t="s">
        <v>1168</v>
      </c>
      <c r="AJ3174" s="21" t="s">
        <v>1148</v>
      </c>
      <c r="AK3174">
        <v>66</v>
      </c>
      <c r="AN3174" s="21">
        <v>4</v>
      </c>
      <c r="AO3174" s="21">
        <v>25</v>
      </c>
      <c r="AP3174">
        <v>28</v>
      </c>
      <c r="AQ3174" s="22" t="s">
        <v>1286</v>
      </c>
      <c r="AR3174" s="21" t="s">
        <v>3133</v>
      </c>
    </row>
    <row r="3175" spans="1:44" x14ac:dyDescent="0.2">
      <c r="A3175" s="21" t="s">
        <v>1778</v>
      </c>
      <c r="B3175" s="21" t="s">
        <v>1146</v>
      </c>
      <c r="C3175" s="21" t="s">
        <v>1149</v>
      </c>
      <c r="D3175" s="21" t="s">
        <v>1777</v>
      </c>
      <c r="E3175" s="21" t="s">
        <v>3129</v>
      </c>
      <c r="G3175" s="21" t="s">
        <v>1168</v>
      </c>
      <c r="H3175" s="21" t="s">
        <v>1168</v>
      </c>
      <c r="I3175" s="21" t="s">
        <v>3134</v>
      </c>
      <c r="L3175">
        <v>1850</v>
      </c>
      <c r="M3175" s="21" t="s">
        <v>3037</v>
      </c>
      <c r="O3175">
        <v>1988</v>
      </c>
      <c r="S3175" s="9" t="s">
        <v>3131</v>
      </c>
      <c r="T3175" t="s">
        <v>3130</v>
      </c>
      <c r="U3175" s="21" t="s">
        <v>1221</v>
      </c>
      <c r="V3175" s="9" t="s">
        <v>3135</v>
      </c>
      <c r="W3175">
        <v>56</v>
      </c>
      <c r="X3175" s="9" t="s">
        <v>3132</v>
      </c>
      <c r="Z3175">
        <v>12</v>
      </c>
      <c r="AD3175" t="s">
        <v>1168</v>
      </c>
      <c r="AF3175" t="s">
        <v>1168</v>
      </c>
      <c r="AI3175" s="21" t="s">
        <v>1168</v>
      </c>
      <c r="AJ3175" s="21" t="s">
        <v>1148</v>
      </c>
      <c r="AK3175">
        <v>47</v>
      </c>
      <c r="AN3175" s="21">
        <v>4</v>
      </c>
      <c r="AO3175" s="21">
        <v>25</v>
      </c>
      <c r="AP3175">
        <v>28</v>
      </c>
      <c r="AQ3175" s="22" t="s">
        <v>1286</v>
      </c>
      <c r="AR3175" s="21" t="s">
        <v>3133</v>
      </c>
    </row>
    <row r="3176" spans="1:44" x14ac:dyDescent="0.2">
      <c r="A3176" s="21" t="s">
        <v>1778</v>
      </c>
      <c r="B3176" s="21" t="s">
        <v>1146</v>
      </c>
      <c r="C3176" s="21" t="s">
        <v>1149</v>
      </c>
      <c r="D3176" s="21" t="s">
        <v>1777</v>
      </c>
      <c r="E3176" s="21" t="s">
        <v>3129</v>
      </c>
      <c r="G3176" s="21" t="s">
        <v>1168</v>
      </c>
      <c r="H3176" s="21" t="s">
        <v>1168</v>
      </c>
      <c r="I3176" s="21" t="s">
        <v>3134</v>
      </c>
      <c r="L3176">
        <v>1850</v>
      </c>
      <c r="M3176" s="21" t="s">
        <v>3037</v>
      </c>
      <c r="O3176">
        <v>1988</v>
      </c>
      <c r="S3176" s="9" t="s">
        <v>3131</v>
      </c>
      <c r="T3176" t="s">
        <v>3130</v>
      </c>
      <c r="U3176" s="21" t="s">
        <v>1221</v>
      </c>
      <c r="V3176" s="9" t="s">
        <v>3135</v>
      </c>
      <c r="W3176">
        <f>7*12</f>
        <v>84</v>
      </c>
      <c r="X3176" s="9" t="s">
        <v>3132</v>
      </c>
      <c r="Z3176">
        <v>12</v>
      </c>
      <c r="AD3176" t="s">
        <v>1168</v>
      </c>
      <c r="AF3176" t="s">
        <v>1168</v>
      </c>
      <c r="AI3176" s="21" t="s">
        <v>1168</v>
      </c>
      <c r="AJ3176" s="21" t="s">
        <v>1148</v>
      </c>
      <c r="AK3176">
        <v>62</v>
      </c>
      <c r="AN3176" s="21">
        <v>4</v>
      </c>
      <c r="AO3176" s="21">
        <v>25</v>
      </c>
      <c r="AP3176">
        <v>28</v>
      </c>
      <c r="AQ3176" s="22" t="s">
        <v>1286</v>
      </c>
      <c r="AR3176" s="21" t="s">
        <v>3133</v>
      </c>
    </row>
    <row r="3177" spans="1:44" x14ac:dyDescent="0.2">
      <c r="A3177" s="21" t="s">
        <v>1778</v>
      </c>
      <c r="B3177" s="21" t="s">
        <v>1146</v>
      </c>
      <c r="C3177" s="21" t="s">
        <v>1149</v>
      </c>
      <c r="D3177" s="21" t="s">
        <v>1777</v>
      </c>
      <c r="E3177" s="21" t="s">
        <v>3129</v>
      </c>
      <c r="G3177" s="21" t="s">
        <v>1168</v>
      </c>
      <c r="H3177" s="21" t="s">
        <v>1168</v>
      </c>
      <c r="I3177" s="21" t="s">
        <v>3134</v>
      </c>
      <c r="L3177">
        <v>1850</v>
      </c>
      <c r="M3177" s="21" t="s">
        <v>3037</v>
      </c>
      <c r="O3177">
        <v>1988</v>
      </c>
      <c r="S3177" s="9" t="s">
        <v>3131</v>
      </c>
      <c r="T3177" t="s">
        <v>3130</v>
      </c>
      <c r="U3177" s="21" t="s">
        <v>1221</v>
      </c>
      <c r="V3177" s="9" t="s">
        <v>3135</v>
      </c>
      <c r="W3177">
        <f>7*16</f>
        <v>112</v>
      </c>
      <c r="X3177" s="9" t="s">
        <v>3132</v>
      </c>
      <c r="Z3177">
        <v>12</v>
      </c>
      <c r="AD3177" t="s">
        <v>1168</v>
      </c>
      <c r="AF3177" t="s">
        <v>1168</v>
      </c>
      <c r="AI3177" s="21" t="s">
        <v>1168</v>
      </c>
      <c r="AJ3177" s="21" t="s">
        <v>1148</v>
      </c>
      <c r="AK3177">
        <v>64</v>
      </c>
      <c r="AN3177" s="21">
        <v>4</v>
      </c>
      <c r="AO3177" s="21">
        <v>25</v>
      </c>
      <c r="AP3177">
        <v>28</v>
      </c>
      <c r="AQ3177" s="22" t="s">
        <v>1286</v>
      </c>
      <c r="AR3177" s="21" t="s">
        <v>3133</v>
      </c>
    </row>
    <row r="3178" spans="1:44" x14ac:dyDescent="0.2">
      <c r="A3178" s="21" t="s">
        <v>1778</v>
      </c>
      <c r="B3178" s="21" t="s">
        <v>1146</v>
      </c>
      <c r="C3178" s="21" t="s">
        <v>1149</v>
      </c>
      <c r="D3178" s="21" t="s">
        <v>1777</v>
      </c>
      <c r="E3178" s="21" t="s">
        <v>3129</v>
      </c>
      <c r="G3178" s="21" t="s">
        <v>1168</v>
      </c>
      <c r="H3178" s="21" t="s">
        <v>1168</v>
      </c>
      <c r="I3178" s="21" t="s">
        <v>3134</v>
      </c>
      <c r="L3178">
        <v>1850</v>
      </c>
      <c r="M3178" s="21" t="s">
        <v>3037</v>
      </c>
      <c r="O3178">
        <v>1988</v>
      </c>
      <c r="S3178" s="9" t="s">
        <v>3131</v>
      </c>
      <c r="T3178" t="s">
        <v>3130</v>
      </c>
      <c r="U3178" s="21" t="s">
        <v>1221</v>
      </c>
      <c r="V3178" s="9" t="s">
        <v>3135</v>
      </c>
      <c r="W3178">
        <f>7*24</f>
        <v>168</v>
      </c>
      <c r="X3178" s="9" t="s">
        <v>3132</v>
      </c>
      <c r="Z3178">
        <v>12</v>
      </c>
      <c r="AD3178" t="s">
        <v>1168</v>
      </c>
      <c r="AF3178" t="s">
        <v>1168</v>
      </c>
      <c r="AI3178" s="21" t="s">
        <v>1168</v>
      </c>
      <c r="AJ3178" s="21" t="s">
        <v>1148</v>
      </c>
      <c r="AK3178">
        <v>64</v>
      </c>
      <c r="AN3178" s="21">
        <v>4</v>
      </c>
      <c r="AO3178" s="21">
        <v>25</v>
      </c>
      <c r="AP3178">
        <v>28</v>
      </c>
      <c r="AQ3178" s="22" t="s">
        <v>1286</v>
      </c>
      <c r="AR3178" s="21" t="s">
        <v>3133</v>
      </c>
    </row>
    <row r="3179" spans="1:44" x14ac:dyDescent="0.2">
      <c r="A3179" s="21" t="s">
        <v>1778</v>
      </c>
      <c r="B3179" s="21" t="s">
        <v>1146</v>
      </c>
      <c r="C3179" s="21" t="s">
        <v>1149</v>
      </c>
      <c r="D3179" s="21" t="s">
        <v>1777</v>
      </c>
      <c r="E3179" s="21" t="s">
        <v>3129</v>
      </c>
      <c r="G3179" s="21" t="s">
        <v>1168</v>
      </c>
      <c r="H3179" s="21" t="s">
        <v>1168</v>
      </c>
      <c r="I3179" s="21" t="s">
        <v>3134</v>
      </c>
      <c r="L3179">
        <v>1850</v>
      </c>
      <c r="M3179" s="21" t="s">
        <v>3037</v>
      </c>
      <c r="O3179">
        <v>1988</v>
      </c>
      <c r="S3179" s="9" t="s">
        <v>3131</v>
      </c>
      <c r="T3179" t="s">
        <v>3130</v>
      </c>
      <c r="U3179" s="21" t="s">
        <v>1221</v>
      </c>
      <c r="V3179" s="9" t="s">
        <v>3135</v>
      </c>
      <c r="W3179">
        <f>7*12</f>
        <v>84</v>
      </c>
      <c r="X3179" s="9" t="s">
        <v>3132</v>
      </c>
      <c r="Y3179" t="s">
        <v>3136</v>
      </c>
      <c r="Z3179">
        <v>12</v>
      </c>
      <c r="AD3179" t="s">
        <v>1168</v>
      </c>
      <c r="AF3179" t="s">
        <v>1168</v>
      </c>
      <c r="AI3179" s="21" t="s">
        <v>1168</v>
      </c>
      <c r="AJ3179" s="21" t="s">
        <v>1148</v>
      </c>
      <c r="AK3179">
        <v>95</v>
      </c>
      <c r="AN3179" s="21">
        <v>4</v>
      </c>
      <c r="AO3179" s="21">
        <v>25</v>
      </c>
      <c r="AP3179">
        <v>28</v>
      </c>
      <c r="AQ3179" s="22" t="s">
        <v>1286</v>
      </c>
      <c r="AR3179" s="21" t="s">
        <v>3133</v>
      </c>
    </row>
    <row r="3180" spans="1:44" x14ac:dyDescent="0.2">
      <c r="A3180" s="21" t="s">
        <v>1778</v>
      </c>
      <c r="B3180" s="21" t="s">
        <v>1146</v>
      </c>
      <c r="C3180" s="21" t="s">
        <v>1149</v>
      </c>
      <c r="D3180" s="21" t="s">
        <v>1777</v>
      </c>
      <c r="E3180" s="21" t="s">
        <v>3129</v>
      </c>
      <c r="G3180" s="21" t="s">
        <v>1168</v>
      </c>
      <c r="H3180" s="21" t="s">
        <v>1168</v>
      </c>
      <c r="I3180" s="21" t="s">
        <v>3134</v>
      </c>
      <c r="L3180">
        <v>1850</v>
      </c>
      <c r="M3180" s="21" t="s">
        <v>3037</v>
      </c>
      <c r="O3180">
        <v>1988</v>
      </c>
      <c r="S3180" s="9" t="s">
        <v>3131</v>
      </c>
      <c r="T3180" t="s">
        <v>3130</v>
      </c>
      <c r="U3180" s="21" t="s">
        <v>1221</v>
      </c>
      <c r="V3180" s="9" t="s">
        <v>3135</v>
      </c>
      <c r="W3180">
        <f>7*12</f>
        <v>84</v>
      </c>
      <c r="X3180" s="9" t="s">
        <v>3132</v>
      </c>
      <c r="Y3180" t="s">
        <v>3137</v>
      </c>
      <c r="Z3180">
        <v>12</v>
      </c>
      <c r="AD3180" t="s">
        <v>1168</v>
      </c>
      <c r="AF3180" t="s">
        <v>1168</v>
      </c>
      <c r="AI3180" s="21" t="s">
        <v>1168</v>
      </c>
      <c r="AJ3180" s="21" t="s">
        <v>1148</v>
      </c>
      <c r="AK3180">
        <v>93</v>
      </c>
      <c r="AN3180" s="21">
        <v>4</v>
      </c>
      <c r="AO3180" s="21">
        <v>25</v>
      </c>
      <c r="AP3180">
        <v>28</v>
      </c>
      <c r="AQ3180" s="22" t="s">
        <v>1286</v>
      </c>
      <c r="AR3180" s="21" t="s">
        <v>3133</v>
      </c>
    </row>
    <row r="3181" spans="1:44" x14ac:dyDescent="0.2">
      <c r="A3181" s="21" t="s">
        <v>1778</v>
      </c>
      <c r="B3181" s="21" t="s">
        <v>1146</v>
      </c>
      <c r="C3181" s="21" t="s">
        <v>1149</v>
      </c>
      <c r="D3181" s="21" t="s">
        <v>1777</v>
      </c>
      <c r="E3181" s="21" t="s">
        <v>3129</v>
      </c>
      <c r="G3181" s="21" t="s">
        <v>1168</v>
      </c>
      <c r="H3181" s="21" t="s">
        <v>1168</v>
      </c>
      <c r="I3181" s="21" t="s">
        <v>3134</v>
      </c>
      <c r="L3181">
        <v>1850</v>
      </c>
      <c r="M3181" s="21" t="s">
        <v>3037</v>
      </c>
      <c r="O3181">
        <v>1988</v>
      </c>
      <c r="S3181" s="9" t="s">
        <v>3131</v>
      </c>
      <c r="T3181" t="s">
        <v>3130</v>
      </c>
      <c r="U3181" s="21" t="s">
        <v>1221</v>
      </c>
      <c r="V3181" s="9" t="s">
        <v>3135</v>
      </c>
      <c r="W3181">
        <f>7*12</f>
        <v>84</v>
      </c>
      <c r="X3181" s="9" t="s">
        <v>3132</v>
      </c>
      <c r="Y3181" t="s">
        <v>3138</v>
      </c>
      <c r="Z3181">
        <v>12</v>
      </c>
      <c r="AD3181" t="s">
        <v>1168</v>
      </c>
      <c r="AF3181" t="s">
        <v>1168</v>
      </c>
      <c r="AI3181" s="21" t="s">
        <v>1168</v>
      </c>
      <c r="AJ3181" s="21" t="s">
        <v>1148</v>
      </c>
      <c r="AK3181">
        <v>83</v>
      </c>
      <c r="AN3181" s="21">
        <v>4</v>
      </c>
      <c r="AO3181" s="21">
        <v>25</v>
      </c>
      <c r="AP3181">
        <v>28</v>
      </c>
      <c r="AQ3181" s="22" t="s">
        <v>1286</v>
      </c>
      <c r="AR3181" s="21" t="s">
        <v>3133</v>
      </c>
    </row>
    <row r="3182" spans="1:44" x14ac:dyDescent="0.2">
      <c r="A3182" s="21" t="s">
        <v>1778</v>
      </c>
      <c r="B3182" s="21" t="s">
        <v>1146</v>
      </c>
      <c r="C3182" s="21" t="s">
        <v>1149</v>
      </c>
      <c r="D3182" s="21" t="s">
        <v>1777</v>
      </c>
      <c r="E3182" s="21" t="s">
        <v>3129</v>
      </c>
      <c r="G3182" s="21" t="s">
        <v>1168</v>
      </c>
      <c r="H3182" s="21" t="s">
        <v>1168</v>
      </c>
      <c r="I3182" s="21" t="s">
        <v>3139</v>
      </c>
      <c r="L3182">
        <v>1750</v>
      </c>
      <c r="M3182" s="21" t="s">
        <v>3037</v>
      </c>
      <c r="O3182">
        <v>1988</v>
      </c>
      <c r="S3182" s="9" t="s">
        <v>3131</v>
      </c>
      <c r="T3182" t="s">
        <v>3130</v>
      </c>
      <c r="U3182" s="21" t="s">
        <v>1147</v>
      </c>
      <c r="X3182" s="9" t="s">
        <v>3132</v>
      </c>
      <c r="Z3182">
        <v>12</v>
      </c>
      <c r="AD3182" t="s">
        <v>1168</v>
      </c>
      <c r="AF3182" t="s">
        <v>1168</v>
      </c>
      <c r="AI3182" s="21" t="s">
        <v>1168</v>
      </c>
      <c r="AJ3182" s="21" t="s">
        <v>1148</v>
      </c>
      <c r="AK3182">
        <v>93</v>
      </c>
      <c r="AN3182" s="21">
        <v>4</v>
      </c>
      <c r="AO3182" s="21">
        <v>25</v>
      </c>
      <c r="AP3182">
        <v>28</v>
      </c>
      <c r="AQ3182" s="22" t="s">
        <v>1286</v>
      </c>
      <c r="AR3182" s="21" t="s">
        <v>3133</v>
      </c>
    </row>
    <row r="3183" spans="1:44" x14ac:dyDescent="0.2">
      <c r="A3183" s="21" t="s">
        <v>1778</v>
      </c>
      <c r="B3183" s="21" t="s">
        <v>1146</v>
      </c>
      <c r="C3183" s="21" t="s">
        <v>1149</v>
      </c>
      <c r="D3183" s="21" t="s">
        <v>1777</v>
      </c>
      <c r="E3183" s="21" t="s">
        <v>3129</v>
      </c>
      <c r="G3183" s="21" t="s">
        <v>1168</v>
      </c>
      <c r="H3183" s="21" t="s">
        <v>1168</v>
      </c>
      <c r="I3183" s="21" t="s">
        <v>3139</v>
      </c>
      <c r="L3183">
        <v>1750</v>
      </c>
      <c r="M3183" s="21" t="s">
        <v>3037</v>
      </c>
      <c r="O3183">
        <v>1988</v>
      </c>
      <c r="S3183" s="9" t="s">
        <v>3131</v>
      </c>
      <c r="T3183" t="s">
        <v>3130</v>
      </c>
      <c r="U3183" s="21" t="s">
        <v>1221</v>
      </c>
      <c r="V3183" s="9" t="s">
        <v>3135</v>
      </c>
      <c r="W3183">
        <f>4*7</f>
        <v>28</v>
      </c>
      <c r="X3183" s="9" t="s">
        <v>3132</v>
      </c>
      <c r="Z3183">
        <v>12</v>
      </c>
      <c r="AD3183" t="s">
        <v>1168</v>
      </c>
      <c r="AF3183" t="s">
        <v>1168</v>
      </c>
      <c r="AI3183" s="21" t="s">
        <v>1168</v>
      </c>
      <c r="AJ3183" s="21" t="s">
        <v>1148</v>
      </c>
      <c r="AK3183">
        <v>50</v>
      </c>
      <c r="AN3183" s="21">
        <v>4</v>
      </c>
      <c r="AO3183" s="21">
        <v>25</v>
      </c>
      <c r="AP3183">
        <v>28</v>
      </c>
      <c r="AQ3183" s="22" t="s">
        <v>1286</v>
      </c>
      <c r="AR3183" s="21" t="s">
        <v>3133</v>
      </c>
    </row>
    <row r="3184" spans="1:44" x14ac:dyDescent="0.2">
      <c r="A3184" s="21" t="s">
        <v>1778</v>
      </c>
      <c r="B3184" s="21" t="s">
        <v>1146</v>
      </c>
      <c r="C3184" s="21" t="s">
        <v>1149</v>
      </c>
      <c r="D3184" s="21" t="s">
        <v>1777</v>
      </c>
      <c r="E3184" s="21" t="s">
        <v>3129</v>
      </c>
      <c r="G3184" s="21" t="s">
        <v>1168</v>
      </c>
      <c r="H3184" s="21" t="s">
        <v>1168</v>
      </c>
      <c r="I3184" s="21" t="s">
        <v>3139</v>
      </c>
      <c r="L3184">
        <v>1750</v>
      </c>
      <c r="M3184" s="21" t="s">
        <v>3037</v>
      </c>
      <c r="O3184">
        <v>1988</v>
      </c>
      <c r="S3184" s="9" t="s">
        <v>3131</v>
      </c>
      <c r="T3184" t="s">
        <v>3130</v>
      </c>
      <c r="U3184" s="21" t="s">
        <v>1221</v>
      </c>
      <c r="V3184" s="9" t="s">
        <v>3135</v>
      </c>
      <c r="W3184">
        <v>56</v>
      </c>
      <c r="X3184" s="9" t="s">
        <v>3132</v>
      </c>
      <c r="Z3184">
        <v>12</v>
      </c>
      <c r="AD3184" t="s">
        <v>1168</v>
      </c>
      <c r="AF3184" t="s">
        <v>1168</v>
      </c>
      <c r="AI3184" s="21" t="s">
        <v>1168</v>
      </c>
      <c r="AJ3184" s="21" t="s">
        <v>1148</v>
      </c>
      <c r="AK3184">
        <v>66</v>
      </c>
      <c r="AN3184" s="21">
        <v>4</v>
      </c>
      <c r="AO3184" s="21">
        <v>25</v>
      </c>
      <c r="AP3184">
        <v>28</v>
      </c>
      <c r="AQ3184" s="22" t="s">
        <v>1286</v>
      </c>
      <c r="AR3184" s="21" t="s">
        <v>3133</v>
      </c>
    </row>
    <row r="3185" spans="1:44" x14ac:dyDescent="0.2">
      <c r="A3185" s="21" t="s">
        <v>1778</v>
      </c>
      <c r="B3185" s="21" t="s">
        <v>1146</v>
      </c>
      <c r="C3185" s="21" t="s">
        <v>1149</v>
      </c>
      <c r="D3185" s="21" t="s">
        <v>1777</v>
      </c>
      <c r="E3185" s="21" t="s">
        <v>3129</v>
      </c>
      <c r="G3185" s="21" t="s">
        <v>1168</v>
      </c>
      <c r="H3185" s="21" t="s">
        <v>1168</v>
      </c>
      <c r="I3185" s="21" t="s">
        <v>3139</v>
      </c>
      <c r="L3185">
        <v>1750</v>
      </c>
      <c r="M3185" s="21" t="s">
        <v>3037</v>
      </c>
      <c r="O3185">
        <v>1988</v>
      </c>
      <c r="S3185" s="9" t="s">
        <v>3131</v>
      </c>
      <c r="T3185" t="s">
        <v>3130</v>
      </c>
      <c r="U3185" s="21" t="s">
        <v>1221</v>
      </c>
      <c r="V3185" s="9" t="s">
        <v>3135</v>
      </c>
      <c r="W3185">
        <f>7*12</f>
        <v>84</v>
      </c>
      <c r="X3185" s="9" t="s">
        <v>3132</v>
      </c>
      <c r="Z3185">
        <v>12</v>
      </c>
      <c r="AD3185" t="s">
        <v>1168</v>
      </c>
      <c r="AF3185" t="s">
        <v>1168</v>
      </c>
      <c r="AI3185" s="21" t="s">
        <v>1168</v>
      </c>
      <c r="AJ3185" s="21" t="s">
        <v>1148</v>
      </c>
      <c r="AK3185">
        <v>70</v>
      </c>
      <c r="AN3185" s="21">
        <v>4</v>
      </c>
      <c r="AO3185" s="21">
        <v>25</v>
      </c>
      <c r="AP3185">
        <v>28</v>
      </c>
      <c r="AQ3185" s="22" t="s">
        <v>1286</v>
      </c>
      <c r="AR3185" s="21" t="s">
        <v>3133</v>
      </c>
    </row>
    <row r="3186" spans="1:44" x14ac:dyDescent="0.2">
      <c r="A3186" s="21" t="s">
        <v>1778</v>
      </c>
      <c r="B3186" s="21" t="s">
        <v>1146</v>
      </c>
      <c r="C3186" s="21" t="s">
        <v>1149</v>
      </c>
      <c r="D3186" s="21" t="s">
        <v>1777</v>
      </c>
      <c r="E3186" s="21" t="s">
        <v>3129</v>
      </c>
      <c r="G3186" s="21" t="s">
        <v>1168</v>
      </c>
      <c r="H3186" s="21" t="s">
        <v>1168</v>
      </c>
      <c r="I3186" s="21" t="s">
        <v>3139</v>
      </c>
      <c r="L3186">
        <v>1750</v>
      </c>
      <c r="M3186" s="21" t="s">
        <v>3037</v>
      </c>
      <c r="O3186">
        <v>1988</v>
      </c>
      <c r="S3186" s="9" t="s">
        <v>3131</v>
      </c>
      <c r="T3186" t="s">
        <v>3130</v>
      </c>
      <c r="U3186" s="21" t="s">
        <v>1221</v>
      </c>
      <c r="V3186" s="9" t="s">
        <v>3135</v>
      </c>
      <c r="W3186">
        <f>7*16</f>
        <v>112</v>
      </c>
      <c r="X3186" s="9" t="s">
        <v>3132</v>
      </c>
      <c r="Z3186">
        <v>12</v>
      </c>
      <c r="AD3186" t="s">
        <v>1168</v>
      </c>
      <c r="AF3186" t="s">
        <v>1168</v>
      </c>
      <c r="AI3186" s="21" t="s">
        <v>1168</v>
      </c>
      <c r="AJ3186" s="21" t="s">
        <v>1148</v>
      </c>
      <c r="AK3186">
        <v>77</v>
      </c>
      <c r="AN3186" s="21">
        <v>4</v>
      </c>
      <c r="AO3186" s="21">
        <v>25</v>
      </c>
      <c r="AP3186">
        <v>28</v>
      </c>
      <c r="AQ3186" s="22" t="s">
        <v>1286</v>
      </c>
      <c r="AR3186" s="21" t="s">
        <v>3133</v>
      </c>
    </row>
    <row r="3187" spans="1:44" x14ac:dyDescent="0.2">
      <c r="A3187" s="21" t="s">
        <v>1778</v>
      </c>
      <c r="B3187" s="21" t="s">
        <v>1146</v>
      </c>
      <c r="C3187" s="21" t="s">
        <v>1149</v>
      </c>
      <c r="D3187" s="21" t="s">
        <v>1777</v>
      </c>
      <c r="E3187" s="21" t="s">
        <v>3129</v>
      </c>
      <c r="G3187" s="21" t="s">
        <v>1168</v>
      </c>
      <c r="H3187" s="21" t="s">
        <v>1168</v>
      </c>
      <c r="I3187" s="21" t="s">
        <v>3139</v>
      </c>
      <c r="L3187">
        <v>1750</v>
      </c>
      <c r="M3187" s="21" t="s">
        <v>3037</v>
      </c>
      <c r="O3187">
        <v>1988</v>
      </c>
      <c r="S3187" s="9" t="s">
        <v>3131</v>
      </c>
      <c r="T3187" t="s">
        <v>3130</v>
      </c>
      <c r="U3187" s="21" t="s">
        <v>1221</v>
      </c>
      <c r="V3187" s="9" t="s">
        <v>3135</v>
      </c>
      <c r="W3187">
        <f>7*24</f>
        <v>168</v>
      </c>
      <c r="X3187" s="9" t="s">
        <v>3132</v>
      </c>
      <c r="Z3187">
        <v>12</v>
      </c>
      <c r="AD3187" t="s">
        <v>1168</v>
      </c>
      <c r="AF3187" t="s">
        <v>1168</v>
      </c>
      <c r="AI3187" s="21" t="s">
        <v>1168</v>
      </c>
      <c r="AJ3187" s="21" t="s">
        <v>1148</v>
      </c>
      <c r="AK3187">
        <v>71</v>
      </c>
      <c r="AN3187" s="21">
        <v>4</v>
      </c>
      <c r="AO3187" s="21">
        <v>25</v>
      </c>
      <c r="AP3187">
        <v>28</v>
      </c>
      <c r="AQ3187" s="22" t="s">
        <v>1286</v>
      </c>
      <c r="AR3187" s="21" t="s">
        <v>3133</v>
      </c>
    </row>
    <row r="3188" spans="1:44" x14ac:dyDescent="0.2">
      <c r="A3188" s="21" t="s">
        <v>1778</v>
      </c>
      <c r="B3188" s="21" t="s">
        <v>1146</v>
      </c>
      <c r="C3188" s="21" t="s">
        <v>1149</v>
      </c>
      <c r="D3188" s="21" t="s">
        <v>1777</v>
      </c>
      <c r="E3188" s="21" t="s">
        <v>3129</v>
      </c>
      <c r="G3188" s="21" t="s">
        <v>1168</v>
      </c>
      <c r="H3188" s="21" t="s">
        <v>1168</v>
      </c>
      <c r="I3188" s="21" t="s">
        <v>3139</v>
      </c>
      <c r="L3188">
        <v>1750</v>
      </c>
      <c r="M3188" s="21" t="s">
        <v>3037</v>
      </c>
      <c r="O3188">
        <v>1988</v>
      </c>
      <c r="S3188" s="9" t="s">
        <v>3131</v>
      </c>
      <c r="T3188" t="s">
        <v>3130</v>
      </c>
      <c r="U3188" s="21" t="s">
        <v>1221</v>
      </c>
      <c r="V3188" s="9" t="s">
        <v>3135</v>
      </c>
      <c r="W3188">
        <f>7*12</f>
        <v>84</v>
      </c>
      <c r="X3188" s="9" t="s">
        <v>3132</v>
      </c>
      <c r="Y3188" t="s">
        <v>3136</v>
      </c>
      <c r="Z3188">
        <v>12</v>
      </c>
      <c r="AD3188" t="s">
        <v>1168</v>
      </c>
      <c r="AF3188" t="s">
        <v>1168</v>
      </c>
      <c r="AI3188" s="21" t="s">
        <v>1168</v>
      </c>
      <c r="AJ3188" s="21" t="s">
        <v>1148</v>
      </c>
      <c r="AK3188">
        <v>98</v>
      </c>
      <c r="AN3188" s="21">
        <v>4</v>
      </c>
      <c r="AO3188" s="21">
        <v>25</v>
      </c>
      <c r="AP3188">
        <v>28</v>
      </c>
      <c r="AQ3188" s="22" t="s">
        <v>1286</v>
      </c>
      <c r="AR3188" s="21" t="s">
        <v>3133</v>
      </c>
    </row>
    <row r="3189" spans="1:44" x14ac:dyDescent="0.2">
      <c r="A3189" s="21" t="s">
        <v>1778</v>
      </c>
      <c r="B3189" s="21" t="s">
        <v>1146</v>
      </c>
      <c r="C3189" s="21" t="s">
        <v>1149</v>
      </c>
      <c r="D3189" s="21" t="s">
        <v>1777</v>
      </c>
      <c r="E3189" s="21" t="s">
        <v>3129</v>
      </c>
      <c r="G3189" s="21" t="s">
        <v>1168</v>
      </c>
      <c r="H3189" s="21" t="s">
        <v>1168</v>
      </c>
      <c r="I3189" s="21" t="s">
        <v>3139</v>
      </c>
      <c r="L3189">
        <v>1750</v>
      </c>
      <c r="M3189" s="21" t="s">
        <v>3037</v>
      </c>
      <c r="O3189">
        <v>1988</v>
      </c>
      <c r="S3189" s="9" t="s">
        <v>3131</v>
      </c>
      <c r="T3189" t="s">
        <v>3130</v>
      </c>
      <c r="U3189" s="21" t="s">
        <v>1221</v>
      </c>
      <c r="V3189" s="9" t="s">
        <v>3135</v>
      </c>
      <c r="W3189">
        <f>7*12</f>
        <v>84</v>
      </c>
      <c r="X3189" s="9" t="s">
        <v>3132</v>
      </c>
      <c r="Y3189" t="s">
        <v>3137</v>
      </c>
      <c r="Z3189">
        <v>12</v>
      </c>
      <c r="AD3189" t="s">
        <v>1168</v>
      </c>
      <c r="AF3189" t="s">
        <v>1168</v>
      </c>
      <c r="AI3189" s="21" t="s">
        <v>1168</v>
      </c>
      <c r="AJ3189" s="21" t="s">
        <v>1148</v>
      </c>
      <c r="AK3189">
        <v>84</v>
      </c>
      <c r="AN3189" s="21">
        <v>4</v>
      </c>
      <c r="AO3189" s="21">
        <v>25</v>
      </c>
      <c r="AP3189">
        <v>28</v>
      </c>
      <c r="AQ3189" s="22" t="s">
        <v>1286</v>
      </c>
      <c r="AR3189" s="21" t="s">
        <v>3133</v>
      </c>
    </row>
    <row r="3190" spans="1:44" x14ac:dyDescent="0.2">
      <c r="A3190" s="21" t="s">
        <v>1778</v>
      </c>
      <c r="B3190" s="21" t="s">
        <v>1146</v>
      </c>
      <c r="C3190" s="21" t="s">
        <v>1149</v>
      </c>
      <c r="D3190" s="21" t="s">
        <v>1777</v>
      </c>
      <c r="E3190" s="21" t="s">
        <v>3129</v>
      </c>
      <c r="G3190" s="21" t="s">
        <v>1168</v>
      </c>
      <c r="H3190" s="21" t="s">
        <v>1168</v>
      </c>
      <c r="I3190" s="21" t="s">
        <v>3139</v>
      </c>
      <c r="L3190">
        <v>1750</v>
      </c>
      <c r="M3190" s="21" t="s">
        <v>3037</v>
      </c>
      <c r="O3190">
        <v>1988</v>
      </c>
      <c r="S3190" s="9" t="s">
        <v>3131</v>
      </c>
      <c r="T3190" t="s">
        <v>3130</v>
      </c>
      <c r="U3190" s="21" t="s">
        <v>1221</v>
      </c>
      <c r="V3190" s="9" t="s">
        <v>3135</v>
      </c>
      <c r="W3190">
        <f>7*12</f>
        <v>84</v>
      </c>
      <c r="X3190" s="9" t="s">
        <v>3132</v>
      </c>
      <c r="Y3190" t="s">
        <v>3138</v>
      </c>
      <c r="Z3190">
        <v>12</v>
      </c>
      <c r="AD3190" t="s">
        <v>1168</v>
      </c>
      <c r="AF3190" t="s">
        <v>1168</v>
      </c>
      <c r="AI3190" s="21" t="s">
        <v>1168</v>
      </c>
      <c r="AJ3190" s="21" t="s">
        <v>1148</v>
      </c>
      <c r="AK3190">
        <v>83</v>
      </c>
      <c r="AN3190" s="21">
        <v>4</v>
      </c>
      <c r="AO3190" s="21">
        <v>25</v>
      </c>
      <c r="AP3190">
        <v>28</v>
      </c>
      <c r="AQ3190" s="22" t="s">
        <v>1286</v>
      </c>
      <c r="AR3190" s="21" t="s">
        <v>3133</v>
      </c>
    </row>
    <row r="3191" spans="1:44" x14ac:dyDescent="0.2">
      <c r="A3191" s="21" t="s">
        <v>1778</v>
      </c>
      <c r="B3191" s="21" t="s">
        <v>1146</v>
      </c>
      <c r="C3191" s="21" t="s">
        <v>1149</v>
      </c>
      <c r="D3191" s="21" t="s">
        <v>1777</v>
      </c>
      <c r="E3191" s="21" t="s">
        <v>3140</v>
      </c>
      <c r="G3191" s="21" t="s">
        <v>1168</v>
      </c>
      <c r="H3191" s="21" t="s">
        <v>1168</v>
      </c>
      <c r="I3191" s="21" t="s">
        <v>3141</v>
      </c>
      <c r="L3191">
        <v>2220</v>
      </c>
      <c r="M3191" s="21" t="s">
        <v>3037</v>
      </c>
      <c r="O3191">
        <v>1988</v>
      </c>
      <c r="S3191" s="9" t="s">
        <v>3131</v>
      </c>
      <c r="T3191" t="s">
        <v>3130</v>
      </c>
      <c r="U3191" s="21" t="s">
        <v>1147</v>
      </c>
      <c r="X3191" s="9" t="s">
        <v>3132</v>
      </c>
      <c r="Z3191">
        <v>12</v>
      </c>
      <c r="AD3191" t="s">
        <v>1168</v>
      </c>
      <c r="AF3191" t="s">
        <v>1168</v>
      </c>
      <c r="AI3191" s="21" t="s">
        <v>1168</v>
      </c>
      <c r="AJ3191" s="21" t="s">
        <v>1148</v>
      </c>
      <c r="AK3191">
        <v>0</v>
      </c>
      <c r="AN3191" s="21">
        <v>4</v>
      </c>
      <c r="AO3191" s="21">
        <v>25</v>
      </c>
      <c r="AP3191">
        <v>28</v>
      </c>
      <c r="AQ3191" s="22" t="s">
        <v>1286</v>
      </c>
      <c r="AR3191" s="21" t="s">
        <v>3133</v>
      </c>
    </row>
    <row r="3192" spans="1:44" x14ac:dyDescent="0.2">
      <c r="A3192" s="21" t="s">
        <v>1778</v>
      </c>
      <c r="B3192" s="21" t="s">
        <v>1146</v>
      </c>
      <c r="C3192" s="21" t="s">
        <v>1149</v>
      </c>
      <c r="D3192" s="21" t="s">
        <v>1777</v>
      </c>
      <c r="E3192" s="21" t="s">
        <v>3140</v>
      </c>
      <c r="G3192" s="21" t="s">
        <v>1168</v>
      </c>
      <c r="H3192" s="21" t="s">
        <v>1168</v>
      </c>
      <c r="I3192" s="21" t="s">
        <v>3141</v>
      </c>
      <c r="L3192">
        <v>2220</v>
      </c>
      <c r="M3192" s="21" t="s">
        <v>3037</v>
      </c>
      <c r="O3192">
        <v>1988</v>
      </c>
      <c r="S3192" s="9" t="s">
        <v>3131</v>
      </c>
      <c r="T3192" t="s">
        <v>3130</v>
      </c>
      <c r="U3192" s="21" t="s">
        <v>1221</v>
      </c>
      <c r="V3192" s="9" t="s">
        <v>3135</v>
      </c>
      <c r="W3192">
        <f>4*7</f>
        <v>28</v>
      </c>
      <c r="X3192" s="9" t="s">
        <v>3132</v>
      </c>
      <c r="Z3192">
        <v>12</v>
      </c>
      <c r="AD3192" t="s">
        <v>1168</v>
      </c>
      <c r="AF3192" t="s">
        <v>1168</v>
      </c>
      <c r="AI3192" s="21" t="s">
        <v>1168</v>
      </c>
      <c r="AJ3192" s="21" t="s">
        <v>1148</v>
      </c>
      <c r="AK3192">
        <v>0</v>
      </c>
      <c r="AN3192" s="21">
        <v>4</v>
      </c>
      <c r="AO3192" s="21">
        <v>25</v>
      </c>
      <c r="AP3192">
        <v>28</v>
      </c>
      <c r="AQ3192" s="22" t="s">
        <v>1286</v>
      </c>
      <c r="AR3192" s="21" t="s">
        <v>3133</v>
      </c>
    </row>
    <row r="3193" spans="1:44" x14ac:dyDescent="0.2">
      <c r="A3193" s="21" t="s">
        <v>1778</v>
      </c>
      <c r="B3193" s="21" t="s">
        <v>1146</v>
      </c>
      <c r="C3193" s="21" t="s">
        <v>1149</v>
      </c>
      <c r="D3193" s="21" t="s">
        <v>1777</v>
      </c>
      <c r="E3193" s="21" t="s">
        <v>3140</v>
      </c>
      <c r="G3193" s="21" t="s">
        <v>1168</v>
      </c>
      <c r="H3193" s="21" t="s">
        <v>1168</v>
      </c>
      <c r="I3193" s="21" t="s">
        <v>3141</v>
      </c>
      <c r="L3193">
        <v>2220</v>
      </c>
      <c r="M3193" s="21" t="s">
        <v>3037</v>
      </c>
      <c r="O3193">
        <v>1988</v>
      </c>
      <c r="S3193" s="9" t="s">
        <v>3131</v>
      </c>
      <c r="T3193" t="s">
        <v>3130</v>
      </c>
      <c r="U3193" s="21" t="s">
        <v>1221</v>
      </c>
      <c r="V3193" s="9" t="s">
        <v>3135</v>
      </c>
      <c r="W3193">
        <v>56</v>
      </c>
      <c r="X3193" s="9" t="s">
        <v>3132</v>
      </c>
      <c r="Z3193">
        <v>12</v>
      </c>
      <c r="AD3193" t="s">
        <v>1168</v>
      </c>
      <c r="AF3193" t="s">
        <v>1168</v>
      </c>
      <c r="AI3193" s="21" t="s">
        <v>1168</v>
      </c>
      <c r="AJ3193" s="21" t="s">
        <v>1148</v>
      </c>
      <c r="AK3193">
        <v>0</v>
      </c>
      <c r="AN3193" s="21">
        <v>4</v>
      </c>
      <c r="AO3193" s="21">
        <v>25</v>
      </c>
      <c r="AP3193">
        <v>28</v>
      </c>
      <c r="AQ3193" s="22" t="s">
        <v>1286</v>
      </c>
      <c r="AR3193" s="21" t="s">
        <v>3133</v>
      </c>
    </row>
    <row r="3194" spans="1:44" x14ac:dyDescent="0.2">
      <c r="A3194" s="21" t="s">
        <v>1778</v>
      </c>
      <c r="B3194" s="21" t="s">
        <v>1146</v>
      </c>
      <c r="C3194" s="21" t="s">
        <v>1149</v>
      </c>
      <c r="D3194" s="21" t="s">
        <v>1777</v>
      </c>
      <c r="E3194" s="21" t="s">
        <v>3140</v>
      </c>
      <c r="G3194" s="21" t="s">
        <v>1168</v>
      </c>
      <c r="H3194" s="21" t="s">
        <v>1168</v>
      </c>
      <c r="I3194" s="21" t="s">
        <v>3141</v>
      </c>
      <c r="L3194">
        <v>2220</v>
      </c>
      <c r="M3194" s="21" t="s">
        <v>3037</v>
      </c>
      <c r="O3194">
        <v>1988</v>
      </c>
      <c r="S3194" s="9" t="s">
        <v>3131</v>
      </c>
      <c r="T3194" t="s">
        <v>3130</v>
      </c>
      <c r="U3194" s="21" t="s">
        <v>1221</v>
      </c>
      <c r="V3194" s="9" t="s">
        <v>3135</v>
      </c>
      <c r="W3194">
        <f>7*12</f>
        <v>84</v>
      </c>
      <c r="X3194" s="9" t="s">
        <v>3132</v>
      </c>
      <c r="Z3194">
        <v>12</v>
      </c>
      <c r="AD3194" t="s">
        <v>1168</v>
      </c>
      <c r="AF3194" t="s">
        <v>1168</v>
      </c>
      <c r="AI3194" s="21" t="s">
        <v>1168</v>
      </c>
      <c r="AJ3194" s="21" t="s">
        <v>1148</v>
      </c>
      <c r="AK3194">
        <v>21</v>
      </c>
      <c r="AN3194" s="21">
        <v>4</v>
      </c>
      <c r="AO3194" s="21">
        <v>25</v>
      </c>
      <c r="AP3194">
        <v>28</v>
      </c>
      <c r="AQ3194" s="22" t="s">
        <v>1286</v>
      </c>
      <c r="AR3194" s="21" t="s">
        <v>3133</v>
      </c>
    </row>
    <row r="3195" spans="1:44" x14ac:dyDescent="0.2">
      <c r="A3195" s="21" t="s">
        <v>1778</v>
      </c>
      <c r="B3195" s="21" t="s">
        <v>1146</v>
      </c>
      <c r="C3195" s="21" t="s">
        <v>1149</v>
      </c>
      <c r="D3195" s="21" t="s">
        <v>1777</v>
      </c>
      <c r="E3195" s="21" t="s">
        <v>3140</v>
      </c>
      <c r="G3195" s="21" t="s">
        <v>1168</v>
      </c>
      <c r="H3195" s="21" t="s">
        <v>1168</v>
      </c>
      <c r="I3195" s="21" t="s">
        <v>3141</v>
      </c>
      <c r="L3195">
        <v>2220</v>
      </c>
      <c r="M3195" s="21" t="s">
        <v>3037</v>
      </c>
      <c r="O3195">
        <v>1988</v>
      </c>
      <c r="S3195" s="9" t="s">
        <v>3131</v>
      </c>
      <c r="T3195" t="s">
        <v>3130</v>
      </c>
      <c r="U3195" s="21" t="s">
        <v>1221</v>
      </c>
      <c r="V3195" s="9" t="s">
        <v>3135</v>
      </c>
      <c r="W3195">
        <f>7*16</f>
        <v>112</v>
      </c>
      <c r="X3195" s="9" t="s">
        <v>3132</v>
      </c>
      <c r="Z3195">
        <v>12</v>
      </c>
      <c r="AD3195" t="s">
        <v>1168</v>
      </c>
      <c r="AF3195" t="s">
        <v>1168</v>
      </c>
      <c r="AI3195" s="21" t="s">
        <v>1168</v>
      </c>
      <c r="AJ3195" s="21" t="s">
        <v>1148</v>
      </c>
      <c r="AK3195">
        <v>43</v>
      </c>
      <c r="AN3195" s="21">
        <v>4</v>
      </c>
      <c r="AO3195" s="21">
        <v>25</v>
      </c>
      <c r="AP3195">
        <v>28</v>
      </c>
      <c r="AQ3195" s="22" t="s">
        <v>1286</v>
      </c>
      <c r="AR3195" s="21" t="s">
        <v>3133</v>
      </c>
    </row>
    <row r="3196" spans="1:44" x14ac:dyDescent="0.2">
      <c r="A3196" s="21" t="s">
        <v>1778</v>
      </c>
      <c r="B3196" s="21" t="s">
        <v>1146</v>
      </c>
      <c r="C3196" s="21" t="s">
        <v>1149</v>
      </c>
      <c r="D3196" s="21" t="s">
        <v>1777</v>
      </c>
      <c r="E3196" s="21" t="s">
        <v>3140</v>
      </c>
      <c r="G3196" s="21" t="s">
        <v>1168</v>
      </c>
      <c r="H3196" s="21" t="s">
        <v>1168</v>
      </c>
      <c r="I3196" s="21" t="s">
        <v>3141</v>
      </c>
      <c r="L3196">
        <v>2220</v>
      </c>
      <c r="M3196" s="21" t="s">
        <v>3037</v>
      </c>
      <c r="O3196">
        <v>1988</v>
      </c>
      <c r="S3196" s="9" t="s">
        <v>3131</v>
      </c>
      <c r="T3196" t="s">
        <v>3130</v>
      </c>
      <c r="U3196" s="21" t="s">
        <v>1221</v>
      </c>
      <c r="V3196" s="9" t="s">
        <v>3135</v>
      </c>
      <c r="W3196">
        <f>7*24</f>
        <v>168</v>
      </c>
      <c r="X3196" s="9" t="s">
        <v>3132</v>
      </c>
      <c r="Z3196">
        <v>12</v>
      </c>
      <c r="AD3196" t="s">
        <v>1168</v>
      </c>
      <c r="AF3196" t="s">
        <v>1168</v>
      </c>
      <c r="AI3196" s="21" t="s">
        <v>1168</v>
      </c>
      <c r="AJ3196" s="21" t="s">
        <v>1148</v>
      </c>
      <c r="AK3196">
        <v>58</v>
      </c>
      <c r="AN3196" s="21">
        <v>4</v>
      </c>
      <c r="AO3196" s="21">
        <v>25</v>
      </c>
      <c r="AP3196">
        <v>28</v>
      </c>
      <c r="AQ3196" s="22" t="s">
        <v>1286</v>
      </c>
      <c r="AR3196" s="21" t="s">
        <v>3133</v>
      </c>
    </row>
    <row r="3197" spans="1:44" x14ac:dyDescent="0.2">
      <c r="A3197" s="21" t="s">
        <v>1778</v>
      </c>
      <c r="B3197" s="21" t="s">
        <v>1146</v>
      </c>
      <c r="C3197" s="21" t="s">
        <v>1149</v>
      </c>
      <c r="D3197" s="21" t="s">
        <v>1777</v>
      </c>
      <c r="E3197" s="21" t="s">
        <v>3140</v>
      </c>
      <c r="G3197" s="21" t="s">
        <v>1168</v>
      </c>
      <c r="H3197" s="21" t="s">
        <v>1168</v>
      </c>
      <c r="I3197" s="21" t="s">
        <v>3141</v>
      </c>
      <c r="L3197">
        <v>2220</v>
      </c>
      <c r="M3197" s="21" t="s">
        <v>3037</v>
      </c>
      <c r="O3197">
        <v>1988</v>
      </c>
      <c r="S3197" s="9" t="s">
        <v>3131</v>
      </c>
      <c r="T3197" t="s">
        <v>3130</v>
      </c>
      <c r="U3197" s="21" t="s">
        <v>1221</v>
      </c>
      <c r="V3197" s="9" t="s">
        <v>3135</v>
      </c>
      <c r="W3197">
        <f>7*12</f>
        <v>84</v>
      </c>
      <c r="X3197" s="9" t="s">
        <v>3132</v>
      </c>
      <c r="Y3197" t="s">
        <v>3136</v>
      </c>
      <c r="Z3197">
        <v>12</v>
      </c>
      <c r="AD3197" t="s">
        <v>1168</v>
      </c>
      <c r="AF3197" t="s">
        <v>1168</v>
      </c>
      <c r="AI3197" s="21" t="s">
        <v>1168</v>
      </c>
      <c r="AJ3197" s="21" t="s">
        <v>1148</v>
      </c>
      <c r="AK3197">
        <v>18</v>
      </c>
      <c r="AN3197" s="21">
        <v>4</v>
      </c>
      <c r="AO3197" s="21">
        <v>25</v>
      </c>
      <c r="AP3197">
        <v>28</v>
      </c>
      <c r="AQ3197" s="22" t="s">
        <v>1286</v>
      </c>
      <c r="AR3197" s="21" t="s">
        <v>3133</v>
      </c>
    </row>
    <row r="3198" spans="1:44" x14ac:dyDescent="0.2">
      <c r="A3198" s="21" t="s">
        <v>1778</v>
      </c>
      <c r="B3198" s="21" t="s">
        <v>1146</v>
      </c>
      <c r="C3198" s="21" t="s">
        <v>1149</v>
      </c>
      <c r="D3198" s="21" t="s">
        <v>1777</v>
      </c>
      <c r="E3198" s="21" t="s">
        <v>3140</v>
      </c>
      <c r="G3198" s="21" t="s">
        <v>1168</v>
      </c>
      <c r="H3198" s="21" t="s">
        <v>1168</v>
      </c>
      <c r="I3198" s="21" t="s">
        <v>3141</v>
      </c>
      <c r="L3198">
        <v>2220</v>
      </c>
      <c r="M3198" s="21" t="s">
        <v>3037</v>
      </c>
      <c r="O3198">
        <v>1988</v>
      </c>
      <c r="S3198" s="9" t="s">
        <v>3131</v>
      </c>
      <c r="T3198" t="s">
        <v>3130</v>
      </c>
      <c r="U3198" s="21" t="s">
        <v>1221</v>
      </c>
      <c r="V3198" s="9" t="s">
        <v>3135</v>
      </c>
      <c r="W3198">
        <f>7*12</f>
        <v>84</v>
      </c>
      <c r="X3198" s="9" t="s">
        <v>3132</v>
      </c>
      <c r="Y3198" t="s">
        <v>3137</v>
      </c>
      <c r="Z3198">
        <v>12</v>
      </c>
      <c r="AD3198" t="s">
        <v>1168</v>
      </c>
      <c r="AF3198" t="s">
        <v>1168</v>
      </c>
      <c r="AI3198" s="21" t="s">
        <v>1168</v>
      </c>
      <c r="AJ3198" s="21" t="s">
        <v>1148</v>
      </c>
      <c r="AK3198">
        <v>0</v>
      </c>
      <c r="AN3198" s="21">
        <v>4</v>
      </c>
      <c r="AO3198" s="21">
        <v>25</v>
      </c>
      <c r="AP3198">
        <v>28</v>
      </c>
      <c r="AQ3198" s="22" t="s">
        <v>1286</v>
      </c>
      <c r="AR3198" s="21" t="s">
        <v>3133</v>
      </c>
    </row>
    <row r="3199" spans="1:44" x14ac:dyDescent="0.2">
      <c r="A3199" s="21" t="s">
        <v>1778</v>
      </c>
      <c r="B3199" s="21" t="s">
        <v>1146</v>
      </c>
      <c r="C3199" s="21" t="s">
        <v>1149</v>
      </c>
      <c r="D3199" s="21" t="s">
        <v>1777</v>
      </c>
      <c r="E3199" s="21" t="s">
        <v>3140</v>
      </c>
      <c r="G3199" s="21" t="s">
        <v>1168</v>
      </c>
      <c r="H3199" s="21" t="s">
        <v>1168</v>
      </c>
      <c r="I3199" s="21" t="s">
        <v>3141</v>
      </c>
      <c r="L3199">
        <v>2220</v>
      </c>
      <c r="M3199" s="21" t="s">
        <v>3037</v>
      </c>
      <c r="O3199">
        <v>1988</v>
      </c>
      <c r="S3199" s="9" t="s">
        <v>3131</v>
      </c>
      <c r="T3199" t="s">
        <v>3130</v>
      </c>
      <c r="U3199" s="21" t="s">
        <v>1221</v>
      </c>
      <c r="V3199" s="9" t="s">
        <v>3135</v>
      </c>
      <c r="W3199">
        <f>7*12</f>
        <v>84</v>
      </c>
      <c r="X3199" s="9" t="s">
        <v>3132</v>
      </c>
      <c r="Y3199" t="s">
        <v>3138</v>
      </c>
      <c r="Z3199">
        <v>12</v>
      </c>
      <c r="AD3199" t="s">
        <v>1168</v>
      </c>
      <c r="AF3199" t="s">
        <v>1168</v>
      </c>
      <c r="AI3199" s="21" t="s">
        <v>1168</v>
      </c>
      <c r="AJ3199" s="21" t="s">
        <v>1148</v>
      </c>
      <c r="AK3199">
        <v>0</v>
      </c>
      <c r="AN3199" s="21">
        <v>4</v>
      </c>
      <c r="AO3199" s="21">
        <v>25</v>
      </c>
      <c r="AP3199">
        <v>28</v>
      </c>
      <c r="AQ3199" s="22" t="s">
        <v>1286</v>
      </c>
      <c r="AR3199" s="21" t="s">
        <v>3133</v>
      </c>
    </row>
    <row r="3200" spans="1:44" x14ac:dyDescent="0.2">
      <c r="A3200" s="21" t="s">
        <v>1778</v>
      </c>
      <c r="B3200" s="21" t="s">
        <v>1146</v>
      </c>
      <c r="C3200" s="21" t="s">
        <v>1149</v>
      </c>
      <c r="D3200" s="21" t="s">
        <v>1777</v>
      </c>
      <c r="E3200" s="21" t="s">
        <v>3140</v>
      </c>
      <c r="G3200" s="21" t="s">
        <v>1168</v>
      </c>
      <c r="H3200" s="21" t="s">
        <v>1168</v>
      </c>
      <c r="I3200" s="21" t="s">
        <v>3142</v>
      </c>
      <c r="L3200">
        <v>2150</v>
      </c>
      <c r="M3200" s="21" t="s">
        <v>3037</v>
      </c>
      <c r="O3200">
        <v>1988</v>
      </c>
      <c r="S3200" s="9" t="s">
        <v>3131</v>
      </c>
      <c r="T3200" t="s">
        <v>3130</v>
      </c>
      <c r="U3200" s="21" t="s">
        <v>1147</v>
      </c>
      <c r="X3200" s="9" t="s">
        <v>3132</v>
      </c>
      <c r="Z3200">
        <v>12</v>
      </c>
      <c r="AD3200" t="s">
        <v>1168</v>
      </c>
      <c r="AF3200" t="s">
        <v>1168</v>
      </c>
      <c r="AI3200" s="21" t="s">
        <v>1168</v>
      </c>
      <c r="AJ3200" s="21" t="s">
        <v>1148</v>
      </c>
      <c r="AK3200">
        <v>0</v>
      </c>
      <c r="AN3200" s="21">
        <v>4</v>
      </c>
      <c r="AO3200" s="21">
        <v>25</v>
      </c>
      <c r="AP3200">
        <v>28</v>
      </c>
      <c r="AQ3200" s="22" t="s">
        <v>1286</v>
      </c>
      <c r="AR3200" s="21" t="s">
        <v>3133</v>
      </c>
    </row>
    <row r="3201" spans="1:44" x14ac:dyDescent="0.2">
      <c r="A3201" s="21" t="s">
        <v>1778</v>
      </c>
      <c r="B3201" s="21" t="s">
        <v>1146</v>
      </c>
      <c r="C3201" s="21" t="s">
        <v>1149</v>
      </c>
      <c r="D3201" s="21" t="s">
        <v>1777</v>
      </c>
      <c r="E3201" s="21" t="s">
        <v>3140</v>
      </c>
      <c r="G3201" s="21" t="s">
        <v>1168</v>
      </c>
      <c r="H3201" s="21" t="s">
        <v>1168</v>
      </c>
      <c r="I3201" s="21" t="s">
        <v>3142</v>
      </c>
      <c r="L3201">
        <v>2150</v>
      </c>
      <c r="M3201" s="21" t="s">
        <v>3037</v>
      </c>
      <c r="O3201">
        <v>1988</v>
      </c>
      <c r="S3201" s="9" t="s">
        <v>3131</v>
      </c>
      <c r="T3201" t="s">
        <v>3130</v>
      </c>
      <c r="U3201" s="21" t="s">
        <v>1221</v>
      </c>
      <c r="V3201" s="9" t="s">
        <v>3135</v>
      </c>
      <c r="W3201">
        <f>4*7</f>
        <v>28</v>
      </c>
      <c r="X3201" s="9" t="s">
        <v>3132</v>
      </c>
      <c r="Z3201">
        <v>12</v>
      </c>
      <c r="AD3201" t="s">
        <v>1168</v>
      </c>
      <c r="AF3201" t="s">
        <v>1168</v>
      </c>
      <c r="AI3201" s="21" t="s">
        <v>1168</v>
      </c>
      <c r="AJ3201" s="21" t="s">
        <v>1148</v>
      </c>
      <c r="AK3201">
        <v>1</v>
      </c>
      <c r="AN3201" s="21">
        <v>4</v>
      </c>
      <c r="AO3201" s="21">
        <v>25</v>
      </c>
      <c r="AP3201">
        <v>28</v>
      </c>
      <c r="AQ3201" s="22" t="s">
        <v>1286</v>
      </c>
      <c r="AR3201" s="21" t="s">
        <v>3133</v>
      </c>
    </row>
    <row r="3202" spans="1:44" x14ac:dyDescent="0.2">
      <c r="A3202" s="21" t="s">
        <v>1778</v>
      </c>
      <c r="B3202" s="21" t="s">
        <v>1146</v>
      </c>
      <c r="C3202" s="21" t="s">
        <v>1149</v>
      </c>
      <c r="D3202" s="21" t="s">
        <v>1777</v>
      </c>
      <c r="E3202" s="21" t="s">
        <v>3140</v>
      </c>
      <c r="G3202" s="21" t="s">
        <v>1168</v>
      </c>
      <c r="H3202" s="21" t="s">
        <v>1168</v>
      </c>
      <c r="I3202" s="21" t="s">
        <v>3142</v>
      </c>
      <c r="L3202">
        <v>2150</v>
      </c>
      <c r="M3202" s="21" t="s">
        <v>3037</v>
      </c>
      <c r="O3202">
        <v>1988</v>
      </c>
      <c r="S3202" s="9" t="s">
        <v>3131</v>
      </c>
      <c r="T3202" t="s">
        <v>3130</v>
      </c>
      <c r="U3202" s="21" t="s">
        <v>1221</v>
      </c>
      <c r="V3202" s="9" t="s">
        <v>3135</v>
      </c>
      <c r="W3202">
        <v>56</v>
      </c>
      <c r="X3202" s="9" t="s">
        <v>3132</v>
      </c>
      <c r="Z3202">
        <v>12</v>
      </c>
      <c r="AD3202" t="s">
        <v>1168</v>
      </c>
      <c r="AF3202" t="s">
        <v>1168</v>
      </c>
      <c r="AI3202" s="21" t="s">
        <v>1168</v>
      </c>
      <c r="AJ3202" s="21" t="s">
        <v>1148</v>
      </c>
      <c r="AK3202">
        <v>0</v>
      </c>
      <c r="AN3202" s="21">
        <v>4</v>
      </c>
      <c r="AO3202" s="21">
        <v>25</v>
      </c>
      <c r="AP3202">
        <v>28</v>
      </c>
      <c r="AQ3202" s="22" t="s">
        <v>1286</v>
      </c>
      <c r="AR3202" s="21" t="s">
        <v>3133</v>
      </c>
    </row>
    <row r="3203" spans="1:44" x14ac:dyDescent="0.2">
      <c r="A3203" s="21" t="s">
        <v>1778</v>
      </c>
      <c r="B3203" s="21" t="s">
        <v>1146</v>
      </c>
      <c r="C3203" s="21" t="s">
        <v>1149</v>
      </c>
      <c r="D3203" s="21" t="s">
        <v>1777</v>
      </c>
      <c r="E3203" s="21" t="s">
        <v>3140</v>
      </c>
      <c r="G3203" s="21" t="s">
        <v>1168</v>
      </c>
      <c r="H3203" s="21" t="s">
        <v>1168</v>
      </c>
      <c r="I3203" s="21" t="s">
        <v>3142</v>
      </c>
      <c r="L3203">
        <v>2150</v>
      </c>
      <c r="M3203" s="21" t="s">
        <v>3037</v>
      </c>
      <c r="O3203">
        <v>1988</v>
      </c>
      <c r="S3203" s="9" t="s">
        <v>3131</v>
      </c>
      <c r="T3203" t="s">
        <v>3130</v>
      </c>
      <c r="U3203" s="21" t="s">
        <v>1221</v>
      </c>
      <c r="V3203" s="9" t="s">
        <v>3135</v>
      </c>
      <c r="W3203">
        <f>7*12</f>
        <v>84</v>
      </c>
      <c r="X3203" s="9" t="s">
        <v>3132</v>
      </c>
      <c r="Z3203">
        <v>12</v>
      </c>
      <c r="AD3203" t="s">
        <v>1168</v>
      </c>
      <c r="AF3203" t="s">
        <v>1168</v>
      </c>
      <c r="AI3203" s="21" t="s">
        <v>1168</v>
      </c>
      <c r="AJ3203" s="21" t="s">
        <v>1148</v>
      </c>
      <c r="AK3203">
        <v>1</v>
      </c>
      <c r="AN3203" s="21">
        <v>4</v>
      </c>
      <c r="AO3203" s="21">
        <v>25</v>
      </c>
      <c r="AP3203">
        <v>28</v>
      </c>
      <c r="AQ3203" s="22" t="s">
        <v>1286</v>
      </c>
      <c r="AR3203" s="21" t="s">
        <v>3133</v>
      </c>
    </row>
    <row r="3204" spans="1:44" x14ac:dyDescent="0.2">
      <c r="A3204" s="21" t="s">
        <v>1778</v>
      </c>
      <c r="B3204" s="21" t="s">
        <v>1146</v>
      </c>
      <c r="C3204" s="21" t="s">
        <v>1149</v>
      </c>
      <c r="D3204" s="21" t="s">
        <v>1777</v>
      </c>
      <c r="E3204" s="21" t="s">
        <v>3140</v>
      </c>
      <c r="G3204" s="21" t="s">
        <v>1168</v>
      </c>
      <c r="H3204" s="21" t="s">
        <v>1168</v>
      </c>
      <c r="I3204" s="21" t="s">
        <v>3142</v>
      </c>
      <c r="L3204">
        <v>2150</v>
      </c>
      <c r="M3204" s="21" t="s">
        <v>3037</v>
      </c>
      <c r="O3204">
        <v>1988</v>
      </c>
      <c r="S3204" s="9" t="s">
        <v>3131</v>
      </c>
      <c r="T3204" t="s">
        <v>3130</v>
      </c>
      <c r="U3204" s="21" t="s">
        <v>1221</v>
      </c>
      <c r="V3204" s="9" t="s">
        <v>3135</v>
      </c>
      <c r="W3204">
        <f>7*16</f>
        <v>112</v>
      </c>
      <c r="X3204" s="9" t="s">
        <v>3132</v>
      </c>
      <c r="Z3204">
        <v>12</v>
      </c>
      <c r="AD3204" t="s">
        <v>1168</v>
      </c>
      <c r="AF3204" t="s">
        <v>1168</v>
      </c>
      <c r="AI3204" s="21" t="s">
        <v>1168</v>
      </c>
      <c r="AJ3204" s="21" t="s">
        <v>1148</v>
      </c>
      <c r="AK3204">
        <v>23</v>
      </c>
      <c r="AN3204" s="21">
        <v>4</v>
      </c>
      <c r="AO3204" s="21">
        <v>25</v>
      </c>
      <c r="AP3204">
        <v>28</v>
      </c>
      <c r="AQ3204" s="22" t="s">
        <v>1286</v>
      </c>
      <c r="AR3204" s="21" t="s">
        <v>3133</v>
      </c>
    </row>
    <row r="3205" spans="1:44" x14ac:dyDescent="0.2">
      <c r="A3205" s="21" t="s">
        <v>1778</v>
      </c>
      <c r="B3205" s="21" t="s">
        <v>1146</v>
      </c>
      <c r="C3205" s="21" t="s">
        <v>1149</v>
      </c>
      <c r="D3205" s="21" t="s">
        <v>1777</v>
      </c>
      <c r="E3205" s="21" t="s">
        <v>3140</v>
      </c>
      <c r="G3205" s="21" t="s">
        <v>1168</v>
      </c>
      <c r="H3205" s="21" t="s">
        <v>1168</v>
      </c>
      <c r="I3205" s="21" t="s">
        <v>3142</v>
      </c>
      <c r="L3205">
        <v>2150</v>
      </c>
      <c r="M3205" s="21" t="s">
        <v>3037</v>
      </c>
      <c r="O3205">
        <v>1988</v>
      </c>
      <c r="S3205" s="9" t="s">
        <v>3131</v>
      </c>
      <c r="T3205" t="s">
        <v>3130</v>
      </c>
      <c r="U3205" s="21" t="s">
        <v>1221</v>
      </c>
      <c r="V3205" s="9" t="s">
        <v>3135</v>
      </c>
      <c r="W3205">
        <f>7*24</f>
        <v>168</v>
      </c>
      <c r="X3205" s="9" t="s">
        <v>3132</v>
      </c>
      <c r="Z3205">
        <v>12</v>
      </c>
      <c r="AD3205" t="s">
        <v>1168</v>
      </c>
      <c r="AF3205" t="s">
        <v>1168</v>
      </c>
      <c r="AI3205" s="21" t="s">
        <v>1168</v>
      </c>
      <c r="AJ3205" s="21" t="s">
        <v>1148</v>
      </c>
      <c r="AK3205">
        <v>49</v>
      </c>
      <c r="AN3205" s="21">
        <v>4</v>
      </c>
      <c r="AO3205" s="21">
        <v>25</v>
      </c>
      <c r="AP3205">
        <v>28</v>
      </c>
      <c r="AQ3205" s="22" t="s">
        <v>1286</v>
      </c>
      <c r="AR3205" s="21" t="s">
        <v>3133</v>
      </c>
    </row>
    <row r="3206" spans="1:44" x14ac:dyDescent="0.2">
      <c r="A3206" s="21" t="s">
        <v>1778</v>
      </c>
      <c r="B3206" s="21" t="s">
        <v>1146</v>
      </c>
      <c r="C3206" s="21" t="s">
        <v>1149</v>
      </c>
      <c r="D3206" s="21" t="s">
        <v>1777</v>
      </c>
      <c r="E3206" s="21" t="s">
        <v>3140</v>
      </c>
      <c r="G3206" s="21" t="s">
        <v>1168</v>
      </c>
      <c r="H3206" s="21" t="s">
        <v>1168</v>
      </c>
      <c r="I3206" s="21" t="s">
        <v>3142</v>
      </c>
      <c r="L3206">
        <v>2150</v>
      </c>
      <c r="M3206" s="21" t="s">
        <v>3037</v>
      </c>
      <c r="O3206">
        <v>1988</v>
      </c>
      <c r="S3206" s="9" t="s">
        <v>3131</v>
      </c>
      <c r="T3206" t="s">
        <v>3130</v>
      </c>
      <c r="U3206" s="21" t="s">
        <v>1221</v>
      </c>
      <c r="V3206" s="9" t="s">
        <v>3135</v>
      </c>
      <c r="W3206">
        <f>7*12</f>
        <v>84</v>
      </c>
      <c r="X3206" s="9" t="s">
        <v>3132</v>
      </c>
      <c r="Y3206" t="s">
        <v>3136</v>
      </c>
      <c r="Z3206">
        <v>12</v>
      </c>
      <c r="AD3206" t="s">
        <v>1168</v>
      </c>
      <c r="AF3206" t="s">
        <v>1168</v>
      </c>
      <c r="AI3206" s="21" t="s">
        <v>1168</v>
      </c>
      <c r="AJ3206" s="21" t="s">
        <v>1148</v>
      </c>
      <c r="AK3206">
        <v>7</v>
      </c>
      <c r="AN3206" s="21">
        <v>4</v>
      </c>
      <c r="AO3206" s="21">
        <v>25</v>
      </c>
      <c r="AP3206">
        <v>28</v>
      </c>
      <c r="AQ3206" s="22" t="s">
        <v>1286</v>
      </c>
      <c r="AR3206" s="21" t="s">
        <v>3133</v>
      </c>
    </row>
    <row r="3207" spans="1:44" x14ac:dyDescent="0.2">
      <c r="A3207" s="21" t="s">
        <v>1778</v>
      </c>
      <c r="B3207" s="21" t="s">
        <v>1146</v>
      </c>
      <c r="C3207" s="21" t="s">
        <v>1149</v>
      </c>
      <c r="D3207" s="21" t="s">
        <v>1777</v>
      </c>
      <c r="E3207" s="21" t="s">
        <v>3140</v>
      </c>
      <c r="G3207" s="21" t="s">
        <v>1168</v>
      </c>
      <c r="H3207" s="21" t="s">
        <v>1168</v>
      </c>
      <c r="I3207" s="21" t="s">
        <v>3142</v>
      </c>
      <c r="L3207">
        <v>2150</v>
      </c>
      <c r="M3207" s="21" t="s">
        <v>3037</v>
      </c>
      <c r="O3207">
        <v>1988</v>
      </c>
      <c r="S3207" s="9" t="s">
        <v>3131</v>
      </c>
      <c r="T3207" t="s">
        <v>3130</v>
      </c>
      <c r="U3207" s="21" t="s">
        <v>1221</v>
      </c>
      <c r="V3207" s="9" t="s">
        <v>3135</v>
      </c>
      <c r="W3207">
        <f>7*12</f>
        <v>84</v>
      </c>
      <c r="X3207" s="9" t="s">
        <v>3132</v>
      </c>
      <c r="Y3207" t="s">
        <v>3137</v>
      </c>
      <c r="Z3207">
        <v>12</v>
      </c>
      <c r="AD3207" t="s">
        <v>1168</v>
      </c>
      <c r="AF3207" t="s">
        <v>1168</v>
      </c>
      <c r="AI3207" s="21" t="s">
        <v>1168</v>
      </c>
      <c r="AJ3207" s="21" t="s">
        <v>1148</v>
      </c>
      <c r="AK3207">
        <v>1</v>
      </c>
      <c r="AN3207" s="21">
        <v>4</v>
      </c>
      <c r="AO3207" s="21">
        <v>25</v>
      </c>
      <c r="AP3207">
        <v>28</v>
      </c>
      <c r="AQ3207" s="22" t="s">
        <v>1286</v>
      </c>
      <c r="AR3207" s="21" t="s">
        <v>3133</v>
      </c>
    </row>
    <row r="3208" spans="1:44" x14ac:dyDescent="0.2">
      <c r="A3208" s="21" t="s">
        <v>1778</v>
      </c>
      <c r="B3208" s="21" t="s">
        <v>1146</v>
      </c>
      <c r="C3208" s="21" t="s">
        <v>1149</v>
      </c>
      <c r="D3208" s="21" t="s">
        <v>1777</v>
      </c>
      <c r="E3208" s="21" t="s">
        <v>3140</v>
      </c>
      <c r="G3208" s="21" t="s">
        <v>1168</v>
      </c>
      <c r="H3208" s="21" t="s">
        <v>1168</v>
      </c>
      <c r="I3208" s="21" t="s">
        <v>3142</v>
      </c>
      <c r="L3208">
        <v>2150</v>
      </c>
      <c r="M3208" s="21" t="s">
        <v>3037</v>
      </c>
      <c r="O3208">
        <v>1988</v>
      </c>
      <c r="S3208" s="9" t="s">
        <v>3131</v>
      </c>
      <c r="T3208" t="s">
        <v>3130</v>
      </c>
      <c r="U3208" s="21" t="s">
        <v>1221</v>
      </c>
      <c r="V3208" s="9" t="s">
        <v>3135</v>
      </c>
      <c r="W3208">
        <f>7*12</f>
        <v>84</v>
      </c>
      <c r="X3208" s="9" t="s">
        <v>3132</v>
      </c>
      <c r="Y3208" t="s">
        <v>3138</v>
      </c>
      <c r="Z3208">
        <v>12</v>
      </c>
      <c r="AD3208" t="s">
        <v>1168</v>
      </c>
      <c r="AF3208" t="s">
        <v>1168</v>
      </c>
      <c r="AI3208" s="21" t="s">
        <v>1168</v>
      </c>
      <c r="AJ3208" s="21" t="s">
        <v>1148</v>
      </c>
      <c r="AK3208">
        <v>3</v>
      </c>
      <c r="AN3208" s="21">
        <v>4</v>
      </c>
      <c r="AO3208" s="21">
        <v>25</v>
      </c>
      <c r="AP3208">
        <v>28</v>
      </c>
      <c r="AQ3208" s="22" t="s">
        <v>1286</v>
      </c>
      <c r="AR3208" s="21" t="s">
        <v>3133</v>
      </c>
    </row>
    <row r="3209" spans="1:44" x14ac:dyDescent="0.2">
      <c r="A3209" s="21" t="s">
        <v>1778</v>
      </c>
      <c r="B3209" s="21" t="s">
        <v>1146</v>
      </c>
      <c r="C3209" s="21" t="s">
        <v>1149</v>
      </c>
      <c r="D3209" s="21" t="s">
        <v>1777</v>
      </c>
      <c r="E3209" s="21" t="s">
        <v>3140</v>
      </c>
      <c r="G3209" s="21" t="s">
        <v>1168</v>
      </c>
      <c r="H3209" s="21" t="s">
        <v>1168</v>
      </c>
      <c r="I3209" s="21" t="s">
        <v>3143</v>
      </c>
      <c r="L3209">
        <v>1600</v>
      </c>
      <c r="M3209" s="21" t="s">
        <v>3037</v>
      </c>
      <c r="O3209">
        <v>1988</v>
      </c>
      <c r="S3209" s="9" t="s">
        <v>3131</v>
      </c>
      <c r="T3209" t="s">
        <v>3130</v>
      </c>
      <c r="U3209" s="21" t="s">
        <v>1147</v>
      </c>
      <c r="X3209" s="9" t="s">
        <v>3132</v>
      </c>
      <c r="Z3209">
        <v>12</v>
      </c>
      <c r="AD3209" t="s">
        <v>1168</v>
      </c>
      <c r="AF3209" t="s">
        <v>1168</v>
      </c>
      <c r="AI3209" s="21" t="s">
        <v>1168</v>
      </c>
      <c r="AJ3209" s="21" t="s">
        <v>1148</v>
      </c>
      <c r="AK3209">
        <v>0</v>
      </c>
      <c r="AN3209" s="21">
        <v>4</v>
      </c>
      <c r="AO3209" s="21">
        <v>25</v>
      </c>
      <c r="AP3209">
        <v>28</v>
      </c>
      <c r="AQ3209" s="22" t="s">
        <v>1286</v>
      </c>
      <c r="AR3209" s="21" t="s">
        <v>3133</v>
      </c>
    </row>
    <row r="3210" spans="1:44" x14ac:dyDescent="0.2">
      <c r="A3210" s="21" t="s">
        <v>1778</v>
      </c>
      <c r="B3210" s="21" t="s">
        <v>1146</v>
      </c>
      <c r="C3210" s="21" t="s">
        <v>1149</v>
      </c>
      <c r="D3210" s="21" t="s">
        <v>1777</v>
      </c>
      <c r="E3210" s="21" t="s">
        <v>3140</v>
      </c>
      <c r="G3210" s="21" t="s">
        <v>1168</v>
      </c>
      <c r="H3210" s="21" t="s">
        <v>1168</v>
      </c>
      <c r="I3210" s="21" t="s">
        <v>3143</v>
      </c>
      <c r="L3210">
        <v>1600</v>
      </c>
      <c r="M3210" s="21" t="s">
        <v>3037</v>
      </c>
      <c r="O3210">
        <v>1988</v>
      </c>
      <c r="S3210" s="9" t="s">
        <v>3131</v>
      </c>
      <c r="T3210" t="s">
        <v>3130</v>
      </c>
      <c r="U3210" s="21" t="s">
        <v>1221</v>
      </c>
      <c r="V3210" s="9" t="s">
        <v>3135</v>
      </c>
      <c r="W3210">
        <f>4*7</f>
        <v>28</v>
      </c>
      <c r="X3210" s="9" t="s">
        <v>3132</v>
      </c>
      <c r="Z3210">
        <v>12</v>
      </c>
      <c r="AD3210" t="s">
        <v>1168</v>
      </c>
      <c r="AF3210" t="s">
        <v>1168</v>
      </c>
      <c r="AI3210" s="21" t="s">
        <v>1168</v>
      </c>
      <c r="AJ3210" s="21" t="s">
        <v>1148</v>
      </c>
      <c r="AK3210">
        <v>0</v>
      </c>
      <c r="AN3210" s="21">
        <v>4</v>
      </c>
      <c r="AO3210" s="21">
        <v>25</v>
      </c>
      <c r="AP3210">
        <v>28</v>
      </c>
      <c r="AQ3210" s="22" t="s">
        <v>1286</v>
      </c>
      <c r="AR3210" s="21" t="s">
        <v>3133</v>
      </c>
    </row>
    <row r="3211" spans="1:44" x14ac:dyDescent="0.2">
      <c r="A3211" s="21" t="s">
        <v>1778</v>
      </c>
      <c r="B3211" s="21" t="s">
        <v>1146</v>
      </c>
      <c r="C3211" s="21" t="s">
        <v>1149</v>
      </c>
      <c r="D3211" s="21" t="s">
        <v>1777</v>
      </c>
      <c r="E3211" s="21" t="s">
        <v>3140</v>
      </c>
      <c r="G3211" s="21" t="s">
        <v>1168</v>
      </c>
      <c r="H3211" s="21" t="s">
        <v>1168</v>
      </c>
      <c r="I3211" s="21" t="s">
        <v>3143</v>
      </c>
      <c r="L3211">
        <v>1600</v>
      </c>
      <c r="M3211" s="21" t="s">
        <v>3037</v>
      </c>
      <c r="O3211">
        <v>1988</v>
      </c>
      <c r="S3211" s="9" t="s">
        <v>3131</v>
      </c>
      <c r="T3211" t="s">
        <v>3130</v>
      </c>
      <c r="U3211" s="21" t="s">
        <v>1221</v>
      </c>
      <c r="V3211" s="9" t="s">
        <v>3135</v>
      </c>
      <c r="W3211">
        <v>56</v>
      </c>
      <c r="X3211" s="9" t="s">
        <v>3132</v>
      </c>
      <c r="Z3211">
        <v>12</v>
      </c>
      <c r="AD3211" t="s">
        <v>1168</v>
      </c>
      <c r="AF3211" t="s">
        <v>1168</v>
      </c>
      <c r="AI3211" s="21" t="s">
        <v>1168</v>
      </c>
      <c r="AJ3211" s="21" t="s">
        <v>1148</v>
      </c>
      <c r="AK3211">
        <v>7</v>
      </c>
      <c r="AN3211" s="21">
        <v>4</v>
      </c>
      <c r="AO3211" s="21">
        <v>25</v>
      </c>
      <c r="AP3211">
        <v>28</v>
      </c>
      <c r="AQ3211" s="22" t="s">
        <v>1286</v>
      </c>
      <c r="AR3211" s="21" t="s">
        <v>3133</v>
      </c>
    </row>
    <row r="3212" spans="1:44" x14ac:dyDescent="0.2">
      <c r="A3212" s="21" t="s">
        <v>1778</v>
      </c>
      <c r="B3212" s="21" t="s">
        <v>1146</v>
      </c>
      <c r="C3212" s="21" t="s">
        <v>1149</v>
      </c>
      <c r="D3212" s="21" t="s">
        <v>1777</v>
      </c>
      <c r="E3212" s="21" t="s">
        <v>3140</v>
      </c>
      <c r="G3212" s="21" t="s">
        <v>1168</v>
      </c>
      <c r="H3212" s="21" t="s">
        <v>1168</v>
      </c>
      <c r="I3212" s="21" t="s">
        <v>3143</v>
      </c>
      <c r="L3212">
        <v>1600</v>
      </c>
      <c r="M3212" s="21" t="s">
        <v>3037</v>
      </c>
      <c r="O3212">
        <v>1988</v>
      </c>
      <c r="S3212" s="9" t="s">
        <v>3131</v>
      </c>
      <c r="T3212" t="s">
        <v>3130</v>
      </c>
      <c r="U3212" s="21" t="s">
        <v>1221</v>
      </c>
      <c r="V3212" s="9" t="s">
        <v>3135</v>
      </c>
      <c r="W3212">
        <f>7*12</f>
        <v>84</v>
      </c>
      <c r="X3212" s="9" t="s">
        <v>3132</v>
      </c>
      <c r="Z3212">
        <v>12</v>
      </c>
      <c r="AD3212" t="s">
        <v>1168</v>
      </c>
      <c r="AF3212" t="s">
        <v>1168</v>
      </c>
      <c r="AI3212" s="21" t="s">
        <v>1168</v>
      </c>
      <c r="AJ3212" s="21" t="s">
        <v>1148</v>
      </c>
      <c r="AK3212">
        <v>43</v>
      </c>
      <c r="AN3212" s="21">
        <v>4</v>
      </c>
      <c r="AO3212" s="21">
        <v>25</v>
      </c>
      <c r="AP3212">
        <v>28</v>
      </c>
      <c r="AQ3212" s="22" t="s">
        <v>1286</v>
      </c>
      <c r="AR3212" s="21" t="s">
        <v>3133</v>
      </c>
    </row>
    <row r="3213" spans="1:44" x14ac:dyDescent="0.2">
      <c r="A3213" s="21" t="s">
        <v>1778</v>
      </c>
      <c r="B3213" s="21" t="s">
        <v>1146</v>
      </c>
      <c r="C3213" s="21" t="s">
        <v>1149</v>
      </c>
      <c r="D3213" s="21" t="s">
        <v>1777</v>
      </c>
      <c r="E3213" s="21" t="s">
        <v>3140</v>
      </c>
      <c r="G3213" s="21" t="s">
        <v>1168</v>
      </c>
      <c r="H3213" s="21" t="s">
        <v>1168</v>
      </c>
      <c r="I3213" s="21" t="s">
        <v>3143</v>
      </c>
      <c r="L3213">
        <v>1600</v>
      </c>
      <c r="M3213" s="21" t="s">
        <v>3037</v>
      </c>
      <c r="O3213">
        <v>1988</v>
      </c>
      <c r="S3213" s="9" t="s">
        <v>3131</v>
      </c>
      <c r="T3213" t="s">
        <v>3130</v>
      </c>
      <c r="U3213" s="21" t="s">
        <v>1221</v>
      </c>
      <c r="V3213" s="9" t="s">
        <v>3135</v>
      </c>
      <c r="W3213">
        <f>7*16</f>
        <v>112</v>
      </c>
      <c r="X3213" s="9" t="s">
        <v>3132</v>
      </c>
      <c r="Z3213">
        <v>12</v>
      </c>
      <c r="AD3213" t="s">
        <v>1168</v>
      </c>
      <c r="AF3213" t="s">
        <v>1168</v>
      </c>
      <c r="AI3213" s="21" t="s">
        <v>1168</v>
      </c>
      <c r="AJ3213" s="21" t="s">
        <v>1148</v>
      </c>
      <c r="AK3213">
        <v>53</v>
      </c>
      <c r="AN3213" s="21">
        <v>4</v>
      </c>
      <c r="AO3213" s="21">
        <v>25</v>
      </c>
      <c r="AP3213">
        <v>28</v>
      </c>
      <c r="AQ3213" s="22" t="s">
        <v>1286</v>
      </c>
      <c r="AR3213" s="21" t="s">
        <v>3133</v>
      </c>
    </row>
    <row r="3214" spans="1:44" x14ac:dyDescent="0.2">
      <c r="A3214" s="21" t="s">
        <v>1778</v>
      </c>
      <c r="B3214" s="21" t="s">
        <v>1146</v>
      </c>
      <c r="C3214" s="21" t="s">
        <v>1149</v>
      </c>
      <c r="D3214" s="21" t="s">
        <v>1777</v>
      </c>
      <c r="E3214" s="21" t="s">
        <v>3140</v>
      </c>
      <c r="G3214" s="21" t="s">
        <v>1168</v>
      </c>
      <c r="H3214" s="21" t="s">
        <v>1168</v>
      </c>
      <c r="I3214" s="21" t="s">
        <v>3143</v>
      </c>
      <c r="L3214">
        <v>1600</v>
      </c>
      <c r="M3214" s="21" t="s">
        <v>3037</v>
      </c>
      <c r="O3214">
        <v>1988</v>
      </c>
      <c r="S3214" s="9" t="s">
        <v>3131</v>
      </c>
      <c r="T3214" t="s">
        <v>3130</v>
      </c>
      <c r="U3214" s="21" t="s">
        <v>1221</v>
      </c>
      <c r="V3214" s="9" t="s">
        <v>3135</v>
      </c>
      <c r="W3214">
        <f>7*24</f>
        <v>168</v>
      </c>
      <c r="X3214" s="9" t="s">
        <v>3132</v>
      </c>
      <c r="Z3214">
        <v>12</v>
      </c>
      <c r="AD3214" t="s">
        <v>1168</v>
      </c>
      <c r="AF3214" t="s">
        <v>1168</v>
      </c>
      <c r="AI3214" s="21" t="s">
        <v>1168</v>
      </c>
      <c r="AJ3214" s="21" t="s">
        <v>1148</v>
      </c>
      <c r="AK3214">
        <v>54</v>
      </c>
      <c r="AN3214" s="21">
        <v>4</v>
      </c>
      <c r="AO3214" s="21">
        <v>25</v>
      </c>
      <c r="AP3214">
        <v>28</v>
      </c>
      <c r="AQ3214" s="22" t="s">
        <v>1286</v>
      </c>
      <c r="AR3214" s="21" t="s">
        <v>3133</v>
      </c>
    </row>
    <row r="3215" spans="1:44" x14ac:dyDescent="0.2">
      <c r="A3215" s="21" t="s">
        <v>1778</v>
      </c>
      <c r="B3215" s="21" t="s">
        <v>1146</v>
      </c>
      <c r="C3215" s="21" t="s">
        <v>1149</v>
      </c>
      <c r="D3215" s="21" t="s">
        <v>1777</v>
      </c>
      <c r="E3215" s="21" t="s">
        <v>3140</v>
      </c>
      <c r="G3215" s="21" t="s">
        <v>1168</v>
      </c>
      <c r="H3215" s="21" t="s">
        <v>1168</v>
      </c>
      <c r="I3215" s="21" t="s">
        <v>3143</v>
      </c>
      <c r="L3215">
        <v>1600</v>
      </c>
      <c r="M3215" s="21" t="s">
        <v>3037</v>
      </c>
      <c r="O3215">
        <v>1988</v>
      </c>
      <c r="S3215" s="9" t="s">
        <v>3131</v>
      </c>
      <c r="T3215" t="s">
        <v>3130</v>
      </c>
      <c r="U3215" s="21" t="s">
        <v>1221</v>
      </c>
      <c r="V3215" s="9" t="s">
        <v>3135</v>
      </c>
      <c r="W3215">
        <f>7*12</f>
        <v>84</v>
      </c>
      <c r="X3215" s="9" t="s">
        <v>3132</v>
      </c>
      <c r="Y3215" t="s">
        <v>3136</v>
      </c>
      <c r="Z3215">
        <v>12</v>
      </c>
      <c r="AD3215" t="s">
        <v>1168</v>
      </c>
      <c r="AF3215" t="s">
        <v>1168</v>
      </c>
      <c r="AI3215" s="21" t="s">
        <v>1168</v>
      </c>
      <c r="AJ3215" s="21" t="s">
        <v>1148</v>
      </c>
      <c r="AK3215">
        <v>60</v>
      </c>
      <c r="AN3215" s="21">
        <v>4</v>
      </c>
      <c r="AO3215" s="21">
        <v>25</v>
      </c>
      <c r="AP3215">
        <v>28</v>
      </c>
      <c r="AQ3215" s="22" t="s">
        <v>1286</v>
      </c>
      <c r="AR3215" s="21" t="s">
        <v>3133</v>
      </c>
    </row>
    <row r="3216" spans="1:44" x14ac:dyDescent="0.2">
      <c r="A3216" s="21" t="s">
        <v>1778</v>
      </c>
      <c r="B3216" s="21" t="s">
        <v>1146</v>
      </c>
      <c r="C3216" s="21" t="s">
        <v>1149</v>
      </c>
      <c r="D3216" s="21" t="s">
        <v>1777</v>
      </c>
      <c r="E3216" s="21" t="s">
        <v>3140</v>
      </c>
      <c r="G3216" s="21" t="s">
        <v>1168</v>
      </c>
      <c r="H3216" s="21" t="s">
        <v>1168</v>
      </c>
      <c r="I3216" s="21" t="s">
        <v>3143</v>
      </c>
      <c r="L3216">
        <v>1600</v>
      </c>
      <c r="M3216" s="21" t="s">
        <v>3037</v>
      </c>
      <c r="O3216">
        <v>1988</v>
      </c>
      <c r="S3216" s="9" t="s">
        <v>3131</v>
      </c>
      <c r="T3216" t="s">
        <v>3130</v>
      </c>
      <c r="U3216" s="21" t="s">
        <v>1221</v>
      </c>
      <c r="V3216" s="9" t="s">
        <v>3135</v>
      </c>
      <c r="W3216">
        <f>7*12</f>
        <v>84</v>
      </c>
      <c r="X3216" s="9" t="s">
        <v>3132</v>
      </c>
      <c r="Y3216" t="s">
        <v>3137</v>
      </c>
      <c r="Z3216">
        <v>12</v>
      </c>
      <c r="AD3216" t="s">
        <v>1168</v>
      </c>
      <c r="AF3216" t="s">
        <v>1168</v>
      </c>
      <c r="AI3216" s="21" t="s">
        <v>1168</v>
      </c>
      <c r="AJ3216" s="21" t="s">
        <v>1148</v>
      </c>
      <c r="AK3216">
        <v>17</v>
      </c>
      <c r="AN3216" s="21">
        <v>4</v>
      </c>
      <c r="AO3216" s="21">
        <v>25</v>
      </c>
      <c r="AP3216">
        <v>28</v>
      </c>
      <c r="AQ3216" s="22" t="s">
        <v>1286</v>
      </c>
      <c r="AR3216" s="21" t="s">
        <v>3133</v>
      </c>
    </row>
    <row r="3217" spans="1:44" x14ac:dyDescent="0.2">
      <c r="A3217" s="21" t="s">
        <v>1778</v>
      </c>
      <c r="B3217" s="21" t="s">
        <v>1146</v>
      </c>
      <c r="C3217" s="21" t="s">
        <v>1149</v>
      </c>
      <c r="D3217" s="21" t="s">
        <v>1777</v>
      </c>
      <c r="E3217" s="21" t="s">
        <v>3140</v>
      </c>
      <c r="G3217" s="21" t="s">
        <v>1168</v>
      </c>
      <c r="H3217" s="21" t="s">
        <v>1168</v>
      </c>
      <c r="I3217" s="21" t="s">
        <v>3143</v>
      </c>
      <c r="L3217">
        <v>1600</v>
      </c>
      <c r="M3217" s="21" t="s">
        <v>3037</v>
      </c>
      <c r="O3217">
        <v>1988</v>
      </c>
      <c r="S3217" s="9" t="s">
        <v>3131</v>
      </c>
      <c r="T3217" t="s">
        <v>3130</v>
      </c>
      <c r="U3217" s="21" t="s">
        <v>1221</v>
      </c>
      <c r="V3217" s="9" t="s">
        <v>3135</v>
      </c>
      <c r="W3217">
        <f>7*12</f>
        <v>84</v>
      </c>
      <c r="X3217" s="9" t="s">
        <v>3132</v>
      </c>
      <c r="Y3217" t="s">
        <v>3138</v>
      </c>
      <c r="Z3217">
        <v>12</v>
      </c>
      <c r="AD3217" t="s">
        <v>1168</v>
      </c>
      <c r="AF3217" t="s">
        <v>1168</v>
      </c>
      <c r="AI3217" s="21" t="s">
        <v>1168</v>
      </c>
      <c r="AJ3217" s="21" t="s">
        <v>1148</v>
      </c>
      <c r="AK3217">
        <v>17</v>
      </c>
      <c r="AN3217" s="21">
        <v>4</v>
      </c>
      <c r="AO3217" s="21">
        <v>25</v>
      </c>
      <c r="AP3217">
        <v>28</v>
      </c>
      <c r="AQ3217" s="22" t="s">
        <v>1286</v>
      </c>
      <c r="AR3217" s="21" t="s">
        <v>3133</v>
      </c>
    </row>
    <row r="3218" spans="1:44" x14ac:dyDescent="0.2">
      <c r="A3218" s="21" t="s">
        <v>1778</v>
      </c>
      <c r="B3218" s="21" t="s">
        <v>1146</v>
      </c>
      <c r="C3218" s="21" t="s">
        <v>1149</v>
      </c>
      <c r="D3218" s="21" t="s">
        <v>1777</v>
      </c>
      <c r="E3218" s="21" t="s">
        <v>3140</v>
      </c>
      <c r="G3218" s="21" t="s">
        <v>1168</v>
      </c>
      <c r="H3218" s="21" t="s">
        <v>1168</v>
      </c>
      <c r="I3218" s="21" t="s">
        <v>3144</v>
      </c>
      <c r="L3218">
        <v>1450</v>
      </c>
      <c r="M3218" s="21" t="s">
        <v>3037</v>
      </c>
      <c r="O3218">
        <v>1988</v>
      </c>
      <c r="S3218" s="9" t="s">
        <v>3131</v>
      </c>
      <c r="T3218" t="s">
        <v>3130</v>
      </c>
      <c r="U3218" s="21" t="s">
        <v>1147</v>
      </c>
      <c r="X3218" s="9" t="s">
        <v>3132</v>
      </c>
      <c r="Z3218">
        <v>12</v>
      </c>
      <c r="AD3218" t="s">
        <v>1168</v>
      </c>
      <c r="AF3218" t="s">
        <v>1168</v>
      </c>
      <c r="AI3218" s="21" t="s">
        <v>1168</v>
      </c>
      <c r="AJ3218" s="21" t="s">
        <v>1148</v>
      </c>
      <c r="AK3218">
        <v>1</v>
      </c>
      <c r="AN3218" s="21">
        <v>4</v>
      </c>
      <c r="AO3218" s="21">
        <v>25</v>
      </c>
      <c r="AP3218">
        <v>28</v>
      </c>
      <c r="AQ3218" s="22" t="s">
        <v>1286</v>
      </c>
      <c r="AR3218" s="21" t="s">
        <v>3133</v>
      </c>
    </row>
    <row r="3219" spans="1:44" x14ac:dyDescent="0.2">
      <c r="A3219" s="21" t="s">
        <v>1778</v>
      </c>
      <c r="B3219" s="21" t="s">
        <v>1146</v>
      </c>
      <c r="C3219" s="21" t="s">
        <v>1149</v>
      </c>
      <c r="D3219" s="21" t="s">
        <v>1777</v>
      </c>
      <c r="E3219" s="21" t="s">
        <v>3140</v>
      </c>
      <c r="G3219" s="21" t="s">
        <v>1168</v>
      </c>
      <c r="H3219" s="21" t="s">
        <v>1168</v>
      </c>
      <c r="I3219" s="21" t="s">
        <v>3144</v>
      </c>
      <c r="L3219">
        <v>1450</v>
      </c>
      <c r="M3219" s="21" t="s">
        <v>3037</v>
      </c>
      <c r="O3219">
        <v>1988</v>
      </c>
      <c r="S3219" s="9" t="s">
        <v>3131</v>
      </c>
      <c r="T3219" t="s">
        <v>3130</v>
      </c>
      <c r="U3219" s="21" t="s">
        <v>1221</v>
      </c>
      <c r="V3219" s="9" t="s">
        <v>3135</v>
      </c>
      <c r="W3219">
        <f>4*7</f>
        <v>28</v>
      </c>
      <c r="X3219" s="9" t="s">
        <v>3132</v>
      </c>
      <c r="Z3219">
        <v>12</v>
      </c>
      <c r="AD3219" t="s">
        <v>1168</v>
      </c>
      <c r="AF3219" t="s">
        <v>1168</v>
      </c>
      <c r="AI3219" s="21" t="s">
        <v>1168</v>
      </c>
      <c r="AJ3219" s="21" t="s">
        <v>1148</v>
      </c>
      <c r="AK3219">
        <v>0</v>
      </c>
      <c r="AN3219" s="21">
        <v>4</v>
      </c>
      <c r="AO3219" s="21">
        <v>25</v>
      </c>
      <c r="AP3219">
        <v>28</v>
      </c>
      <c r="AQ3219" s="22" t="s">
        <v>1286</v>
      </c>
      <c r="AR3219" s="21" t="s">
        <v>3133</v>
      </c>
    </row>
    <row r="3220" spans="1:44" x14ac:dyDescent="0.2">
      <c r="A3220" s="21" t="s">
        <v>1778</v>
      </c>
      <c r="B3220" s="21" t="s">
        <v>1146</v>
      </c>
      <c r="C3220" s="21" t="s">
        <v>1149</v>
      </c>
      <c r="D3220" s="21" t="s">
        <v>1777</v>
      </c>
      <c r="E3220" s="21" t="s">
        <v>3140</v>
      </c>
      <c r="G3220" s="21" t="s">
        <v>1168</v>
      </c>
      <c r="H3220" s="21" t="s">
        <v>1168</v>
      </c>
      <c r="I3220" s="21" t="s">
        <v>3144</v>
      </c>
      <c r="L3220">
        <v>1450</v>
      </c>
      <c r="M3220" s="21" t="s">
        <v>3037</v>
      </c>
      <c r="O3220">
        <v>1988</v>
      </c>
      <c r="S3220" s="9" t="s">
        <v>3131</v>
      </c>
      <c r="T3220" t="s">
        <v>3130</v>
      </c>
      <c r="U3220" s="21" t="s">
        <v>1221</v>
      </c>
      <c r="V3220" s="9" t="s">
        <v>3135</v>
      </c>
      <c r="W3220">
        <v>56</v>
      </c>
      <c r="X3220" s="9" t="s">
        <v>3132</v>
      </c>
      <c r="Z3220">
        <v>12</v>
      </c>
      <c r="AD3220" t="s">
        <v>1168</v>
      </c>
      <c r="AF3220" t="s">
        <v>1168</v>
      </c>
      <c r="AI3220" s="21" t="s">
        <v>1168</v>
      </c>
      <c r="AJ3220" s="21" t="s">
        <v>1148</v>
      </c>
      <c r="AK3220">
        <v>4</v>
      </c>
      <c r="AN3220" s="21">
        <v>4</v>
      </c>
      <c r="AO3220" s="21">
        <v>25</v>
      </c>
      <c r="AP3220">
        <v>28</v>
      </c>
      <c r="AQ3220" s="22" t="s">
        <v>1286</v>
      </c>
      <c r="AR3220" s="21" t="s">
        <v>3133</v>
      </c>
    </row>
    <row r="3221" spans="1:44" x14ac:dyDescent="0.2">
      <c r="A3221" s="21" t="s">
        <v>1778</v>
      </c>
      <c r="B3221" s="21" t="s">
        <v>1146</v>
      </c>
      <c r="C3221" s="21" t="s">
        <v>1149</v>
      </c>
      <c r="D3221" s="21" t="s">
        <v>1777</v>
      </c>
      <c r="E3221" s="21" t="s">
        <v>3140</v>
      </c>
      <c r="G3221" s="21" t="s">
        <v>1168</v>
      </c>
      <c r="H3221" s="21" t="s">
        <v>1168</v>
      </c>
      <c r="I3221" s="21" t="s">
        <v>3144</v>
      </c>
      <c r="L3221">
        <v>1450</v>
      </c>
      <c r="M3221" s="21" t="s">
        <v>3037</v>
      </c>
      <c r="O3221">
        <v>1988</v>
      </c>
      <c r="S3221" s="9" t="s">
        <v>3131</v>
      </c>
      <c r="T3221" t="s">
        <v>3130</v>
      </c>
      <c r="U3221" s="21" t="s">
        <v>1221</v>
      </c>
      <c r="V3221" s="9" t="s">
        <v>3135</v>
      </c>
      <c r="W3221">
        <f>7*12</f>
        <v>84</v>
      </c>
      <c r="X3221" s="9" t="s">
        <v>3132</v>
      </c>
      <c r="Z3221">
        <v>12</v>
      </c>
      <c r="AD3221" t="s">
        <v>1168</v>
      </c>
      <c r="AF3221" t="s">
        <v>1168</v>
      </c>
      <c r="AI3221" s="21" t="s">
        <v>1168</v>
      </c>
      <c r="AJ3221" s="21" t="s">
        <v>1148</v>
      </c>
      <c r="AK3221">
        <v>63</v>
      </c>
      <c r="AN3221" s="21">
        <v>4</v>
      </c>
      <c r="AO3221" s="21">
        <v>25</v>
      </c>
      <c r="AP3221">
        <v>28</v>
      </c>
      <c r="AQ3221" s="22" t="s">
        <v>1286</v>
      </c>
      <c r="AR3221" s="21" t="s">
        <v>3133</v>
      </c>
    </row>
    <row r="3222" spans="1:44" x14ac:dyDescent="0.2">
      <c r="A3222" s="21" t="s">
        <v>1778</v>
      </c>
      <c r="B3222" s="21" t="s">
        <v>1146</v>
      </c>
      <c r="C3222" s="21" t="s">
        <v>1149</v>
      </c>
      <c r="D3222" s="21" t="s">
        <v>1777</v>
      </c>
      <c r="E3222" s="21" t="s">
        <v>3140</v>
      </c>
      <c r="G3222" s="21" t="s">
        <v>1168</v>
      </c>
      <c r="H3222" s="21" t="s">
        <v>1168</v>
      </c>
      <c r="I3222" s="21" t="s">
        <v>3144</v>
      </c>
      <c r="L3222">
        <v>1450</v>
      </c>
      <c r="M3222" s="21" t="s">
        <v>3037</v>
      </c>
      <c r="O3222">
        <v>1988</v>
      </c>
      <c r="S3222" s="9" t="s">
        <v>3131</v>
      </c>
      <c r="T3222" t="s">
        <v>3130</v>
      </c>
      <c r="U3222" s="21" t="s">
        <v>1221</v>
      </c>
      <c r="V3222" s="9" t="s">
        <v>3135</v>
      </c>
      <c r="W3222">
        <f>7*16</f>
        <v>112</v>
      </c>
      <c r="X3222" s="9" t="s">
        <v>3132</v>
      </c>
      <c r="Z3222">
        <v>12</v>
      </c>
      <c r="AD3222" t="s">
        <v>1168</v>
      </c>
      <c r="AF3222" t="s">
        <v>1168</v>
      </c>
      <c r="AI3222" s="21" t="s">
        <v>1168</v>
      </c>
      <c r="AJ3222" s="21" t="s">
        <v>1148</v>
      </c>
      <c r="AK3222">
        <v>87</v>
      </c>
      <c r="AN3222" s="21">
        <v>4</v>
      </c>
      <c r="AO3222" s="21">
        <v>25</v>
      </c>
      <c r="AP3222">
        <v>28</v>
      </c>
      <c r="AQ3222" s="22" t="s">
        <v>1286</v>
      </c>
      <c r="AR3222" s="21" t="s">
        <v>3133</v>
      </c>
    </row>
    <row r="3223" spans="1:44" x14ac:dyDescent="0.2">
      <c r="A3223" s="21" t="s">
        <v>1778</v>
      </c>
      <c r="B3223" s="21" t="s">
        <v>1146</v>
      </c>
      <c r="C3223" s="21" t="s">
        <v>1149</v>
      </c>
      <c r="D3223" s="21" t="s">
        <v>1777</v>
      </c>
      <c r="E3223" s="21" t="s">
        <v>3140</v>
      </c>
      <c r="G3223" s="21" t="s">
        <v>1168</v>
      </c>
      <c r="H3223" s="21" t="s">
        <v>1168</v>
      </c>
      <c r="I3223" s="21" t="s">
        <v>3144</v>
      </c>
      <c r="L3223">
        <v>1450</v>
      </c>
      <c r="M3223" s="21" t="s">
        <v>3037</v>
      </c>
      <c r="O3223">
        <v>1988</v>
      </c>
      <c r="S3223" s="9" t="s">
        <v>3131</v>
      </c>
      <c r="T3223" t="s">
        <v>3130</v>
      </c>
      <c r="U3223" s="21" t="s">
        <v>1221</v>
      </c>
      <c r="V3223" s="9" t="s">
        <v>3135</v>
      </c>
      <c r="W3223">
        <f>7*24</f>
        <v>168</v>
      </c>
      <c r="X3223" s="9" t="s">
        <v>3132</v>
      </c>
      <c r="Z3223">
        <v>12</v>
      </c>
      <c r="AD3223" t="s">
        <v>1168</v>
      </c>
      <c r="AF3223" t="s">
        <v>1168</v>
      </c>
      <c r="AI3223" s="21" t="s">
        <v>1168</v>
      </c>
      <c r="AJ3223" s="21" t="s">
        <v>1148</v>
      </c>
      <c r="AK3223">
        <v>83</v>
      </c>
      <c r="AN3223" s="21">
        <v>4</v>
      </c>
      <c r="AO3223" s="21">
        <v>25</v>
      </c>
      <c r="AP3223">
        <v>28</v>
      </c>
      <c r="AQ3223" s="22" t="s">
        <v>1286</v>
      </c>
      <c r="AR3223" s="21" t="s">
        <v>3133</v>
      </c>
    </row>
    <row r="3224" spans="1:44" x14ac:dyDescent="0.2">
      <c r="A3224" s="21" t="s">
        <v>1778</v>
      </c>
      <c r="B3224" s="21" t="s">
        <v>1146</v>
      </c>
      <c r="C3224" s="21" t="s">
        <v>1149</v>
      </c>
      <c r="D3224" s="21" t="s">
        <v>1777</v>
      </c>
      <c r="E3224" s="21" t="s">
        <v>3140</v>
      </c>
      <c r="G3224" s="21" t="s">
        <v>1168</v>
      </c>
      <c r="H3224" s="21" t="s">
        <v>1168</v>
      </c>
      <c r="I3224" s="21" t="s">
        <v>3144</v>
      </c>
      <c r="L3224">
        <v>1450</v>
      </c>
      <c r="M3224" s="21" t="s">
        <v>3037</v>
      </c>
      <c r="O3224">
        <v>1988</v>
      </c>
      <c r="S3224" s="9" t="s">
        <v>3131</v>
      </c>
      <c r="T3224" t="s">
        <v>3130</v>
      </c>
      <c r="U3224" s="21" t="s">
        <v>1221</v>
      </c>
      <c r="V3224" s="9" t="s">
        <v>3135</v>
      </c>
      <c r="W3224">
        <f>7*12</f>
        <v>84</v>
      </c>
      <c r="X3224" s="9" t="s">
        <v>3132</v>
      </c>
      <c r="Y3224" t="s">
        <v>3136</v>
      </c>
      <c r="Z3224">
        <v>12</v>
      </c>
      <c r="AD3224" t="s">
        <v>1168</v>
      </c>
      <c r="AF3224" t="s">
        <v>1168</v>
      </c>
      <c r="AI3224" s="21" t="s">
        <v>1168</v>
      </c>
      <c r="AJ3224" s="21" t="s">
        <v>1148</v>
      </c>
      <c r="AK3224">
        <v>62</v>
      </c>
      <c r="AN3224" s="21">
        <v>4</v>
      </c>
      <c r="AO3224" s="21">
        <v>25</v>
      </c>
      <c r="AP3224">
        <v>28</v>
      </c>
      <c r="AQ3224" s="22" t="s">
        <v>1286</v>
      </c>
      <c r="AR3224" s="21" t="s">
        <v>3133</v>
      </c>
    </row>
    <row r="3225" spans="1:44" x14ac:dyDescent="0.2">
      <c r="A3225" s="21" t="s">
        <v>1778</v>
      </c>
      <c r="B3225" s="21" t="s">
        <v>1146</v>
      </c>
      <c r="C3225" s="21" t="s">
        <v>1149</v>
      </c>
      <c r="D3225" s="21" t="s">
        <v>1777</v>
      </c>
      <c r="E3225" s="21" t="s">
        <v>3140</v>
      </c>
      <c r="G3225" s="21" t="s">
        <v>1168</v>
      </c>
      <c r="H3225" s="21" t="s">
        <v>1168</v>
      </c>
      <c r="I3225" s="21" t="s">
        <v>3144</v>
      </c>
      <c r="L3225">
        <v>1450</v>
      </c>
      <c r="M3225" s="21" t="s">
        <v>3037</v>
      </c>
      <c r="O3225">
        <v>1988</v>
      </c>
      <c r="S3225" s="9" t="s">
        <v>3131</v>
      </c>
      <c r="T3225" t="s">
        <v>3130</v>
      </c>
      <c r="U3225" s="21" t="s">
        <v>1221</v>
      </c>
      <c r="V3225" s="9" t="s">
        <v>3135</v>
      </c>
      <c r="W3225">
        <f>7*12</f>
        <v>84</v>
      </c>
      <c r="X3225" s="9" t="s">
        <v>3132</v>
      </c>
      <c r="Y3225" t="s">
        <v>3137</v>
      </c>
      <c r="Z3225">
        <v>12</v>
      </c>
      <c r="AD3225" t="s">
        <v>1168</v>
      </c>
      <c r="AF3225" t="s">
        <v>1168</v>
      </c>
      <c r="AI3225" s="21" t="s">
        <v>1168</v>
      </c>
      <c r="AJ3225" s="21" t="s">
        <v>1148</v>
      </c>
      <c r="AK3225">
        <v>15</v>
      </c>
      <c r="AN3225" s="21">
        <v>4</v>
      </c>
      <c r="AO3225" s="21">
        <v>25</v>
      </c>
      <c r="AP3225">
        <v>28</v>
      </c>
      <c r="AQ3225" s="22" t="s">
        <v>1286</v>
      </c>
      <c r="AR3225" s="21" t="s">
        <v>3133</v>
      </c>
    </row>
    <row r="3226" spans="1:44" x14ac:dyDescent="0.2">
      <c r="A3226" s="21" t="s">
        <v>1778</v>
      </c>
      <c r="B3226" s="21" t="s">
        <v>1146</v>
      </c>
      <c r="C3226" s="21" t="s">
        <v>1149</v>
      </c>
      <c r="D3226" s="21" t="s">
        <v>1777</v>
      </c>
      <c r="E3226" s="21" t="s">
        <v>3140</v>
      </c>
      <c r="G3226" s="21" t="s">
        <v>1168</v>
      </c>
      <c r="H3226" s="21" t="s">
        <v>1168</v>
      </c>
      <c r="I3226" s="21" t="s">
        <v>3144</v>
      </c>
      <c r="L3226">
        <v>1450</v>
      </c>
      <c r="M3226" s="21" t="s">
        <v>3037</v>
      </c>
      <c r="O3226">
        <v>1988</v>
      </c>
      <c r="S3226" s="9" t="s">
        <v>3131</v>
      </c>
      <c r="T3226" t="s">
        <v>3130</v>
      </c>
      <c r="U3226" s="21" t="s">
        <v>1221</v>
      </c>
      <c r="V3226" s="9" t="s">
        <v>3135</v>
      </c>
      <c r="W3226">
        <f>7*12</f>
        <v>84</v>
      </c>
      <c r="X3226" s="9" t="s">
        <v>3132</v>
      </c>
      <c r="Y3226" t="s">
        <v>3138</v>
      </c>
      <c r="Z3226">
        <v>12</v>
      </c>
      <c r="AD3226" t="s">
        <v>1168</v>
      </c>
      <c r="AF3226" t="s">
        <v>1168</v>
      </c>
      <c r="AI3226" s="21" t="s">
        <v>1168</v>
      </c>
      <c r="AJ3226" s="21" t="s">
        <v>1148</v>
      </c>
      <c r="AK3226">
        <v>16</v>
      </c>
      <c r="AN3226" s="21">
        <v>4</v>
      </c>
      <c r="AO3226" s="21">
        <v>25</v>
      </c>
      <c r="AP3226">
        <v>28</v>
      </c>
      <c r="AQ3226" s="22" t="s">
        <v>1286</v>
      </c>
      <c r="AR3226" s="21" t="s">
        <v>3133</v>
      </c>
    </row>
    <row r="3227" spans="1:44" x14ac:dyDescent="0.2">
      <c r="A3227" s="21" t="s">
        <v>1778</v>
      </c>
      <c r="B3227" s="21" t="s">
        <v>1146</v>
      </c>
      <c r="C3227" s="21" t="s">
        <v>1149</v>
      </c>
      <c r="D3227" s="21" t="s">
        <v>1777</v>
      </c>
      <c r="E3227" s="21" t="s">
        <v>3145</v>
      </c>
      <c r="G3227" s="21" t="s">
        <v>1168</v>
      </c>
      <c r="H3227" s="21" t="s">
        <v>1168</v>
      </c>
      <c r="I3227" s="21" t="s">
        <v>3146</v>
      </c>
      <c r="L3227">
        <v>2030</v>
      </c>
      <c r="M3227" s="21" t="s">
        <v>3037</v>
      </c>
      <c r="O3227">
        <v>1988</v>
      </c>
      <c r="S3227" s="9" t="s">
        <v>3131</v>
      </c>
      <c r="T3227" t="s">
        <v>3130</v>
      </c>
      <c r="U3227" s="21" t="s">
        <v>1147</v>
      </c>
      <c r="X3227" s="9" t="s">
        <v>3132</v>
      </c>
      <c r="Z3227">
        <v>12</v>
      </c>
      <c r="AD3227" t="s">
        <v>1168</v>
      </c>
      <c r="AF3227" t="s">
        <v>1168</v>
      </c>
      <c r="AI3227" s="21" t="s">
        <v>1168</v>
      </c>
      <c r="AJ3227" s="21" t="s">
        <v>1148</v>
      </c>
      <c r="AK3227">
        <v>0</v>
      </c>
      <c r="AN3227" s="21">
        <v>4</v>
      </c>
      <c r="AO3227" s="21">
        <v>25</v>
      </c>
      <c r="AP3227">
        <v>28</v>
      </c>
      <c r="AQ3227" s="22" t="s">
        <v>1286</v>
      </c>
      <c r="AR3227" s="21" t="s">
        <v>3133</v>
      </c>
    </row>
    <row r="3228" spans="1:44" x14ac:dyDescent="0.2">
      <c r="A3228" s="21" t="s">
        <v>1778</v>
      </c>
      <c r="B3228" s="21" t="s">
        <v>1146</v>
      </c>
      <c r="C3228" s="21" t="s">
        <v>1149</v>
      </c>
      <c r="D3228" s="21" t="s">
        <v>1777</v>
      </c>
      <c r="E3228" s="21" t="s">
        <v>3145</v>
      </c>
      <c r="G3228" s="21" t="s">
        <v>1168</v>
      </c>
      <c r="H3228" s="21" t="s">
        <v>1168</v>
      </c>
      <c r="I3228" s="21" t="s">
        <v>3146</v>
      </c>
      <c r="L3228">
        <v>2030</v>
      </c>
      <c r="M3228" s="21" t="s">
        <v>3037</v>
      </c>
      <c r="O3228">
        <v>1988</v>
      </c>
      <c r="S3228" s="9" t="s">
        <v>3131</v>
      </c>
      <c r="T3228" t="s">
        <v>3130</v>
      </c>
      <c r="U3228" s="21" t="s">
        <v>1221</v>
      </c>
      <c r="V3228" s="9" t="s">
        <v>3135</v>
      </c>
      <c r="W3228">
        <f>4*7</f>
        <v>28</v>
      </c>
      <c r="X3228" s="9" t="s">
        <v>3132</v>
      </c>
      <c r="Z3228">
        <v>12</v>
      </c>
      <c r="AD3228" t="s">
        <v>1168</v>
      </c>
      <c r="AF3228" t="s">
        <v>1168</v>
      </c>
      <c r="AI3228" s="21" t="s">
        <v>1168</v>
      </c>
      <c r="AJ3228" s="21" t="s">
        <v>1148</v>
      </c>
      <c r="AK3228">
        <v>0</v>
      </c>
      <c r="AN3228" s="21">
        <v>4</v>
      </c>
      <c r="AO3228" s="21">
        <v>25</v>
      </c>
      <c r="AP3228">
        <v>28</v>
      </c>
      <c r="AQ3228" s="22" t="s">
        <v>1286</v>
      </c>
      <c r="AR3228" s="21" t="s">
        <v>3133</v>
      </c>
    </row>
    <row r="3229" spans="1:44" x14ac:dyDescent="0.2">
      <c r="A3229" s="21" t="s">
        <v>1778</v>
      </c>
      <c r="B3229" s="21" t="s">
        <v>1146</v>
      </c>
      <c r="C3229" s="21" t="s">
        <v>1149</v>
      </c>
      <c r="D3229" s="21" t="s">
        <v>1777</v>
      </c>
      <c r="E3229" s="21" t="s">
        <v>3145</v>
      </c>
      <c r="G3229" s="21" t="s">
        <v>1168</v>
      </c>
      <c r="H3229" s="21" t="s">
        <v>1168</v>
      </c>
      <c r="I3229" s="21" t="s">
        <v>3146</v>
      </c>
      <c r="L3229">
        <v>2030</v>
      </c>
      <c r="M3229" s="21" t="s">
        <v>3037</v>
      </c>
      <c r="O3229">
        <v>1988</v>
      </c>
      <c r="S3229" s="9" t="s">
        <v>3131</v>
      </c>
      <c r="T3229" t="s">
        <v>3130</v>
      </c>
      <c r="U3229" s="21" t="s">
        <v>1221</v>
      </c>
      <c r="V3229" s="9" t="s">
        <v>3135</v>
      </c>
      <c r="W3229">
        <v>56</v>
      </c>
      <c r="X3229" s="9" t="s">
        <v>3132</v>
      </c>
      <c r="Z3229">
        <v>12</v>
      </c>
      <c r="AD3229" t="s">
        <v>1168</v>
      </c>
      <c r="AF3229" t="s">
        <v>1168</v>
      </c>
      <c r="AI3229" s="21" t="s">
        <v>1168</v>
      </c>
      <c r="AJ3229" s="21" t="s">
        <v>1148</v>
      </c>
      <c r="AK3229">
        <v>1</v>
      </c>
      <c r="AN3229" s="21">
        <v>4</v>
      </c>
      <c r="AO3229" s="21">
        <v>25</v>
      </c>
      <c r="AP3229">
        <v>28</v>
      </c>
      <c r="AQ3229" s="22" t="s">
        <v>1286</v>
      </c>
      <c r="AR3229" s="21" t="s">
        <v>3133</v>
      </c>
    </row>
    <row r="3230" spans="1:44" x14ac:dyDescent="0.2">
      <c r="A3230" s="21" t="s">
        <v>1778</v>
      </c>
      <c r="B3230" s="21" t="s">
        <v>1146</v>
      </c>
      <c r="C3230" s="21" t="s">
        <v>1149</v>
      </c>
      <c r="D3230" s="21" t="s">
        <v>1777</v>
      </c>
      <c r="E3230" s="21" t="s">
        <v>3145</v>
      </c>
      <c r="G3230" s="21" t="s">
        <v>1168</v>
      </c>
      <c r="H3230" s="21" t="s">
        <v>1168</v>
      </c>
      <c r="I3230" s="21" t="s">
        <v>3146</v>
      </c>
      <c r="L3230">
        <v>2030</v>
      </c>
      <c r="M3230" s="21" t="s">
        <v>3037</v>
      </c>
      <c r="O3230">
        <v>1988</v>
      </c>
      <c r="S3230" s="9" t="s">
        <v>3131</v>
      </c>
      <c r="T3230" t="s">
        <v>3130</v>
      </c>
      <c r="U3230" s="21" t="s">
        <v>1221</v>
      </c>
      <c r="V3230" s="9" t="s">
        <v>3135</v>
      </c>
      <c r="W3230">
        <f>7*12</f>
        <v>84</v>
      </c>
      <c r="X3230" s="9" t="s">
        <v>3132</v>
      </c>
      <c r="Z3230">
        <v>12</v>
      </c>
      <c r="AD3230" t="s">
        <v>1168</v>
      </c>
      <c r="AF3230" t="s">
        <v>1168</v>
      </c>
      <c r="AI3230" s="21" t="s">
        <v>1168</v>
      </c>
      <c r="AJ3230" s="21" t="s">
        <v>1148</v>
      </c>
      <c r="AK3230">
        <v>1</v>
      </c>
      <c r="AN3230" s="21">
        <v>4</v>
      </c>
      <c r="AO3230" s="21">
        <v>25</v>
      </c>
      <c r="AP3230">
        <v>28</v>
      </c>
      <c r="AQ3230" s="22" t="s">
        <v>1286</v>
      </c>
      <c r="AR3230" s="21" t="s">
        <v>3133</v>
      </c>
    </row>
    <row r="3231" spans="1:44" x14ac:dyDescent="0.2">
      <c r="A3231" s="21" t="s">
        <v>1778</v>
      </c>
      <c r="B3231" s="21" t="s">
        <v>1146</v>
      </c>
      <c r="C3231" s="21" t="s">
        <v>1149</v>
      </c>
      <c r="D3231" s="21" t="s">
        <v>1777</v>
      </c>
      <c r="E3231" s="21" t="s">
        <v>3145</v>
      </c>
      <c r="G3231" s="21" t="s">
        <v>1168</v>
      </c>
      <c r="H3231" s="21" t="s">
        <v>1168</v>
      </c>
      <c r="I3231" s="21" t="s">
        <v>3146</v>
      </c>
      <c r="L3231">
        <v>2030</v>
      </c>
      <c r="M3231" s="21" t="s">
        <v>3037</v>
      </c>
      <c r="O3231">
        <v>1988</v>
      </c>
      <c r="S3231" s="9" t="s">
        <v>3131</v>
      </c>
      <c r="T3231" t="s">
        <v>3130</v>
      </c>
      <c r="U3231" s="21" t="s">
        <v>1221</v>
      </c>
      <c r="V3231" s="9" t="s">
        <v>3135</v>
      </c>
      <c r="W3231">
        <f>7*16</f>
        <v>112</v>
      </c>
      <c r="X3231" s="9" t="s">
        <v>3132</v>
      </c>
      <c r="Z3231">
        <v>12</v>
      </c>
      <c r="AD3231" t="s">
        <v>1168</v>
      </c>
      <c r="AF3231" t="s">
        <v>1168</v>
      </c>
      <c r="AI3231" s="21" t="s">
        <v>1168</v>
      </c>
      <c r="AJ3231" s="21" t="s">
        <v>1148</v>
      </c>
      <c r="AK3231">
        <v>3</v>
      </c>
      <c r="AN3231" s="21">
        <v>4</v>
      </c>
      <c r="AO3231" s="21">
        <v>25</v>
      </c>
      <c r="AP3231">
        <v>28</v>
      </c>
      <c r="AQ3231" s="22" t="s">
        <v>1286</v>
      </c>
      <c r="AR3231" s="21" t="s">
        <v>3133</v>
      </c>
    </row>
    <row r="3232" spans="1:44" x14ac:dyDescent="0.2">
      <c r="A3232" s="21" t="s">
        <v>1778</v>
      </c>
      <c r="B3232" s="21" t="s">
        <v>1146</v>
      </c>
      <c r="C3232" s="21" t="s">
        <v>1149</v>
      </c>
      <c r="D3232" s="21" t="s">
        <v>1777</v>
      </c>
      <c r="E3232" s="21" t="s">
        <v>3145</v>
      </c>
      <c r="G3232" s="21" t="s">
        <v>1168</v>
      </c>
      <c r="H3232" s="21" t="s">
        <v>1168</v>
      </c>
      <c r="I3232" s="21" t="s">
        <v>3146</v>
      </c>
      <c r="L3232">
        <v>2030</v>
      </c>
      <c r="M3232" s="21" t="s">
        <v>3037</v>
      </c>
      <c r="O3232">
        <v>1988</v>
      </c>
      <c r="S3232" s="9" t="s">
        <v>3131</v>
      </c>
      <c r="T3232" t="s">
        <v>3130</v>
      </c>
      <c r="U3232" s="21" t="s">
        <v>1221</v>
      </c>
      <c r="V3232" s="9" t="s">
        <v>3135</v>
      </c>
      <c r="W3232">
        <f>7*24</f>
        <v>168</v>
      </c>
      <c r="X3232" s="9" t="s">
        <v>3132</v>
      </c>
      <c r="Z3232">
        <v>12</v>
      </c>
      <c r="AD3232" t="s">
        <v>1168</v>
      </c>
      <c r="AF3232" t="s">
        <v>1168</v>
      </c>
      <c r="AI3232" s="21" t="s">
        <v>1168</v>
      </c>
      <c r="AJ3232" s="21" t="s">
        <v>1148</v>
      </c>
      <c r="AK3232">
        <v>35</v>
      </c>
      <c r="AN3232" s="21">
        <v>4</v>
      </c>
      <c r="AO3232" s="21">
        <v>25</v>
      </c>
      <c r="AP3232">
        <v>28</v>
      </c>
      <c r="AQ3232" s="22" t="s">
        <v>1286</v>
      </c>
      <c r="AR3232" s="21" t="s">
        <v>3133</v>
      </c>
    </row>
    <row r="3233" spans="1:44" x14ac:dyDescent="0.2">
      <c r="A3233" s="21" t="s">
        <v>1778</v>
      </c>
      <c r="B3233" s="21" t="s">
        <v>1146</v>
      </c>
      <c r="C3233" s="21" t="s">
        <v>1149</v>
      </c>
      <c r="D3233" s="21" t="s">
        <v>1777</v>
      </c>
      <c r="E3233" s="21" t="s">
        <v>3145</v>
      </c>
      <c r="G3233" s="21" t="s">
        <v>1168</v>
      </c>
      <c r="H3233" s="21" t="s">
        <v>1168</v>
      </c>
      <c r="I3233" s="21" t="s">
        <v>3146</v>
      </c>
      <c r="L3233">
        <v>2030</v>
      </c>
      <c r="M3233" s="21" t="s">
        <v>3037</v>
      </c>
      <c r="O3233">
        <v>1988</v>
      </c>
      <c r="S3233" s="9" t="s">
        <v>3131</v>
      </c>
      <c r="T3233" t="s">
        <v>3130</v>
      </c>
      <c r="U3233" s="21" t="s">
        <v>1221</v>
      </c>
      <c r="V3233" s="9" t="s">
        <v>3135</v>
      </c>
      <c r="W3233">
        <f>7*12</f>
        <v>84</v>
      </c>
      <c r="X3233" s="9" t="s">
        <v>3132</v>
      </c>
      <c r="Y3233" t="s">
        <v>3136</v>
      </c>
      <c r="Z3233">
        <v>12</v>
      </c>
      <c r="AD3233" t="s">
        <v>1168</v>
      </c>
      <c r="AF3233" t="s">
        <v>1168</v>
      </c>
      <c r="AI3233" s="21" t="s">
        <v>1168</v>
      </c>
      <c r="AJ3233" s="21" t="s">
        <v>1148</v>
      </c>
      <c r="AK3233">
        <v>8</v>
      </c>
      <c r="AN3233" s="21">
        <v>4</v>
      </c>
      <c r="AO3233" s="21">
        <v>25</v>
      </c>
      <c r="AP3233">
        <v>28</v>
      </c>
      <c r="AQ3233" s="22" t="s">
        <v>1286</v>
      </c>
      <c r="AR3233" s="21" t="s">
        <v>3133</v>
      </c>
    </row>
    <row r="3234" spans="1:44" x14ac:dyDescent="0.2">
      <c r="A3234" s="21" t="s">
        <v>1778</v>
      </c>
      <c r="B3234" s="21" t="s">
        <v>1146</v>
      </c>
      <c r="C3234" s="21" t="s">
        <v>1149</v>
      </c>
      <c r="D3234" s="21" t="s">
        <v>1777</v>
      </c>
      <c r="E3234" s="21" t="s">
        <v>3145</v>
      </c>
      <c r="G3234" s="21" t="s">
        <v>1168</v>
      </c>
      <c r="H3234" s="21" t="s">
        <v>1168</v>
      </c>
      <c r="I3234" s="21" t="s">
        <v>3146</v>
      </c>
      <c r="L3234">
        <v>2030</v>
      </c>
      <c r="M3234" s="21" t="s">
        <v>3037</v>
      </c>
      <c r="O3234">
        <v>1988</v>
      </c>
      <c r="S3234" s="9" t="s">
        <v>3131</v>
      </c>
      <c r="T3234" t="s">
        <v>3130</v>
      </c>
      <c r="U3234" s="21" t="s">
        <v>1221</v>
      </c>
      <c r="V3234" s="9" t="s">
        <v>3135</v>
      </c>
      <c r="W3234">
        <f>7*12</f>
        <v>84</v>
      </c>
      <c r="X3234" s="9" t="s">
        <v>3132</v>
      </c>
      <c r="Y3234" t="s">
        <v>3137</v>
      </c>
      <c r="Z3234">
        <v>12</v>
      </c>
      <c r="AD3234" t="s">
        <v>1168</v>
      </c>
      <c r="AF3234" t="s">
        <v>1168</v>
      </c>
      <c r="AI3234" s="21" t="s">
        <v>1168</v>
      </c>
      <c r="AJ3234" s="21" t="s">
        <v>1148</v>
      </c>
      <c r="AK3234">
        <v>4</v>
      </c>
      <c r="AN3234" s="21">
        <v>4</v>
      </c>
      <c r="AO3234" s="21">
        <v>25</v>
      </c>
      <c r="AP3234">
        <v>28</v>
      </c>
      <c r="AQ3234" s="22" t="s">
        <v>1286</v>
      </c>
      <c r="AR3234" s="21" t="s">
        <v>3133</v>
      </c>
    </row>
    <row r="3235" spans="1:44" x14ac:dyDescent="0.2">
      <c r="A3235" s="21" t="s">
        <v>1778</v>
      </c>
      <c r="B3235" s="21" t="s">
        <v>1146</v>
      </c>
      <c r="C3235" s="21" t="s">
        <v>1149</v>
      </c>
      <c r="D3235" s="21" t="s">
        <v>1777</v>
      </c>
      <c r="E3235" s="21" t="s">
        <v>3145</v>
      </c>
      <c r="G3235" s="21" t="s">
        <v>1168</v>
      </c>
      <c r="H3235" s="21" t="s">
        <v>1168</v>
      </c>
      <c r="I3235" s="21" t="s">
        <v>3146</v>
      </c>
      <c r="L3235">
        <v>2030</v>
      </c>
      <c r="M3235" s="21" t="s">
        <v>3037</v>
      </c>
      <c r="O3235">
        <v>1988</v>
      </c>
      <c r="S3235" s="9" t="s">
        <v>3131</v>
      </c>
      <c r="T3235" t="s">
        <v>3130</v>
      </c>
      <c r="U3235" s="21" t="s">
        <v>1221</v>
      </c>
      <c r="V3235" s="9" t="s">
        <v>3135</v>
      </c>
      <c r="W3235">
        <f>7*12</f>
        <v>84</v>
      </c>
      <c r="X3235" s="9" t="s">
        <v>3132</v>
      </c>
      <c r="Y3235" t="s">
        <v>3138</v>
      </c>
      <c r="Z3235">
        <v>12</v>
      </c>
      <c r="AD3235" t="s">
        <v>1168</v>
      </c>
      <c r="AF3235" t="s">
        <v>1168</v>
      </c>
      <c r="AI3235" s="21" t="s">
        <v>1168</v>
      </c>
      <c r="AJ3235" s="21" t="s">
        <v>1148</v>
      </c>
      <c r="AK3235">
        <v>4</v>
      </c>
      <c r="AN3235" s="21">
        <v>4</v>
      </c>
      <c r="AO3235" s="21">
        <v>25</v>
      </c>
      <c r="AP3235">
        <v>28</v>
      </c>
      <c r="AQ3235" s="22" t="s">
        <v>1286</v>
      </c>
      <c r="AR3235" s="21" t="s">
        <v>3133</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2022-10-25T03:44:15Z</dcterms:modified>
</cp:coreProperties>
</file>