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92689E4C-8224-3244-99F1-D7A7CBA63BB4}" xr6:coauthVersionLast="47" xr6:coauthVersionMax="47" xr10:uidLastSave="{00000000-0000-0000-0000-000000000000}"/>
  <bookViews>
    <workbookView xWindow="11680" yWindow="740" windowWidth="20480" windowHeight="137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4391" i="3" l="1"/>
  <c r="AM4389" i="3"/>
  <c r="AM4304" i="3"/>
  <c r="AM4284" i="3"/>
  <c r="AM4264" i="3"/>
  <c r="AM4263" i="3"/>
  <c r="AM4262" i="3"/>
  <c r="AM4261" i="3"/>
  <c r="AM4260" i="3"/>
  <c r="AM4259" i="3"/>
  <c r="AM4258" i="3"/>
  <c r="AM4257" i="3"/>
  <c r="AM4162" i="3"/>
  <c r="AM4022" i="3"/>
  <c r="AM4021" i="3"/>
  <c r="AM3950" i="3"/>
  <c r="AM3949" i="3"/>
  <c r="AM3948" i="3"/>
  <c r="AM3947" i="3"/>
  <c r="AM3946" i="3"/>
  <c r="AM3945" i="3"/>
  <c r="AM3944" i="3"/>
  <c r="AM3943" i="3"/>
  <c r="AM3942" i="3"/>
  <c r="AM3941" i="3"/>
  <c r="AM3940" i="3"/>
  <c r="AM3939" i="3"/>
  <c r="AM3938" i="3"/>
  <c r="AM3937" i="3"/>
  <c r="AM3936" i="3"/>
  <c r="AM3935" i="3"/>
  <c r="AM3934" i="3"/>
  <c r="AM3933" i="3"/>
  <c r="AM3932" i="3"/>
  <c r="AM3931" i="3"/>
  <c r="R3950" i="3"/>
  <c r="R3949" i="3"/>
  <c r="W3948" i="3"/>
  <c r="R3948" i="3"/>
  <c r="R3947" i="3"/>
  <c r="R3946" i="3"/>
  <c r="R3945" i="3"/>
  <c r="R3944" i="3"/>
  <c r="W3943" i="3"/>
  <c r="R3943" i="3"/>
  <c r="R3942" i="3"/>
  <c r="R3941" i="3"/>
  <c r="R3940" i="3"/>
  <c r="R3939" i="3"/>
  <c r="W3938" i="3"/>
  <c r="R3938" i="3"/>
  <c r="R3937" i="3"/>
  <c r="R3936" i="3"/>
  <c r="R3935" i="3"/>
  <c r="R3934" i="3"/>
  <c r="W3933" i="3"/>
  <c r="R3933" i="3"/>
  <c r="R3932" i="3"/>
  <c r="R3931" i="3"/>
  <c r="R3930" i="3"/>
  <c r="R3929" i="3"/>
  <c r="W3928" i="3"/>
  <c r="R3928" i="3"/>
  <c r="R3927" i="3"/>
  <c r="R3926" i="3"/>
  <c r="R3925" i="3"/>
  <c r="R3924" i="3"/>
  <c r="W3923" i="3"/>
  <c r="R3923" i="3"/>
  <c r="R3922" i="3"/>
  <c r="R3921" i="3"/>
  <c r="R3920" i="3"/>
  <c r="R3919" i="3"/>
  <c r="W3918" i="3"/>
  <c r="R3918" i="3"/>
  <c r="R3917" i="3"/>
  <c r="R3916" i="3"/>
  <c r="R3915" i="3"/>
  <c r="R3914" i="3"/>
  <c r="W3913" i="3"/>
  <c r="R3913" i="3"/>
  <c r="R3912" i="3"/>
  <c r="R3911" i="3"/>
  <c r="AM3910" i="3"/>
  <c r="AM3909" i="3"/>
  <c r="AM3908" i="3"/>
  <c r="AM3907" i="3"/>
  <c r="AM3906" i="3"/>
  <c r="R3910" i="3"/>
  <c r="R3909" i="3"/>
  <c r="W3908" i="3"/>
  <c r="R3908" i="3"/>
  <c r="R3907" i="3"/>
  <c r="R3906" i="3"/>
  <c r="AM3905" i="3"/>
  <c r="AM3904" i="3"/>
  <c r="AM3903" i="3"/>
  <c r="AM3902" i="3"/>
  <c r="AM3901" i="3"/>
  <c r="R3905" i="3"/>
  <c r="R3904" i="3"/>
  <c r="W3903" i="3"/>
  <c r="R3903" i="3"/>
  <c r="R3902" i="3"/>
  <c r="R3901" i="3"/>
  <c r="AM3900" i="3"/>
  <c r="AM3899" i="3"/>
  <c r="AM3898" i="3"/>
  <c r="AM3897" i="3"/>
  <c r="AM3896" i="3"/>
  <c r="R3900" i="3"/>
  <c r="R3899" i="3"/>
  <c r="W3898" i="3"/>
  <c r="R3898" i="3"/>
  <c r="R3897" i="3"/>
  <c r="R3896" i="3"/>
  <c r="AM3895" i="3"/>
  <c r="R3895" i="3"/>
  <c r="AM3894" i="3"/>
  <c r="R3894" i="3"/>
  <c r="AM3893" i="3"/>
  <c r="W3893" i="3"/>
  <c r="R3893" i="3"/>
  <c r="AM3892" i="3"/>
  <c r="R3892" i="3"/>
  <c r="R3891" i="3"/>
  <c r="AM3891" i="3"/>
  <c r="AH3887" i="3"/>
  <c r="AH3886" i="3"/>
  <c r="AH3885" i="3"/>
  <c r="AH3884" i="3"/>
  <c r="AH3883" i="3"/>
  <c r="AH3882" i="3"/>
  <c r="AH3881" i="3"/>
  <c r="AH3880" i="3"/>
  <c r="AH3879" i="3"/>
  <c r="R3878" i="3"/>
  <c r="R3877" i="3"/>
  <c r="R3876" i="3"/>
  <c r="R3875" i="3"/>
  <c r="R3874" i="3"/>
  <c r="R3873" i="3"/>
  <c r="R3872" i="3"/>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<sst xmlns="http://schemas.openxmlformats.org/spreadsheetml/2006/main" count="97578" uniqueCount="3282">
  <si>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</si>
  <si>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</si>
  <si>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</si>
  <si>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</si>
  <si>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</si>
  <si>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</si>
  <si>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</si>
  <si>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</si>
  <si>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</si>
  <si>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</si>
  <si>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</si>
  <si>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</si>
  <si>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</si>
  <si>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</si>
  <si>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</si>
  <si>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</si>
  <si>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</si>
  <si>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</si>
  <si>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</si>
  <si>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</si>
  <si>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</si>
  <si>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</si>
  <si>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</si>
  <si>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</si>
  <si>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</si>
  <si>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</si>
  <si>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</si>
  <si>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</si>
  <si>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</si>
  <si>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</si>
  <si>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</si>
  <si>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</si>
  <si>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</si>
  <si>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</si>
  <si>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</si>
  <si>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</si>
  <si>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</si>
  <si>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</si>
  <si>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</si>
  <si>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</si>
  <si>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</si>
  <si>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</si>
  <si>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</si>
  <si>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</si>
  <si>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</si>
  <si>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</si>
  <si>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</si>
  <si>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</si>
  <si>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</si>
  <si>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</si>
  <si>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</si>
  <si>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</si>
  <si>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</si>
  <si>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</si>
  <si>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</si>
  <si>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</si>
  <si>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</si>
  <si>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</si>
  <si>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</si>
  <si>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</si>
  <si>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</si>
  <si>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</si>
  <si>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</si>
  <si>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</si>
  <si>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</si>
  <si>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</si>
  <si>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</si>
  <si>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</si>
  <si>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</si>
  <si>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</si>
  <si>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</si>
  <si>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</si>
  <si>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</si>
  <si>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</si>
  <si>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</si>
  <si>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</si>
  <si>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</si>
  <si>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</si>
  <si>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</si>
  <si>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</si>
  <si>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</si>
  <si>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</si>
  <si>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</si>
  <si>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</si>
  <si>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</si>
  <si>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</si>
  <si>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</si>
  <si>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</si>
  <si>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</si>
  <si>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</si>
  <si>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</si>
  <si>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</si>
  <si>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</si>
  <si>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</si>
  <si>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</si>
  <si>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</si>
  <si>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</si>
  <si>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</si>
  <si>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</si>
  <si>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</si>
  <si>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</si>
  <si>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</si>
  <si>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</si>
  <si>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</si>
  <si>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</si>
  <si>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</si>
  <si>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</si>
  <si>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</si>
  <si>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</si>
  <si>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</si>
  <si>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</si>
  <si>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</si>
  <si>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</si>
  <si>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</si>
  <si>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</si>
  <si>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</si>
  <si>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</si>
  <si>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</si>
  <si>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</si>
  <si>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</si>
  <si>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</si>
  <si>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</si>
  <si>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</si>
  <si>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</si>
  <si>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</si>
  <si>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</si>
  <si>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</si>
  <si>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</si>
  <si>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</si>
  <si>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</si>
  <si>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</si>
  <si>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</si>
  <si>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</si>
  <si>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</si>
  <si>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</si>
  <si>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</si>
  <si>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</si>
  <si>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</si>
  <si>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</si>
  <si>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</si>
  <si>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</si>
  <si>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</si>
  <si>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</si>
  <si>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</si>
  <si>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</si>
  <si>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</si>
  <si>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</si>
  <si>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</si>
  <si>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</si>
  <si>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</si>
  <si>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</si>
  <si>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</si>
  <si>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</si>
  <si>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</si>
  <si>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</si>
  <si>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</si>
  <si>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</si>
  <si>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</si>
  <si>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</si>
  <si>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</si>
  <si>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</si>
  <si>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</si>
  <si>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</si>
  <si>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</si>
  <si>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</si>
  <si>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</si>
  <si>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</si>
  <si>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</si>
  <si>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</si>
  <si>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</si>
  <si>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</si>
  <si>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</si>
  <si>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</si>
  <si>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</si>
  <si>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</si>
  <si>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</si>
  <si>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</si>
  <si>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</si>
  <si>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</si>
  <si>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</si>
  <si>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</si>
  <si>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</si>
  <si>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</si>
  <si>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</si>
  <si>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</si>
  <si>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</si>
  <si>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</si>
  <si>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</si>
  <si>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</si>
  <si>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</si>
  <si>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</si>
  <si>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</si>
  <si>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</si>
  <si>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</si>
  <si>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</si>
  <si>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</si>
  <si>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</si>
  <si>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</si>
  <si>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</si>
  <si>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</si>
  <si>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</si>
  <si>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</si>
  <si>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</si>
  <si>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</si>
  <si>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</si>
  <si>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</si>
  <si>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</si>
  <si>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</si>
  <si>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</si>
  <si>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</si>
  <si>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</si>
  <si>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</si>
  <si>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</si>
  <si>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</si>
  <si>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</si>
  <si>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</si>
  <si>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</si>
  <si>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</si>
  <si>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</si>
  <si>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</si>
  <si>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</si>
  <si>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</si>
  <si>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</si>
  <si>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</si>
  <si>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</si>
  <si>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</si>
  <si>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</si>
  <si>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</si>
  <si>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</si>
  <si>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</si>
  <si>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</si>
  <si>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</si>
  <si>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</si>
  <si>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</si>
  <si>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</si>
  <si>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</si>
  <si>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</si>
  <si>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</si>
  <si>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</si>
  <si>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</si>
  <si>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</si>
  <si>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</si>
  <si>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</si>
  <si>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</si>
  <si>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</si>
  <si>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</si>
  <si>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</si>
  <si>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</si>
  <si>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</si>
  <si>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</si>
  <si>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</si>
  <si>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</si>
  <si>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</si>
  <si>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</si>
  <si>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</si>
  <si>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</si>
  <si>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</si>
  <si>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</si>
  <si>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</si>
  <si>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</si>
  <si>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</si>
  <si>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</si>
  <si>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</si>
  <si>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</si>
  <si>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</si>
  <si>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</si>
  <si>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</si>
  <si>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</si>
  <si>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</si>
  <si>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</si>
  <si>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</si>
  <si>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</si>
  <si>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</si>
  <si>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</si>
  <si>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</si>
  <si>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</si>
  <si>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</si>
  <si>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</si>
  <si>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</si>
  <si>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</si>
  <si>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</si>
  <si>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</si>
  <si>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</si>
  <si>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</si>
  <si>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</si>
  <si>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</si>
  <si>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</si>
  <si>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</si>
  <si>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</si>
  <si>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</si>
  <si>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</si>
  <si>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</si>
  <si>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</si>
  <si>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</si>
  <si>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</si>
  <si>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</si>
  <si>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</si>
  <si>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</si>
  <si>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</si>
  <si>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</si>
  <si>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</si>
  <si>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</si>
  <si>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</si>
  <si>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</si>
  <si>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</si>
  <si>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</si>
  <si>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</si>
  <si>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</si>
  <si>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</si>
  <si>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</si>
  <si>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</si>
  <si>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</si>
  <si>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</si>
  <si>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</si>
  <si>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</si>
  <si>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</si>
  <si>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</si>
  <si>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</si>
  <si>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</si>
  <si>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</si>
  <si>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</si>
  <si>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</si>
  <si>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</si>
  <si>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</si>
  <si>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</si>
  <si>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</si>
  <si>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</si>
  <si>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</si>
  <si>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</si>
  <si>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</si>
  <si>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</si>
  <si>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</si>
  <si>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</si>
  <si>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</si>
  <si>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</si>
  <si>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</si>
  <si>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</si>
  <si>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</si>
  <si>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</si>
  <si>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</si>
  <si>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</si>
  <si>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</si>
  <si>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</si>
  <si>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</si>
  <si>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</si>
  <si>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</si>
  <si>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</si>
  <si>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</si>
  <si>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</si>
  <si>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</si>
  <si>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</si>
  <si>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</si>
  <si>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</si>
  <si>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</si>
  <si>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</si>
  <si>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</si>
  <si>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</si>
  <si>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</si>
  <si>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</si>
  <si>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</si>
  <si>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</si>
  <si>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</si>
  <si>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</si>
  <si>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</si>
  <si>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</si>
  <si>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</si>
  <si>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</si>
  <si>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</si>
  <si>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</si>
  <si>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</si>
  <si>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</si>
  <si>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</si>
  <si>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</si>
  <si>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</si>
  <si>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</si>
  <si>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</si>
  <si>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</si>
  <si>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</si>
  <si>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</si>
  <si>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</si>
  <si>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</si>
  <si>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</si>
  <si>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</si>
  <si>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</si>
  <si>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</si>
  <si>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</si>
  <si>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</si>
  <si>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</si>
  <si>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</si>
  <si>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</si>
  <si>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</si>
  <si>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</si>
  <si>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</si>
  <si>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</si>
  <si>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</si>
  <si>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</si>
  <si>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</si>
  <si>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</si>
  <si>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</si>
  <si>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</si>
  <si>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</si>
  <si>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</si>
  <si>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</si>
  <si>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</si>
  <si>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</si>
  <si>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</si>
  <si>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</si>
  <si>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</si>
  <si>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</si>
  <si>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</si>
  <si>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</si>
  <si>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</si>
  <si>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</si>
  <si>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</si>
  <si>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</si>
  <si>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</si>
  <si>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</si>
  <si>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</si>
  <si>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</si>
  <si>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</si>
  <si>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</si>
  <si>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</si>
  <si>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</si>
  <si>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</si>
  <si>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</si>
  <si>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</si>
  <si>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</si>
  <si>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</si>
  <si>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</si>
  <si>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</si>
  <si>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</si>
  <si>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</si>
  <si>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</si>
  <si>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</si>
  <si>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</si>
  <si>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</si>
  <si>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</si>
  <si>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</si>
  <si>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</si>
  <si>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</si>
  <si>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</si>
  <si>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</si>
  <si>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</si>
  <si>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</si>
  <si>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</si>
  <si>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</si>
  <si>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</si>
  <si>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</si>
  <si>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</si>
  <si>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</si>
  <si>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</si>
  <si>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</si>
  <si>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</si>
  <si>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</si>
  <si>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</si>
  <si>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</si>
  <si>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</si>
  <si>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</si>
  <si>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</si>
  <si>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</si>
  <si>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</si>
  <si>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</si>
  <si>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</si>
  <si>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</si>
  <si>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</si>
  <si>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</si>
  <si>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</si>
  <si>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</si>
  <si>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</si>
  <si>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</si>
  <si>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</si>
  <si>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</si>
  <si>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</si>
  <si>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</si>
  <si>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</si>
  <si>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</si>
  <si>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</si>
  <si>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</si>
  <si>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</si>
  <si>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</si>
  <si>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</si>
  <si>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</si>
  <si>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</si>
  <si>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</si>
  <si>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</si>
  <si>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</si>
  <si>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</si>
  <si>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</si>
  <si>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</si>
  <si>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</si>
  <si>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</si>
  <si>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</si>
  <si>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</si>
  <si>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</si>
  <si>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</si>
  <si>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</si>
  <si>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</si>
  <si>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</si>
  <si>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</si>
  <si>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</si>
  <si>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</si>
  <si>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</si>
  <si>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</si>
  <si>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</si>
  <si>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</si>
  <si>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</si>
  <si>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</si>
  <si>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</si>
  <si>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</si>
  <si>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</si>
  <si>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</si>
  <si>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</si>
  <si>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</si>
  <si>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</si>
  <si>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</si>
  <si>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</si>
  <si>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</si>
  <si>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</si>
  <si>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</si>
  <si>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</si>
  <si>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</si>
  <si>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</si>
  <si>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</si>
  <si>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</si>
  <si>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</si>
  <si>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</si>
  <si>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</si>
  <si>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</si>
  <si>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</si>
  <si>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</si>
  <si>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</si>
  <si>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</si>
  <si>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</si>
  <si>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</si>
  <si>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</si>
  <si>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</si>
  <si>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</si>
  <si>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</si>
  <si>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</si>
  <si>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</si>
  <si>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</si>
  <si>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</si>
  <si>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</si>
  <si>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</si>
  <si>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</si>
  <si>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</si>
  <si>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</si>
  <si>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</si>
  <si>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</si>
  <si>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</si>
  <si>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</si>
  <si>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</si>
  <si>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</si>
  <si>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</si>
  <si>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</si>
  <si>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</si>
  <si>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</si>
  <si>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</si>
  <si>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</si>
  <si>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</si>
  <si>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</si>
  <si>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</si>
  <si>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</si>
  <si>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</si>
  <si>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</si>
  <si>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</si>
  <si>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</si>
  <si>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</si>
  <si>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</si>
  <si>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</si>
  <si>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</si>
  <si>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</si>
  <si>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</si>
  <si>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</si>
  <si>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</si>
  <si>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</si>
  <si>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</si>
  <si>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</si>
  <si>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</si>
  <si>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</si>
  <si>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</si>
  <si>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</si>
  <si>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</si>
  <si>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</si>
  <si>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</si>
  <si>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</si>
  <si>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</si>
  <si>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</si>
  <si>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</si>
  <si>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</si>
  <si>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</si>
  <si>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</si>
  <si>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</si>
  <si>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</si>
  <si>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</si>
  <si>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</si>
  <si>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</si>
  <si>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</si>
  <si>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</si>
  <si>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</si>
  <si>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</si>
  <si>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</si>
  <si>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</si>
  <si>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</si>
  <si>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</si>
  <si>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</si>
  <si>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</si>
  <si>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</si>
  <si>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</si>
  <si>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</si>
  <si>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</si>
  <si>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</si>
  <si>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</si>
  <si>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</si>
  <si>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</si>
  <si>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</si>
  <si>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</si>
  <si>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</si>
  <si>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</si>
  <si>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</si>
  <si>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</si>
  <si>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</si>
  <si>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</si>
  <si>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</si>
  <si>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</si>
  <si>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</si>
  <si>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</si>
  <si>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</si>
  <si>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</si>
  <si>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</si>
  <si>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</si>
  <si>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</si>
  <si>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</si>
  <si>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</si>
  <si>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</si>
  <si>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</si>
  <si>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</si>
  <si>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</si>
  <si>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</si>
  <si>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</si>
  <si>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</si>
  <si>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</si>
  <si>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</si>
  <si>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</si>
  <si>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</si>
  <si>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</si>
  <si>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</si>
  <si>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</si>
  <si>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</si>
  <si>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</si>
  <si>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</si>
  <si>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</si>
  <si>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</si>
  <si>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</si>
  <si>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</si>
  <si>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</si>
  <si>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</si>
  <si>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</si>
  <si>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</si>
  <si>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</si>
  <si>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</si>
  <si>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</si>
  <si>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</si>
  <si>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</si>
  <si>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</si>
  <si>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</si>
  <si>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</si>
  <si>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</si>
  <si>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</si>
  <si>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</si>
  <si>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</si>
  <si>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</si>
  <si>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</si>
  <si>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</si>
  <si>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</si>
  <si>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</si>
  <si>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</si>
  <si>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</si>
  <si>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</si>
  <si>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</si>
  <si>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</si>
  <si>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</si>
  <si>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</si>
  <si>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</si>
  <si>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</si>
  <si>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</si>
  <si>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</si>
  <si>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</si>
  <si>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</si>
  <si>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</si>
  <si>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</si>
  <si>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</si>
  <si>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</si>
  <si>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</si>
  <si>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</si>
  <si>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</si>
  <si>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</si>
  <si>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</si>
  <si>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</si>
  <si>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</si>
  <si>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</si>
  <si>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</si>
  <si>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</si>
  <si>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</si>
  <si>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</si>
  <si>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</si>
  <si>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</si>
  <si>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</si>
  <si>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</si>
  <si>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</si>
  <si>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</si>
  <si>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</si>
  <si>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</si>
  <si>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</si>
  <si>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</si>
  <si>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</si>
  <si>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</si>
  <si>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</si>
  <si>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</si>
  <si>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</si>
  <si>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</si>
  <si>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</si>
  <si>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</si>
  <si>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</si>
  <si>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</si>
  <si>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</si>
  <si>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</si>
  <si>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</si>
  <si>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</si>
  <si>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</si>
  <si>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</si>
  <si>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</si>
  <si>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</si>
  <si>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</si>
  <si>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</si>
  <si>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</si>
  <si>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</si>
  <si>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</si>
  <si>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</si>
  <si>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</si>
  <si>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</si>
  <si>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</si>
  <si>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</si>
  <si>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</si>
  <si>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</si>
  <si>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</si>
  <si>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</si>
  <si>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</si>
  <si>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</si>
  <si>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</si>
  <si>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</si>
  <si>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</si>
  <si>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</si>
  <si>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</si>
  <si>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</si>
  <si>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</si>
  <si>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</si>
  <si>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</si>
  <si>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</si>
  <si>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</si>
  <si>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</si>
  <si>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</si>
  <si>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</si>
  <si>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</si>
  <si>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</si>
  <si>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</si>
  <si>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</si>
  <si>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</si>
  <si>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</si>
  <si>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</si>
  <si>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</si>
  <si>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</si>
  <si>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</si>
  <si>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</si>
  <si>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</si>
  <si>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</si>
  <si>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</si>
  <si>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</si>
  <si>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</si>
  <si>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</si>
  <si>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</si>
  <si>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</si>
  <si>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</si>
  <si>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</si>
  <si>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</si>
  <si>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</si>
  <si>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</si>
  <si>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</si>
  <si>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</si>
  <si>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</si>
  <si>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</si>
  <si>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</si>
  <si>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</si>
  <si>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</si>
  <si>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</si>
  <si>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</si>
  <si>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</si>
  <si>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</si>
  <si>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</si>
  <si>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</si>
  <si>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</si>
  <si>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</si>
  <si>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</si>
  <si>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</si>
  <si>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</si>
  <si>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</si>
  <si>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</si>
  <si>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</si>
  <si>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</si>
  <si>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</si>
  <si>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</si>
  <si>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</si>
  <si>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</si>
  <si>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</si>
  <si>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</si>
  <si>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</si>
  <si>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</si>
  <si>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</si>
  <si>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</si>
  <si>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</si>
  <si>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</si>
  <si>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</si>
  <si>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</si>
  <si>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</si>
  <si>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</si>
  <si>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</si>
  <si>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</si>
  <si>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</si>
  <si>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</si>
  <si>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</si>
  <si>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</si>
  <si>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</si>
  <si>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</si>
  <si>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</si>
  <si>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</si>
  <si>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</si>
  <si>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</si>
  <si>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</si>
  <si>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</si>
  <si>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</si>
  <si>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</si>
  <si>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</si>
  <si>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</si>
  <si>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</si>
  <si>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</si>
  <si>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</si>
  <si>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</si>
  <si>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</si>
  <si>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</si>
  <si>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</si>
  <si>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</si>
  <si>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</si>
  <si>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</si>
  <si>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</si>
  <si>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</si>
  <si>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</si>
  <si>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</si>
  <si>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</si>
  <si>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</si>
  <si>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</si>
  <si>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</si>
  <si>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</si>
  <si>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</si>
  <si>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</si>
  <si>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</si>
  <si>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</si>
  <si>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</si>
  <si>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</si>
  <si>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</si>
  <si>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</si>
  <si>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</si>
  <si>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</si>
  <si>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</si>
  <si>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</si>
  <si>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</si>
  <si>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</si>
  <si>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</si>
  <si>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</si>
  <si>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</si>
  <si>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</si>
  <si>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</si>
  <si>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</si>
  <si>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</si>
  <si>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</si>
  <si>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</si>
  <si>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</si>
  <si>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</si>
  <si>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</si>
  <si>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</si>
  <si>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</si>
  <si>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</si>
  <si>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</si>
  <si>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</si>
  <si>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</si>
  <si>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</si>
  <si>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</si>
  <si>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</si>
  <si>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</si>
  <si>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</si>
  <si>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</si>
  <si>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</si>
  <si>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</si>
  <si>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</si>
  <si>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</si>
  <si>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</si>
  <si>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</si>
  <si>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</si>
  <si>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</si>
  <si>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</si>
  <si>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</si>
  <si>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</si>
  <si>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</si>
  <si>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</si>
  <si>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</si>
  <si>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</si>
  <si>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</si>
  <si>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</si>
  <si>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</si>
  <si>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</si>
  <si>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</si>
  <si>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</si>
  <si>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</si>
  <si>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</si>
  <si>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</si>
  <si>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</si>
  <si>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</si>
  <si>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</si>
  <si>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</si>
  <si>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</si>
  <si>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</si>
  <si>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</si>
  <si>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</si>
  <si>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</si>
  <si>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</si>
  <si>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</si>
  <si>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</si>
  <si>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</si>
  <si>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</si>
  <si>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</si>
  <si>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</si>
  <si>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</si>
  <si>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</si>
  <si>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</si>
  <si>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</si>
  <si>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</si>
  <si>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</si>
  <si>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</si>
  <si>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</si>
  <si>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</si>
  <si>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</si>
  <si>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</si>
  <si>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</si>
  <si>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</si>
  <si>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</si>
  <si>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</si>
  <si>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</si>
  <si>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</si>
  <si>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</si>
  <si>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</si>
  <si>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</si>
  <si>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</si>
  <si>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</si>
  <si>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</si>
  <si>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</si>
  <si>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</si>
  <si>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</si>
  <si>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</si>
  <si>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</si>
  <si>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</si>
  <si>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</si>
  <si>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</si>
  <si>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</si>
  <si>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</si>
  <si>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</si>
  <si>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</si>
  <si>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</si>
  <si>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</si>
  <si>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</si>
  <si>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</si>
  <si>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</si>
  <si>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</si>
  <si>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</si>
  <si>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</si>
  <si>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</si>
  <si>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</si>
  <si>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</si>
  <si>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</si>
  <si>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</si>
  <si>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</si>
  <si>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</si>
  <si>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</si>
  <si>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</si>
  <si>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</si>
  <si>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</si>
  <si>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</si>
  <si>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</si>
  <si>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</si>
  <si>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</si>
  <si>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</si>
  <si>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</si>
  <si>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</si>
  <si>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</si>
  <si>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</si>
  <si>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</si>
  <si>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</si>
  <si>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</si>
  <si>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</si>
  <si>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</si>
  <si>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</si>
  <si>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</si>
  <si>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</si>
  <si>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</si>
  <si>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</si>
  <si>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</si>
  <si>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</si>
  <si>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</si>
  <si>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</si>
  <si>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</si>
  <si>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</si>
  <si>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</si>
  <si>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</si>
  <si>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</si>
  <si>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</si>
  <si>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</si>
  <si>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</si>
  <si>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</si>
  <si>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</si>
  <si>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</si>
  <si>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</si>
  <si>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</si>
  <si>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</si>
  <si>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</si>
  <si>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</si>
  <si>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</si>
  <si>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</si>
  <si>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</si>
  <si>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</si>
  <si>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</si>
  <si>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</si>
  <si>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</si>
  <si>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</si>
  <si>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</si>
  <si>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</si>
  <si>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</si>
  <si>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</si>
  <si>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</si>
  <si>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</si>
  <si>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</si>
  <si>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</si>
  <si>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</si>
  <si>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</si>
  <si>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</si>
  <si>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</si>
  <si>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</si>
  <si>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</si>
  <si>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</si>
  <si>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</si>
  <si>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</si>
  <si>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</si>
  <si>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</si>
  <si>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</si>
  <si>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</si>
  <si>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</si>
  <si>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</si>
  <si>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</si>
  <si>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</si>
  <si>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</si>
  <si>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</si>
  <si>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</si>
  <si>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</si>
  <si>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</si>
  <si>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</si>
  <si>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</si>
  <si>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</si>
  <si>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</si>
  <si>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</si>
  <si>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</si>
  <si>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</si>
  <si>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</si>
  <si>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</si>
  <si>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</si>
  <si>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</si>
  <si>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</si>
  <si>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</si>
  <si>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</si>
  <si>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</si>
  <si>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</si>
  <si>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</si>
  <si>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</si>
  <si>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</si>
  <si>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</si>
  <si>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</si>
  <si>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</si>
  <si>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</si>
  <si>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</si>
  <si>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</si>
  <si>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</si>
  <si>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</si>
  <si>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</si>
  <si>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</si>
  <si>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</si>
  <si>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</si>
  <si>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</si>
  <si>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</si>
  <si>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</si>
  <si>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</si>
  <si>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</si>
  <si>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</si>
  <si>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</si>
  <si>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</si>
  <si>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</si>
  <si>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</si>
  <si>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</si>
  <si>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</si>
  <si>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</si>
  <si>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</si>
  <si>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</si>
  <si>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</si>
  <si>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</si>
  <si>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</si>
  <si>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</si>
  <si>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</si>
  <si>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</si>
  <si>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</si>
  <si>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</si>
  <si>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</si>
  <si>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</si>
  <si>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</si>
  <si>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</si>
  <si>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</si>
  <si>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</si>
  <si>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</si>
  <si>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</si>
  <si>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</si>
  <si>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</si>
  <si>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</si>
  <si>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</si>
  <si>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</si>
  <si>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</si>
  <si>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</si>
  <si>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</si>
  <si>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</si>
  <si>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</si>
  <si>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</si>
  <si>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</si>
  <si>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</si>
  <si>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</si>
  <si>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</si>
  <si>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</si>
  <si>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</si>
  <si>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</si>
  <si>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</si>
  <si>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</si>
  <si>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</si>
  <si>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</si>
  <si>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</si>
  <si>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</si>
  <si>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</si>
  <si>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</si>
  <si>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</si>
  <si>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</si>
  <si>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</si>
  <si>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</si>
  <si>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</si>
  <si>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</si>
  <si>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</si>
  <si>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</si>
  <si>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</si>
  <si>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</si>
  <si>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</si>
  <si>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</si>
  <si>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</si>
  <si>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</si>
  <si>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</si>
  <si>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</si>
  <si>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</si>
  <si>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</si>
  <si>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</si>
  <si>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</si>
  <si>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</si>
  <si>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</si>
  <si>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</si>
  <si>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</si>
  <si>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</si>
  <si>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</si>
  <si>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</si>
  <si>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</si>
  <si>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</si>
  <si>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</si>
  <si>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</si>
  <si>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</si>
  <si>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</si>
  <si>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</si>
  <si>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</si>
  <si>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</si>
  <si>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</si>
  <si>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</si>
  <si>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</si>
  <si>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</si>
  <si>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</si>
  <si>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</si>
  <si>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</si>
  <si>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</si>
  <si>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</si>
  <si>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</si>
  <si>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</si>
  <si>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</si>
  <si>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</si>
  <si>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</si>
  <si>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</si>
  <si>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</si>
  <si>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</si>
  <si>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</si>
  <si>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</si>
  <si>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</si>
  <si>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</si>
  <si>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</si>
  <si>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</si>
  <si>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</si>
  <si>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</si>
  <si>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</si>
  <si>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</si>
  <si>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</si>
  <si>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</si>
  <si>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</si>
  <si>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</si>
  <si>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</si>
  <si>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</si>
  <si>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</si>
  <si>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</si>
  <si>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</si>
  <si>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</si>
  <si>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</si>
  <si>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</si>
  <si>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</si>
  <si>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</si>
  <si>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</si>
  <si>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</si>
  <si>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</si>
  <si>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</si>
  <si>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</si>
  <si>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</si>
  <si>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</si>
  <si>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</si>
  <si>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</si>
  <si>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</si>
  <si>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</si>
  <si>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</si>
  <si>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</si>
  <si>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</si>
  <si>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</si>
  <si>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</si>
  <si>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</si>
  <si>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</si>
  <si>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</si>
  <si>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</si>
  <si>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</si>
  <si>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</si>
  <si>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</si>
  <si>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</si>
  <si>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</si>
  <si>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</si>
  <si>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</si>
  <si>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</si>
  <si>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</si>
  <si>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</si>
  <si>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</si>
  <si>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</si>
  <si>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</si>
  <si>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</si>
  <si>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</si>
  <si>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</si>
  <si>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</si>
  <si>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</si>
  <si>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</si>
  <si>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</si>
  <si>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</si>
  <si>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</si>
  <si>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</si>
  <si>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</si>
  <si>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</si>
  <si>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</si>
  <si>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</si>
  <si>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</si>
  <si>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</si>
  <si>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</si>
  <si>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</si>
  <si>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</si>
  <si>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</si>
  <si>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</si>
  <si>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</si>
  <si>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</si>
  <si>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</si>
  <si>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</si>
  <si>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</si>
  <si>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</si>
  <si>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</si>
  <si>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</si>
  <si>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</si>
  <si>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</si>
  <si>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</si>
  <si>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</si>
  <si>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</si>
  <si>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</si>
  <si>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</si>
  <si>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</si>
  <si>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</si>
  <si>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</si>
  <si>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</si>
  <si>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</si>
  <si>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</si>
  <si>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</si>
  <si>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</si>
  <si>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</si>
  <si>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</si>
  <si>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</si>
  <si>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</si>
  <si>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</si>
  <si>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</si>
  <si>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</si>
  <si>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</si>
  <si>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</si>
  <si>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</si>
  <si>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</si>
  <si>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</si>
  <si>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</si>
  <si>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</si>
  <si>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</si>
  <si>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</si>
  <si>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</si>
  <si>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</si>
  <si>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</si>
  <si>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</si>
  <si>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</si>
  <si>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</si>
  <si>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</si>
  <si>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</si>
  <si>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</si>
  <si>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</si>
  <si>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</si>
  <si>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</si>
  <si>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</si>
  <si>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</si>
  <si>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</si>
  <si>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</si>
  <si>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</si>
  <si>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</si>
  <si>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</si>
  <si>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</si>
  <si>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</si>
  <si>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</si>
  <si>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</si>
  <si>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</si>
  <si>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</si>
  <si>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</si>
  <si>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</si>
  <si>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</si>
  <si>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</si>
  <si>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</si>
  <si>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</si>
  <si>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</si>
  <si>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</si>
  <si>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</si>
  <si>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</si>
  <si>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</si>
  <si>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</si>
  <si>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</si>
  <si>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</si>
  <si>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</si>
  <si>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</si>
  <si>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</si>
  <si>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</si>
  <si>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</si>
  <si>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</si>
  <si>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</si>
  <si>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</si>
  <si>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</si>
  <si>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</si>
  <si>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</si>
  <si>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</si>
  <si>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</si>
  <si>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</si>
  <si>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</si>
  <si>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</si>
  <si>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</si>
  <si>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</si>
  <si>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</si>
  <si>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</si>
  <si>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</si>
  <si>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</si>
  <si>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</si>
  <si>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</si>
  <si>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</si>
  <si>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</si>
  <si>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</si>
  <si>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</si>
  <si>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</si>
  <si>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</si>
  <si>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</si>
  <si>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</si>
  <si>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</si>
  <si>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</si>
  <si>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</si>
  <si>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</si>
  <si>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</si>
  <si>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</si>
  <si>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</si>
  <si>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</si>
  <si>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</si>
  <si>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</si>
  <si>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</si>
  <si>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</si>
  <si>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</si>
  <si>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</si>
  <si>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</si>
  <si>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</si>
  <si>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</si>
  <si>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</si>
  <si>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</si>
  <si>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</si>
  <si>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</si>
  <si>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</si>
  <si>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</si>
  <si>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</si>
  <si>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</si>
  <si>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</si>
  <si>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</si>
  <si>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</si>
  <si>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</si>
  <si>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</si>
  <si>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</si>
  <si>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</si>
  <si>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</si>
  <si>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</si>
  <si>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</si>
  <si>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</si>
  <si>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</si>
  <si>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</si>
  <si>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</si>
  <si>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</si>
  <si>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</si>
  <si>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</si>
  <si>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</si>
  <si>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</si>
  <si>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</si>
  <si>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</si>
  <si>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</si>
  <si>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</si>
  <si>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</si>
  <si>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</si>
  <si>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</si>
  <si>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</si>
  <si>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</si>
  <si>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</si>
  <si>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</si>
  <si>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</si>
  <si>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</si>
  <si>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</si>
  <si>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</si>
  <si>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</si>
  <si>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</si>
  <si>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</si>
  <si>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</si>
  <si>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</si>
  <si>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</si>
  <si>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</si>
  <si>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</si>
  <si>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</si>
  <si>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</si>
  <si>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</si>
  <si>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</si>
  <si>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</si>
  <si>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</si>
  <si>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</si>
  <si>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</si>
  <si>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</si>
  <si>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</si>
  <si>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</si>
  <si>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</si>
  <si>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</si>
  <si>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</si>
  <si>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</si>
  <si>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</si>
  <si>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</si>
  <si>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</si>
  <si>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</si>
  <si>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</si>
  <si>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</si>
  <si>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</si>
  <si>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</si>
  <si>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</si>
  <si>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</si>
  <si>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</si>
  <si>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</si>
  <si>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</si>
  <si>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</si>
  <si>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</si>
  <si>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</si>
  <si>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</si>
  <si>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</si>
  <si>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</si>
  <si>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</si>
  <si>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</si>
  <si>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</si>
  <si>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</si>
  <si>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</si>
  <si>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</si>
  <si>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</si>
  <si>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</si>
  <si>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</si>
  <si>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</si>
  <si>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</si>
  <si>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</si>
  <si>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</si>
  <si>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</si>
  <si>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</si>
  <si>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</si>
  <si>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</si>
  <si>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</si>
  <si>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</si>
  <si>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</si>
  <si>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</si>
  <si>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</si>
  <si>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</si>
  <si>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</si>
  <si>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</si>
  <si>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</si>
  <si>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</si>
  <si>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</si>
  <si>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</si>
  <si>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</si>
  <si>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</si>
  <si>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</si>
  <si>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</si>
  <si>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</si>
  <si>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</si>
  <si>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</si>
  <si>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</si>
  <si>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</si>
  <si>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</si>
  <si>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</si>
  <si>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</si>
  <si>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</si>
  <si>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</si>
  <si>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</si>
  <si>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</si>
  <si>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</si>
  <si>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</si>
  <si>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</si>
  <si>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</si>
  <si>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</si>
  <si>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</si>
  <si>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</si>
  <si>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</si>
  <si>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</si>
  <si>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</si>
  <si>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</si>
  <si>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</si>
  <si>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</si>
  <si>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</si>
  <si>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</si>
  <si>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</si>
  <si>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</si>
  <si>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</si>
  <si>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</si>
  <si>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</si>
  <si>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</si>
  <si>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</si>
  <si>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</si>
  <si>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</si>
  <si>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</si>
  <si>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</si>
  <si>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</si>
  <si>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</si>
  <si>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</si>
  <si>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</si>
  <si>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</si>
  <si>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</si>
  <si>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</si>
  <si>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</si>
  <si>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</si>
  <si>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</si>
  <si>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</si>
  <si>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</si>
  <si>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</si>
  <si>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</si>
  <si>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</si>
  <si>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</si>
  <si>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</si>
  <si>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</si>
  <si>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</si>
  <si>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</si>
  <si>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</si>
  <si>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</si>
  <si>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</si>
  <si>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</si>
  <si>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</si>
  <si>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</si>
  <si>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</si>
  <si>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</si>
  <si>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</si>
  <si>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</si>
  <si>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</si>
  <si>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</si>
  <si>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</si>
  <si>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</si>
  <si>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</si>
  <si>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</si>
  <si>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</si>
  <si>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</si>
  <si>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</si>
  <si>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</si>
  <si>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</si>
  <si>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</si>
  <si>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</si>
  <si>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</si>
  <si>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</si>
  <si>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</si>
  <si>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</si>
  <si>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</si>
  <si>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</si>
  <si>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</si>
  <si>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</si>
  <si>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</si>
  <si>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</si>
  <si>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</si>
  <si>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</si>
  <si>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</si>
  <si>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</si>
  <si>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</si>
  <si>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</si>
  <si>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</si>
  <si>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</si>
  <si>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</si>
  <si>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</si>
  <si>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</si>
  <si>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</si>
  <si>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</si>
  <si>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</si>
  <si>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</si>
  <si>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</si>
  <si>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</si>
  <si>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</si>
  <si>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</si>
  <si>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</si>
  <si>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</si>
  <si>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</si>
  <si>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</si>
  <si>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</si>
  <si>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</si>
  <si>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</si>
  <si>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</si>
  <si>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</si>
  <si>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</si>
  <si>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</si>
  <si>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</si>
  <si>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</si>
  <si>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</si>
  <si>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</si>
  <si>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</si>
  <si>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</si>
  <si>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</si>
  <si>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</si>
  <si>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</si>
  <si>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</si>
  <si>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</si>
  <si>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</si>
  <si>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</si>
  <si>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</si>
  <si>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</si>
  <si>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</si>
  <si>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</si>
  <si>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</si>
  <si>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</si>
  <si>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</si>
  <si>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</si>
  <si>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</si>
  <si>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</si>
  <si>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</si>
  <si>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</si>
  <si>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</si>
  <si>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</si>
  <si>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</si>
  <si>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</si>
  <si>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</si>
  <si>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</si>
  <si>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</si>
  <si>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</si>
  <si>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</si>
  <si>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</si>
  <si>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</si>
  <si>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</si>
  <si>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</si>
  <si>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</si>
  <si>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</si>
  <si>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</si>
  <si>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</si>
  <si>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</si>
  <si>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</si>
  <si>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</si>
  <si>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</si>
  <si>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</si>
  <si>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</si>
  <si>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</si>
  <si>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</si>
  <si>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</si>
  <si>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</si>
  <si>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</si>
  <si>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</si>
  <si>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</si>
  <si>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</si>
  <si>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</si>
  <si>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</si>
  <si>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</si>
  <si>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</si>
  <si>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</si>
  <si>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</si>
  <si>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</si>
  <si>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</si>
  <si>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</si>
  <si>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</si>
  <si>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</si>
  <si>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</si>
  <si>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</si>
  <si>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</si>
  <si>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</si>
  <si>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</si>
  <si>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</si>
  <si>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</si>
  <si>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</si>
  <si>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</si>
  <si>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</si>
  <si>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</si>
  <si>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</si>
  <si>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</si>
  <si>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</si>
  <si>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</si>
  <si>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</si>
  <si>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</si>
  <si>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</si>
  <si>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</si>
  <si>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</si>
  <si>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</si>
  <si>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</si>
  <si>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</si>
  <si>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</si>
  <si>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</si>
  <si>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</si>
  <si>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</si>
  <si>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</si>
  <si>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</si>
  <si>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</si>
  <si>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</si>
  <si>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</si>
  <si>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</si>
  <si>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</si>
  <si>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</si>
  <si>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</si>
  <si>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</si>
  <si>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</si>
  <si>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</si>
  <si>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</si>
  <si>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</si>
  <si>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</si>
  <si>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</si>
  <si>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</si>
  <si>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</si>
  <si>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</si>
  <si>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</si>
  <si>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</si>
  <si>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</si>
  <si>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</si>
  <si>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</si>
  <si>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</si>
  <si>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</si>
  <si>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</si>
  <si>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</si>
  <si>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</si>
  <si>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</si>
  <si>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</si>
  <si>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</si>
  <si>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</si>
  <si>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</si>
  <si>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</si>
  <si>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</si>
  <si>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</si>
  <si>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</si>
  <si>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</si>
  <si>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</si>
  <si>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</si>
  <si>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</si>
  <si>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</si>
  <si>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</si>
  <si>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</si>
  <si>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</si>
  <si>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</si>
  <si>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</si>
  <si>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</si>
  <si>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</si>
  <si>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</si>
  <si>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</si>
  <si>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</si>
  <si>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</si>
  <si>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</si>
  <si>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</si>
  <si>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</si>
  <si>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</si>
  <si>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</si>
  <si>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</si>
  <si>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</si>
  <si>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</si>
  <si>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</si>
  <si>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</si>
  <si>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</si>
  <si>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</si>
  <si>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</si>
  <si>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</si>
  <si>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</si>
  <si>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</si>
  <si>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</si>
  <si>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</si>
  <si>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</si>
  <si>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</si>
  <si>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</si>
  <si>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</si>
  <si>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</si>
  <si>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</si>
  <si>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</si>
  <si>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</si>
  <si>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</si>
  <si>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</si>
  <si>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</si>
  <si>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</si>
  <si>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</si>
  <si>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</si>
  <si>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</si>
  <si>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</si>
  <si>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</si>
  <si>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</si>
  <si>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</si>
  <si>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</si>
  <si>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</si>
  <si>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</si>
  <si>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</si>
  <si>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</si>
  <si>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</si>
  <si>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</si>
  <si>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</si>
  <si>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</si>
  <si>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</si>
  <si>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</si>
  <si>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</si>
  <si>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</si>
  <si>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</si>
  <si>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</si>
  <si>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</si>
  <si>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</si>
  <si>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</si>
  <si>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</si>
  <si>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</si>
  <si>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</si>
  <si>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</si>
  <si>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</si>
  <si>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</si>
  <si>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</si>
  <si>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</si>
  <si>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</si>
  <si>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</si>
  <si>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</si>
  <si>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</si>
  <si>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</si>
  <si>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</si>
  <si>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</si>
  <si>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</si>
  <si>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</si>
  <si>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</si>
  <si>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</si>
  <si>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</si>
  <si>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</si>
  <si>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</si>
  <si>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</si>
  <si>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</si>
  <si>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</si>
  <si>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</si>
  <si>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</si>
  <si>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</si>
  <si>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</si>
  <si>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</si>
  <si>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</si>
  <si>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</si>
  <si>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</si>
  <si>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</si>
  <si>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</si>
  <si>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</si>
  <si>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</si>
  <si>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</si>
  <si>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</si>
  <si>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</si>
  <si>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</si>
  <si>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</si>
  <si>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</si>
  <si>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</si>
  <si>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</si>
  <si>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</si>
  <si>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</si>
  <si>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</si>
  <si>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</si>
  <si>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</si>
  <si>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</si>
  <si>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</si>
  <si>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</si>
  <si>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</si>
  <si>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</si>
  <si>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</si>
  <si>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</si>
  <si>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</si>
  <si>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</si>
  <si>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</si>
  <si>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</si>
  <si>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</si>
  <si>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</si>
  <si>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</si>
  <si>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</si>
  <si>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</si>
  <si>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</si>
  <si>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</si>
  <si>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</si>
  <si>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</si>
  <si>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</si>
  <si>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</si>
  <si>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</si>
  <si>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</si>
  <si>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</si>
  <si>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</si>
  <si>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</si>
  <si>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</si>
  <si>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</si>
  <si>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</si>
  <si>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</si>
  <si>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</si>
  <si>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</si>
  <si>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</si>
  <si>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</si>
  <si>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</si>
  <si>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</si>
  <si>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</si>
  <si>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</si>
  <si>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</si>
  <si>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</si>
  <si>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</si>
  <si>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</si>
  <si>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</si>
  <si>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</si>
  <si>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</si>
  <si>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</si>
  <si>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</si>
  <si>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</si>
  <si>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</si>
  <si>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</si>
  <si>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</si>
  <si>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</si>
  <si>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</si>
  <si>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</si>
  <si>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</si>
  <si>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</si>
  <si>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</si>
  <si>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</si>
  <si>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</si>
  <si>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</si>
  <si>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</si>
  <si>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</si>
  <si>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</si>
  <si>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</si>
  <si>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</si>
  <si>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</si>
  <si>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</si>
  <si>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</si>
  <si>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</si>
  <si>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</si>
  <si>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</si>
  <si>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</si>
  <si>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</si>
  <si>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</si>
  <si>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</si>
  <si>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</si>
  <si>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</si>
  <si>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</si>
  <si>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</si>
  <si>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</si>
  <si>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</si>
  <si>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</si>
  <si>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</si>
  <si>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</si>
  <si>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</si>
  <si>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</si>
  <si>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</si>
  <si>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</si>
  <si>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</si>
  <si>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</si>
  <si>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</si>
  <si>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</si>
  <si>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</si>
  <si>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</si>
  <si>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</si>
  <si>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</si>
  <si>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</si>
  <si>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</si>
  <si>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</si>
  <si>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</si>
  <si>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</si>
  <si>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</si>
  <si>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</si>
  <si>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</si>
  <si>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</si>
  <si>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</si>
  <si>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</si>
  <si>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</si>
  <si>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</si>
  <si>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</si>
  <si>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</si>
  <si>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</si>
  <si>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</si>
  <si>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</si>
  <si>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</si>
  <si>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</si>
  <si>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</si>
  <si>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</si>
  <si>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</si>
  <si>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</si>
  <si>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</si>
  <si>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</si>
  <si>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</si>
  <si>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</si>
  <si>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</si>
  <si>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</si>
  <si>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</si>
  <si>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</si>
  <si>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</si>
  <si>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</si>
  <si>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</si>
  <si>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</si>
  <si>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</si>
  <si>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</si>
  <si>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</si>
  <si>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</si>
  <si>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</si>
  <si>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</si>
  <si>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</si>
  <si>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</si>
  <si>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</si>
  <si>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</si>
  <si>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</si>
  <si>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</si>
  <si>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</si>
  <si>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</si>
  <si>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</si>
  <si>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</si>
  <si>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</si>
  <si>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</si>
  <si>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</si>
  <si>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</si>
  <si>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</si>
  <si>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</si>
  <si>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</si>
  <si>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</si>
  <si>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</si>
  <si>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</si>
  <si>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</si>
  <si>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</si>
  <si>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</si>
  <si>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</si>
  <si>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</si>
  <si>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</si>
  <si>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</si>
  <si>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</si>
  <si>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</si>
  <si>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</si>
  <si>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</si>
  <si>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</si>
  <si>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</si>
  <si>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</si>
  <si>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</si>
  <si>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</si>
  <si>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</si>
  <si>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</si>
  <si>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</si>
  <si>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</si>
  <si>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</si>
  <si>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</si>
  <si>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</si>
  <si>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</si>
  <si>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</si>
  <si>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</si>
  <si>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</si>
  <si>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</si>
  <si>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</si>
  <si>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</si>
  <si>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</si>
  <si>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</si>
  <si>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</si>
  <si>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</si>
  <si>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</si>
  <si>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</si>
  <si>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</si>
  <si>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</si>
  <si>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</si>
  <si>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</si>
  <si>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</si>
  <si>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</si>
  <si>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</si>
  <si>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</si>
  <si>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</si>
  <si>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</si>
  <si>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</si>
  <si>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</si>
  <si>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</si>
  <si>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</si>
  <si>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</si>
  <si>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</si>
  <si>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</si>
  <si>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</si>
  <si>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</si>
  <si>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</si>
  <si>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</si>
  <si>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</si>
  <si>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</si>
  <si>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</si>
  <si>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</si>
  <si>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</si>
  <si>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</si>
  <si>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</si>
  <si>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</si>
  <si>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</si>
  <si>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</si>
  <si>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</si>
  <si>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</si>
  <si>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</si>
  <si>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</si>
  <si>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</si>
  <si>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</si>
  <si>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</si>
  <si>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</si>
  <si>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</si>
  <si>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</si>
  <si>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</si>
  <si>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</si>
  <si>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</si>
  <si>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</si>
  <si>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</si>
  <si>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</si>
  <si>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</si>
  <si>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</si>
  <si>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</si>
  <si>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</si>
  <si>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</si>
  <si>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</si>
  <si>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</si>
  <si>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</si>
  <si>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</si>
  <si>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</si>
  <si>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</si>
  <si>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</si>
  <si>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</si>
  <si>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</si>
  <si>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</si>
  <si>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</si>
  <si>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</si>
  <si>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</si>
  <si>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</si>
  <si>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</si>
  <si>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</si>
  <si>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</si>
  <si>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</si>
  <si>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</si>
  <si>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</si>
  <si>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</si>
  <si>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</si>
  <si>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</si>
  <si>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</si>
  <si>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</si>
  <si>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</si>
  <si>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</si>
  <si>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</si>
  <si>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</si>
  <si>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</si>
  <si>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</si>
  <si>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</si>
  <si>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</si>
  <si>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</si>
  <si>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</si>
  <si>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</si>
  <si>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</si>
  <si>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</si>
  <si>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</si>
  <si>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</si>
  <si>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</si>
  <si>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</si>
  <si>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</si>
  <si>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</si>
  <si>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</si>
  <si>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</si>
  <si>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</si>
  <si>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</si>
  <si>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</si>
  <si>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</si>
  <si>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</si>
  <si>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</si>
  <si>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</si>
  <si>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</si>
  <si>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</si>
  <si>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</si>
  <si>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</si>
  <si>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</si>
  <si>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</si>
  <si>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</si>
  <si>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</si>
  <si>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</si>
  <si>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</si>
  <si>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</si>
  <si>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</si>
  <si>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</si>
  <si>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</si>
  <si>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</si>
  <si>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</si>
  <si>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</si>
  <si>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</si>
  <si>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</si>
  <si>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</si>
  <si>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</si>
  <si>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</si>
  <si>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</si>
  <si>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</si>
  <si>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</si>
  <si>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</si>
  <si>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</si>
  <si>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</si>
  <si>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</si>
  <si>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</si>
  <si>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</si>
  <si>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</si>
  <si>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</si>
  <si>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</si>
  <si>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</si>
  <si>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</si>
  <si>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</si>
  <si>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</si>
  <si>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</si>
  <si>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</si>
  <si>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</si>
  <si>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</si>
  <si>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</si>
  <si>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</si>
  <si>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</si>
  <si>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</si>
  <si>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</si>
  <si>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</si>
  <si>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</si>
  <si>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</si>
  <si>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</si>
  <si>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</si>
  <si>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</si>
  <si>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</si>
  <si>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</si>
  <si>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</si>
  <si>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</si>
  <si>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</si>
  <si>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</si>
  <si>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</si>
  <si>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</si>
  <si>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</si>
  <si>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</si>
  <si>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</si>
  <si>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</si>
  <si>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</si>
  <si>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</si>
  <si>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</si>
  <si>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</si>
  <si>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</si>
  <si>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</si>
  <si>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</si>
  <si>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</si>
  <si>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</si>
  <si>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</si>
  <si>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</si>
  <si>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</si>
  <si>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</si>
  <si>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</si>
  <si>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</si>
  <si>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</si>
  <si>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</si>
  <si>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</si>
  <si>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</si>
  <si>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</si>
  <si>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</si>
  <si>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</si>
  <si>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</si>
  <si>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</si>
  <si>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</si>
  <si>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</si>
  <si>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</si>
  <si>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</si>
  <si>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</si>
  <si>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</si>
  <si>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</si>
  <si>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</si>
  <si>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</si>
  <si>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</si>
  <si>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</si>
  <si>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</si>
  <si>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</si>
  <si>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</si>
  <si>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</si>
  <si>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</si>
  <si>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</si>
  <si>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</si>
  <si>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</si>
  <si>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</si>
  <si>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</si>
  <si>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</si>
  <si>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</si>
  <si>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</si>
  <si>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</si>
  <si>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</si>
  <si>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</si>
  <si>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</si>
  <si>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</si>
  <si>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</si>
  <si>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</si>
  <si>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</si>
  <si>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</si>
  <si>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</si>
  <si>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</si>
  <si>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</si>
  <si>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</si>
  <si>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</si>
  <si>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</si>
  <si>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</si>
  <si>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</si>
  <si>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</si>
  <si>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</si>
  <si>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</si>
  <si>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</si>
  <si>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</si>
  <si>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</si>
  <si>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</si>
  <si>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</si>
  <si>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</si>
  <si>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</si>
  <si>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</si>
  <si>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</si>
  <si>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</si>
  <si>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</si>
  <si>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</si>
  <si>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</si>
  <si>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</si>
  <si>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</si>
  <si>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</si>
  <si>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</si>
  <si>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</si>
  <si>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</si>
  <si>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</si>
  <si>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</si>
  <si>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</si>
  <si>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</si>
  <si>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</si>
  <si>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</si>
  <si>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</si>
  <si>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</si>
  <si>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</si>
  <si>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</si>
  <si>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</si>
  <si>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</si>
  <si>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</si>
  <si>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</si>
  <si>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</si>
  <si>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</si>
  <si>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</si>
  <si>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</si>
  <si>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</si>
  <si>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</si>
  <si>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</si>
  <si>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</si>
  <si>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</si>
  <si>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</si>
  <si>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</si>
  <si>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</si>
  <si>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</si>
  <si>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</si>
  <si>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</si>
  <si>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</si>
  <si>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</si>
  <si>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</si>
  <si>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</si>
  <si>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</si>
  <si>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</si>
  <si>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</si>
  <si>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</si>
  <si>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</si>
  <si>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</si>
  <si>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</si>
  <si>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</si>
  <si>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</si>
  <si>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</si>
  <si>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</si>
  <si>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</si>
  <si>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</si>
  <si>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</si>
  <si>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</si>
  <si>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</si>
  <si>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</si>
  <si>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</si>
  <si>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</si>
  <si>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</si>
  <si>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</si>
  <si>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</si>
  <si>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</si>
  <si>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</si>
  <si>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</si>
  <si>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</si>
  <si>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</si>
  <si>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</si>
  <si>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</si>
  <si>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</si>
  <si>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</si>
  <si>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</si>
  <si>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</si>
  <si>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</si>
  <si>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</si>
  <si>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</si>
  <si>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</si>
  <si>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</si>
  <si>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</si>
  <si>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</si>
  <si>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</si>
  <si>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</si>
  <si>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</si>
  <si>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</si>
  <si>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</si>
  <si>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</si>
  <si>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</si>
  <si>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</si>
  <si>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</si>
  <si>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</si>
  <si>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</si>
  <si>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</si>
  <si>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</si>
  <si>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</si>
  <si>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</si>
  <si>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</si>
  <si>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</si>
  <si>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</si>
  <si>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</si>
  <si>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</si>
  <si>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</si>
  <si>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</si>
  <si>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</si>
  <si>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</si>
  <si>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</si>
  <si>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</si>
  <si>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</si>
  <si>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</si>
  <si>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</si>
  <si>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</si>
  <si>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</si>
  <si>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</si>
  <si>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</si>
  <si>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</si>
  <si>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</si>
  <si>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</si>
  <si>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</si>
  <si>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</si>
  <si>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</si>
  <si>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</si>
  <si>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</si>
  <si>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</si>
  <si>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</si>
  <si>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</si>
  <si>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</si>
  <si>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</si>
  <si>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</si>
  <si>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</si>
  <si>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</si>
  <si>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</si>
  <si>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</si>
  <si>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</si>
  <si>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</si>
  <si>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</si>
  <si>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</si>
  <si>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</si>
  <si>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</si>
  <si>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</si>
  <si>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</si>
  <si>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</si>
  <si>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</si>
  <si>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</si>
  <si>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</si>
  <si>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</si>
  <si>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</si>
  <si>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</si>
  <si>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</si>
  <si>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</si>
  <si>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</si>
  <si>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</si>
  <si>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</si>
  <si>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</si>
  <si>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</si>
  <si>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</si>
  <si>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</si>
  <si>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</si>
  <si>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</si>
  <si>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</si>
  <si>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</si>
  <si>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</si>
  <si>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</si>
  <si>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</si>
  <si>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</si>
  <si>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</si>
  <si>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</si>
  <si>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</si>
  <si>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</si>
  <si>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</si>
  <si>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</si>
  <si>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</si>
  <si>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</si>
  <si>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</si>
  <si>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</si>
  <si>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</si>
  <si>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</si>
  <si>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</si>
  <si>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</si>
  <si>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</si>
  <si>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</si>
  <si>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</si>
  <si>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</si>
  <si>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</si>
  <si>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</si>
  <si>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</si>
  <si>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</si>
  <si>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</si>
  <si>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</si>
  <si>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</si>
  <si>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</si>
  <si>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</si>
  <si>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</si>
  <si>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</si>
  <si>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</si>
  <si>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</si>
  <si>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</si>
  <si>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</si>
  <si>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</si>
  <si>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</si>
  <si>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</si>
  <si>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</si>
  <si>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</si>
  <si>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</si>
  <si>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</si>
  <si>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</si>
  <si>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</si>
  <si>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</si>
  <si>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</si>
  <si>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</si>
  <si>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</si>
  <si>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</si>
  <si>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</si>
  <si>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</si>
  <si>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</si>
  <si>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</si>
  <si>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</si>
  <si>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</si>
  <si>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</si>
  <si>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</si>
  <si>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</si>
  <si>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</si>
  <si>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</si>
  <si>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</si>
  <si>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</si>
  <si>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</si>
  <si>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</si>
  <si>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</si>
  <si>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</si>
  <si>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</si>
  <si>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</si>
  <si>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</si>
  <si>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</si>
  <si>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</si>
  <si>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</si>
  <si>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</si>
  <si>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</si>
  <si>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</si>
  <si>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</si>
  <si>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</si>
  <si>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</si>
  <si>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</si>
  <si>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</si>
  <si>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</si>
  <si>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</si>
  <si>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</si>
  <si>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</si>
  <si>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</si>
  <si>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</si>
  <si>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</si>
  <si>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</si>
  <si>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</si>
  <si>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</si>
  <si>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</si>
  <si>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</si>
  <si>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</si>
  <si>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</si>
  <si>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</si>
  <si>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</si>
  <si>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</si>
  <si>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</si>
  <si>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</si>
  <si>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</si>
  <si>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</si>
  <si>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</si>
  <si>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</si>
  <si>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</si>
  <si>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</si>
  <si>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</si>
  <si>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</si>
  <si>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</si>
  <si>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</si>
  <si>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</si>
  <si>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</si>
  <si>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</si>
  <si>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</si>
  <si>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</si>
  <si>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</si>
  <si>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</si>
  <si>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</si>
  <si>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</si>
  <si>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</si>
  <si>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</si>
  <si>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</si>
  <si>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</si>
  <si>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</si>
  <si>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</si>
  <si>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</si>
  <si>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</si>
  <si>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</si>
  <si>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</si>
  <si>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</si>
  <si>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</si>
  <si>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</si>
  <si>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</si>
  <si>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</si>
  <si>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</si>
  <si>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</si>
  <si>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</si>
  <si>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</si>
  <si>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</si>
  <si>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</si>
  <si>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</si>
  <si>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</si>
  <si>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</si>
  <si>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</si>
  <si>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</si>
  <si>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</si>
  <si>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</si>
  <si>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</si>
  <si>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</si>
  <si>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</si>
  <si>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</si>
  <si>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</si>
  <si>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</si>
  <si>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</si>
  <si>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</si>
  <si>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</si>
  <si>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</si>
  <si>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</si>
  <si>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</si>
  <si>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</si>
  <si>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</si>
  <si>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</si>
  <si>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</si>
  <si>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</si>
  <si>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</si>
  <si>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</si>
  <si>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</si>
  <si>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</si>
  <si>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</si>
  <si>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</si>
  <si>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</si>
  <si>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</si>
  <si>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</si>
  <si>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</si>
  <si>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</si>
  <si>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</si>
  <si>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</si>
  <si>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</si>
  <si>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</si>
  <si>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</si>
  <si>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</si>
  <si>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</si>
  <si>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</si>
  <si>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</si>
  <si>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</si>
  <si>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</si>
  <si>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</si>
  <si>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</si>
  <si>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</si>
  <si>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</si>
  <si>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</si>
  <si>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</si>
  <si>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</si>
  <si>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</si>
  <si>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</si>
  <si>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</si>
  <si>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</si>
  <si>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</si>
  <si>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</si>
  <si>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</si>
  <si>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</si>
  <si>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</si>
  <si>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</si>
  <si>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</si>
  <si>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</si>
  <si>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</si>
  <si>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</si>
  <si>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</si>
  <si>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</si>
  <si>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</si>
  <si>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</si>
  <si>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</si>
  <si>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</si>
  <si>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</si>
  <si>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</si>
  <si>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</si>
  <si>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</si>
  <si>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</si>
  <si>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</si>
  <si>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</si>
  <si>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</si>
  <si>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</si>
  <si>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</si>
  <si>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</si>
  <si>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</si>
  <si>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</si>
  <si>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</si>
  <si>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</si>
  <si>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</si>
  <si>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</si>
  <si>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</si>
  <si>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</si>
  <si>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</si>
  <si>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</si>
  <si>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</si>
  <si>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</si>
  <si>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</si>
  <si>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</si>
  <si>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</si>
  <si>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</si>
  <si>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</si>
  <si>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</si>
  <si>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</si>
  <si>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</si>
  <si>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</si>
  <si>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</si>
  <si>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</si>
  <si>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</si>
  <si>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</si>
  <si>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</si>
  <si>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</si>
  <si>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</si>
  <si>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</si>
  <si>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</si>
  <si>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</si>
  <si>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</si>
  <si>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</si>
  <si>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</si>
  <si>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</si>
  <si>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</si>
  <si>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</si>
  <si>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</si>
  <si>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</si>
  <si>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</si>
  <si>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</si>
  <si>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</si>
  <si>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</si>
  <si>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</si>
  <si>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</si>
  <si>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</si>
  <si>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</si>
  <si>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</si>
  <si>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</si>
  <si>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</si>
  <si>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</si>
  <si>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</si>
  <si>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</si>
  <si>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</si>
  <si>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</si>
  <si>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</si>
  <si>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</si>
  <si>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</si>
  <si>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</si>
  <si>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</si>
  <si>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</si>
  <si>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</si>
  <si>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</si>
  <si>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</si>
  <si>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</si>
  <si>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</si>
  <si>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</si>
  <si>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</si>
  <si>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</si>
  <si>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</si>
  <si>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</si>
  <si>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</si>
  <si>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</si>
  <si>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</si>
  <si>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</si>
  <si>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</si>
  <si>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</si>
  <si>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</si>
  <si>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</si>
  <si>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</si>
  <si>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</si>
  <si>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</si>
  <si>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</si>
  <si>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</si>
  <si>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</si>
  <si>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</si>
  <si>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</si>
  <si>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</si>
  <si>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</si>
  <si>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</si>
  <si>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</si>
  <si>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</si>
  <si>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</si>
  <si>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</si>
  <si>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</si>
  <si>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</si>
  <si>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</si>
  <si>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</si>
  <si>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</si>
  <si>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</si>
  <si>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</si>
  <si>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</si>
  <si>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</si>
  <si>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</si>
  <si>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</si>
  <si>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</si>
  <si>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</si>
  <si>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</si>
  <si>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</si>
  <si>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</si>
  <si>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</si>
  <si>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</si>
  <si>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</si>
  <si>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</si>
  <si>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</si>
  <si>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</si>
  <si>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</si>
  <si>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</si>
  <si>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</si>
  <si>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</si>
  <si>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</si>
  <si>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</si>
  <si>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</si>
  <si>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</si>
  <si>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</si>
  <si>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</si>
  <si>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</si>
  <si>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</si>
  <si>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</si>
  <si>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</si>
  <si>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</si>
  <si>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</si>
  <si>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</si>
  <si>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</si>
  <si>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</si>
  <si>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</si>
  <si>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</si>
  <si>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</si>
  <si>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</si>
  <si>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</si>
  <si>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</si>
  <si>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</si>
  <si>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</si>
  <si>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</si>
  <si>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</si>
  <si>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</si>
  <si>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</si>
  <si>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</si>
  <si>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</si>
  <si>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</si>
  <si>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</si>
  <si>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</si>
  <si>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</si>
  <si>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</si>
  <si>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</si>
  <si>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</si>
  <si>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</si>
  <si>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</si>
  <si>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</si>
  <si>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</si>
  <si>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</si>
  <si>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</si>
  <si>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</si>
  <si>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</si>
  <si>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</si>
  <si>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</si>
  <si>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</si>
  <si>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</si>
  <si>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</si>
  <si>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</si>
  <si>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</si>
  <si>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</si>
  <si>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</si>
  <si>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</si>
  <si>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</si>
  <si>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</si>
  <si>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</si>
  <si>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</si>
  <si>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</si>
  <si>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</si>
  <si>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</si>
  <si>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</si>
  <si>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</si>
  <si>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</si>
  <si>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</si>
  <si>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</si>
  <si>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</si>
  <si>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</si>
  <si>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</si>
  <si>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</si>
  <si>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</si>
  <si>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</si>
  <si>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</si>
  <si>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</si>
  <si>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</si>
  <si>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</si>
  <si>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</si>
  <si>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</si>
  <si>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</si>
  <si>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</si>
  <si>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</si>
  <si>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</si>
  <si>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</si>
  <si>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</si>
  <si>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</si>
  <si>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</si>
  <si>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</si>
  <si>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</si>
  <si>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</si>
  <si>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</si>
  <si>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</si>
  <si>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</si>
  <si>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</si>
  <si>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</si>
  <si>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</si>
  <si>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</si>
  <si>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</si>
  <si>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</si>
  <si>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</si>
  <si>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</si>
  <si>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</si>
  <si>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</si>
  <si>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</si>
  <si>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</si>
  <si>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</si>
  <si>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</si>
  <si>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</si>
  <si>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</si>
  <si>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</si>
  <si>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</si>
  <si>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</si>
  <si>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</si>
  <si>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</si>
  <si>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</si>
  <si>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</si>
  <si>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</si>
  <si>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</si>
  <si>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</si>
  <si>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</si>
  <si>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</si>
  <si>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</si>
  <si>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</si>
  <si>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</si>
  <si>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</si>
  <si>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</si>
  <si>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</si>
  <si>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</si>
  <si>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</si>
  <si>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</si>
  <si>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</si>
  <si>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</si>
  <si>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</si>
  <si>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</si>
  <si>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</si>
  <si>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</si>
  <si>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</si>
  <si>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</si>
  <si>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</si>
  <si>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</si>
  <si>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</si>
  <si>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</si>
  <si>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</si>
  <si>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</si>
  <si>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</si>
  <si>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</si>
  <si>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</si>
  <si>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</si>
  <si>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</si>
  <si>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</si>
  <si>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</si>
  <si>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</si>
  <si>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</si>
  <si>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</si>
  <si>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</si>
  <si>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</si>
  <si>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</si>
  <si>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</si>
  <si>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</si>
  <si>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</si>
  <si>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</si>
  <si>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</si>
  <si>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</si>
  <si>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</si>
  <si>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</si>
  <si>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</si>
  <si>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</si>
  <si>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</si>
  <si>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</si>
  <si>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</si>
  <si>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</si>
  <si>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</si>
  <si>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</si>
  <si>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</si>
  <si>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</si>
  <si>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</si>
  <si>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</si>
  <si>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</si>
  <si>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</si>
  <si>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</si>
  <si>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</si>
  <si>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</si>
  <si>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</si>
  <si>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</si>
  <si>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</si>
  <si>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</si>
  <si>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</si>
  <si>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</si>
  <si>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</si>
  <si>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</si>
  <si>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</si>
  <si>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</si>
  <si>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</si>
  <si>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</si>
  <si>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</si>
  <si>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</si>
  <si>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</si>
  <si>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</si>
  <si>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</si>
  <si>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</si>
  <si>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</si>
  <si>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</si>
  <si>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</si>
  <si>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</si>
  <si>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</si>
  <si>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</si>
  <si>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</si>
  <si>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</si>
  <si>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</si>
  <si>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</si>
  <si>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</si>
  <si>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</si>
  <si>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</si>
  <si>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</si>
  <si>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</si>
  <si>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</si>
  <si>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</si>
  <si>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</si>
  <si>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</si>
  <si>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</si>
  <si>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</si>
  <si>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</si>
  <si>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</si>
  <si>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</si>
  <si>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</si>
  <si>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</si>
  <si>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</si>
  <si>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</si>
  <si>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</si>
  <si>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</si>
  <si>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</si>
  <si>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</si>
  <si>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</si>
  <si>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</si>
  <si>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</si>
  <si>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</si>
  <si>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</si>
  <si>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</si>
  <si>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</si>
  <si>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</si>
  <si>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</si>
  <si>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</si>
  <si>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</si>
  <si>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</si>
  <si>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</si>
  <si>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</si>
  <si>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</si>
  <si>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</si>
  <si>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</si>
  <si>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</si>
  <si>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</si>
  <si>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</si>
  <si>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</si>
  <si>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</si>
  <si>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</si>
  <si>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</si>
  <si>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</si>
  <si>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</si>
  <si>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</si>
  <si>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</si>
  <si>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</si>
  <si>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</si>
  <si>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</si>
  <si>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</si>
  <si>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</si>
  <si>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</si>
  <si>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</si>
  <si>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</si>
  <si>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</si>
  <si>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</si>
  <si>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</si>
  <si>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</si>
  <si>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</si>
  <si>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</si>
  <si>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</si>
  <si>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</si>
  <si>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</si>
  <si>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</si>
  <si>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</si>
  <si>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</si>
  <si>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</si>
  <si>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</si>
  <si>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</si>
  <si>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</si>
  <si>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</si>
  <si>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</si>
  <si>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</si>
  <si>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</si>
  <si>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</si>
  <si>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</si>
  <si>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</si>
  <si>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</si>
  <si>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</si>
  <si>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</si>
  <si>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</si>
  <si>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</si>
  <si>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</si>
  <si>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</si>
  <si>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</si>
  <si>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</si>
  <si>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</si>
  <si>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</si>
  <si>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</si>
  <si>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</si>
  <si>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</si>
  <si>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</si>
  <si>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</si>
  <si>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</si>
  <si>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</si>
  <si>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</si>
  <si>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</si>
  <si>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</si>
  <si>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</si>
  <si>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</si>
  <si>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</si>
  <si>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</si>
  <si>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</si>
  <si>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</si>
  <si>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</si>
  <si>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</si>
  <si>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</si>
  <si>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</si>
  <si>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</si>
  <si>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</si>
  <si>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</si>
  <si>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</si>
  <si>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</si>
  <si>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</si>
  <si>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</si>
  <si>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</si>
  <si>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</si>
  <si>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</si>
  <si>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</si>
  <si>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</si>
  <si>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</si>
  <si>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</si>
  <si>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</si>
  <si>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</si>
  <si>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</si>
  <si>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</si>
  <si>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</si>
  <si>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</si>
  <si>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</si>
  <si>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</si>
  <si>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</si>
  <si>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</si>
  <si>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</si>
  <si>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</si>
  <si>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</si>
  <si>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</si>
  <si>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</si>
  <si>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</si>
  <si>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</si>
  <si>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</si>
  <si>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</si>
  <si>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</si>
  <si>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</si>
  <si>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</si>
  <si>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</si>
  <si>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</si>
  <si>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</si>
  <si>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</si>
  <si>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</si>
  <si>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</si>
  <si>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</si>
  <si>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</si>
  <si>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</si>
  <si>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</si>
  <si>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</si>
  <si>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</si>
  <si>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</si>
  <si>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</si>
  <si>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</si>
  <si>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</si>
  <si>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</si>
  <si>
    <t>Table2</t>
  </si>
  <si>
    <t>only outline available</t>
  </si>
  <si>
    <t>Amurensis</t>
  </si>
  <si>
    <t>Harbin City, Heilongjiang province, China</t>
  </si>
  <si>
    <t xml:space="preserve">coat removal </t>
  </si>
  <si>
    <t>13</t>
  </si>
  <si>
    <t>water soaking</t>
  </si>
  <si>
    <t>room temp water</t>
  </si>
  <si>
    <t>prior to soaking in room temp water, seeds are scalded by 100 C water for 2s</t>
  </si>
  <si>
    <t>text</t>
  </si>
  <si>
    <t>prior to soaking in room temp water, seeds are scalded by 100 C water for 10s</t>
  </si>
  <si>
    <t>chemical soak</t>
  </si>
  <si>
    <t>6-BA</t>
  </si>
  <si>
    <t>stratification takes place on mixed sand</t>
  </si>
  <si>
    <t>18</t>
  </si>
  <si>
    <t>18/5</t>
  </si>
  <si>
    <t>5/5</t>
  </si>
  <si>
    <t>cannot find article. Not located in journal</t>
  </si>
  <si>
    <t>cannot find full paper</t>
  </si>
  <si>
    <t>L.</t>
  </si>
  <si>
    <t>Besikduzu, Turkey</t>
  </si>
  <si>
    <t>after storage</t>
  </si>
  <si>
    <t>laboratory</t>
  </si>
  <si>
    <t>mechanical scarification</t>
  </si>
  <si>
    <t>sandpaper</t>
  </si>
  <si>
    <t>Kesan, Turkey</t>
  </si>
  <si>
    <t>Corlu, Turkey</t>
  </si>
  <si>
    <t>mean.daily.germ</t>
  </si>
  <si>
    <t>mean.daily.germ is (total # germinated seeds)/(total # days)</t>
  </si>
  <si>
    <t>Polaskia</t>
  </si>
  <si>
    <t>chende</t>
  </si>
  <si>
    <t>Caltepec, Puebla, Mexico</t>
  </si>
  <si>
    <t>glass bottles, laboratory conditions</t>
  </si>
  <si>
    <t>20+/-1</t>
  </si>
  <si>
    <t>30+/-5</t>
  </si>
  <si>
    <t>Figure 1.1</t>
  </si>
  <si>
    <t>succulent</t>
  </si>
  <si>
    <t>35</t>
  </si>
  <si>
    <t>40</t>
  </si>
  <si>
    <t>Figure 1.2</t>
  </si>
  <si>
    <t>chichipe</t>
  </si>
  <si>
    <t>Estonian</t>
  </si>
  <si>
    <t>Chinese</t>
  </si>
  <si>
    <t>figure 3 not scraped as it uses probits</t>
  </si>
  <si>
    <t>Sinite Kamani Natural Park,Sliven, Ablanovo, Bulgaria</t>
  </si>
  <si>
    <t>paper bags in dark</t>
  </si>
  <si>
    <t>beginning of incubation</t>
  </si>
  <si>
    <t>18-20</t>
  </si>
  <si>
    <t>chilling</t>
  </si>
  <si>
    <t>35C water</t>
  </si>
  <si>
    <t>direct sowing in soil taken from natural habitat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</si>
</sst>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xf numFmtId="0" fontId="7"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37" workbookViewId="0">
      <selection activeCell="B44" sqref="B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O311" zoomScale="75" workbookViewId="0">
      <selection activeCell="C328" sqref="C32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x14ac:dyDescent="0.2">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14" customFormat="1" x14ac:dyDescent="0.2">
      <c r="A290" s="14" t="s">
        <v>138</v>
      </c>
      <c r="B290" s="14" t="s">
        <v>1847</v>
      </c>
      <c r="C290" s="14" t="s">
        <v>1848</v>
      </c>
      <c r="D290" s="14" t="s">
        <v>366</v>
      </c>
      <c r="E290" s="14">
        <v>51</v>
      </c>
      <c r="F290" s="14">
        <v>9</v>
      </c>
      <c r="G290" s="14" t="s">
        <v>1849</v>
      </c>
      <c r="H290" s="14">
        <v>2016</v>
      </c>
      <c r="I290" s="14" t="s">
        <v>1106</v>
      </c>
      <c r="J290" s="14" t="s">
        <v>1850</v>
      </c>
      <c r="K290" s="14" t="s">
        <v>143</v>
      </c>
      <c r="N290" s="14" t="s">
        <v>3248</v>
      </c>
      <c r="P290" s="14" t="s">
        <v>1851</v>
      </c>
      <c r="R290" s="14" t="s">
        <v>267</v>
      </c>
      <c r="S290" s="14" t="s">
        <v>1852</v>
      </c>
      <c r="T290" s="14" t="s">
        <v>1149</v>
      </c>
    </row>
    <row r="291" spans="1:20" x14ac:dyDescent="0.2">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x14ac:dyDescent="0.2">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x14ac:dyDescent="0.2">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x14ac:dyDescent="0.2">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x14ac:dyDescent="0.2">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x14ac:dyDescent="0.2">
      <c r="A296" t="s">
        <v>138</v>
      </c>
      <c r="B296" t="s">
        <v>1877</v>
      </c>
      <c r="C296" t="s">
        <v>1878</v>
      </c>
      <c r="D296" t="s">
        <v>1038</v>
      </c>
      <c r="E296">
        <v>98</v>
      </c>
      <c r="G296">
        <v>213</v>
      </c>
      <c r="H296">
        <v>2015</v>
      </c>
      <c r="I296" t="s">
        <v>1879</v>
      </c>
      <c r="J296" t="s">
        <v>1880</v>
      </c>
      <c r="K296" t="s">
        <v>143</v>
      </c>
      <c r="N296" t="s">
        <v>3232</v>
      </c>
      <c r="P296" t="s">
        <v>1352</v>
      </c>
      <c r="R296" t="s">
        <v>267</v>
      </c>
      <c r="S296" t="s">
        <v>1881</v>
      </c>
      <c r="T296" t="s">
        <v>1149</v>
      </c>
    </row>
    <row r="297" spans="1:20" x14ac:dyDescent="0.2">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x14ac:dyDescent="0.2">
      <c r="A298" t="s">
        <v>138</v>
      </c>
      <c r="B298" t="s">
        <v>1888</v>
      </c>
      <c r="C298" t="s">
        <v>1889</v>
      </c>
      <c r="D298" t="s">
        <v>1890</v>
      </c>
      <c r="E298">
        <v>8</v>
      </c>
      <c r="F298">
        <v>1</v>
      </c>
      <c r="G298" t="s">
        <v>1891</v>
      </c>
      <c r="H298">
        <v>2016</v>
      </c>
      <c r="I298" t="s">
        <v>578</v>
      </c>
      <c r="J298" t="s">
        <v>1892</v>
      </c>
      <c r="K298" t="s">
        <v>143</v>
      </c>
      <c r="M298" t="s">
        <v>3125</v>
      </c>
      <c r="P298" t="s">
        <v>1352</v>
      </c>
      <c r="R298" t="s">
        <v>267</v>
      </c>
      <c r="S298" t="s">
        <v>1893</v>
      </c>
      <c r="T298" t="s">
        <v>1149</v>
      </c>
    </row>
    <row r="299" spans="1:20" x14ac:dyDescent="0.2">
      <c r="A299" t="s">
        <v>138</v>
      </c>
      <c r="B299" t="s">
        <v>1894</v>
      </c>
      <c r="C299" t="s">
        <v>1895</v>
      </c>
      <c r="D299" t="s">
        <v>185</v>
      </c>
      <c r="E299">
        <v>46</v>
      </c>
      <c r="F299">
        <v>3</v>
      </c>
      <c r="G299">
        <v>473</v>
      </c>
      <c r="H299">
        <v>2018</v>
      </c>
      <c r="I299" t="s">
        <v>578</v>
      </c>
      <c r="J299" t="s">
        <v>1896</v>
      </c>
      <c r="P299" t="s">
        <v>1352</v>
      </c>
      <c r="R299" t="s">
        <v>267</v>
      </c>
      <c r="S299" t="s">
        <v>1897</v>
      </c>
      <c r="T299" t="s">
        <v>356</v>
      </c>
    </row>
    <row r="300" spans="1:20" x14ac:dyDescent="0.2">
      <c r="A300" t="s">
        <v>138</v>
      </c>
      <c r="B300" t="s">
        <v>1898</v>
      </c>
      <c r="C300" t="s">
        <v>1899</v>
      </c>
      <c r="D300" t="s">
        <v>754</v>
      </c>
      <c r="E300">
        <v>16</v>
      </c>
      <c r="F300">
        <v>1</v>
      </c>
      <c r="G300" t="s">
        <v>1900</v>
      </c>
      <c r="H300">
        <v>2008</v>
      </c>
      <c r="I300" t="s">
        <v>578</v>
      </c>
      <c r="J300" t="s">
        <v>1901</v>
      </c>
      <c r="K300" t="s">
        <v>143</v>
      </c>
      <c r="P300" t="s">
        <v>1352</v>
      </c>
      <c r="R300" t="s">
        <v>267</v>
      </c>
      <c r="S300" t="s">
        <v>1902</v>
      </c>
      <c r="T300" t="s">
        <v>356</v>
      </c>
    </row>
    <row r="301" spans="1:20" x14ac:dyDescent="0.2">
      <c r="A301" t="s">
        <v>138</v>
      </c>
      <c r="B301" t="s">
        <v>1898</v>
      </c>
      <c r="C301" t="s">
        <v>1903</v>
      </c>
      <c r="D301" t="s">
        <v>754</v>
      </c>
      <c r="E301">
        <v>14</v>
      </c>
      <c r="F301">
        <v>3</v>
      </c>
      <c r="G301">
        <v>148</v>
      </c>
      <c r="H301">
        <v>2006</v>
      </c>
      <c r="I301" t="s">
        <v>265</v>
      </c>
      <c r="J301" t="s">
        <v>1904</v>
      </c>
      <c r="K301" t="s">
        <v>143</v>
      </c>
      <c r="P301" t="s">
        <v>1352</v>
      </c>
      <c r="R301" t="s">
        <v>267</v>
      </c>
      <c r="S301" t="s">
        <v>1905</v>
      </c>
      <c r="T301" t="s">
        <v>356</v>
      </c>
    </row>
    <row r="302" spans="1:20" x14ac:dyDescent="0.2">
      <c r="A302" t="s">
        <v>138</v>
      </c>
      <c r="B302" t="s">
        <v>1906</v>
      </c>
      <c r="C302" t="s">
        <v>1907</v>
      </c>
      <c r="D302" t="s">
        <v>1055</v>
      </c>
      <c r="E302">
        <v>12</v>
      </c>
      <c r="F302">
        <v>1</v>
      </c>
      <c r="G302">
        <v>38</v>
      </c>
      <c r="H302">
        <v>2014</v>
      </c>
      <c r="I302" t="s">
        <v>1908</v>
      </c>
      <c r="J302" t="s">
        <v>1909</v>
      </c>
      <c r="K302" t="s">
        <v>143</v>
      </c>
      <c r="P302" t="s">
        <v>1352</v>
      </c>
      <c r="R302" t="s">
        <v>267</v>
      </c>
      <c r="S302" t="s">
        <v>1910</v>
      </c>
      <c r="T302" t="s">
        <v>356</v>
      </c>
    </row>
    <row r="303" spans="1:20" x14ac:dyDescent="0.2">
      <c r="A303" t="s">
        <v>138</v>
      </c>
      <c r="B303" t="s">
        <v>1911</v>
      </c>
      <c r="C303" t="s">
        <v>1912</v>
      </c>
      <c r="D303" t="s">
        <v>1913</v>
      </c>
      <c r="E303">
        <v>64</v>
      </c>
      <c r="F303">
        <v>2</v>
      </c>
      <c r="G303">
        <v>323</v>
      </c>
      <c r="H303">
        <v>2005</v>
      </c>
      <c r="I303" t="s">
        <v>1914</v>
      </c>
      <c r="J303" t="s">
        <v>1915</v>
      </c>
      <c r="K303" t="s">
        <v>143</v>
      </c>
      <c r="P303" t="s">
        <v>1352</v>
      </c>
      <c r="R303" t="s">
        <v>267</v>
      </c>
      <c r="S303" t="s">
        <v>1916</v>
      </c>
      <c r="T303" t="s">
        <v>356</v>
      </c>
    </row>
    <row r="304" spans="1:20" x14ac:dyDescent="0.2">
      <c r="A304" t="s">
        <v>138</v>
      </c>
      <c r="B304" t="s">
        <v>1917</v>
      </c>
      <c r="C304" t="s">
        <v>1918</v>
      </c>
      <c r="D304" t="s">
        <v>771</v>
      </c>
      <c r="E304">
        <v>12</v>
      </c>
      <c r="F304">
        <v>5</v>
      </c>
      <c r="H304">
        <v>2021</v>
      </c>
      <c r="I304" t="s">
        <v>446</v>
      </c>
      <c r="J304" t="s">
        <v>1919</v>
      </c>
      <c r="K304" t="s">
        <v>143</v>
      </c>
      <c r="P304" t="s">
        <v>1352</v>
      </c>
      <c r="R304" t="s">
        <v>267</v>
      </c>
      <c r="S304" t="s">
        <v>1920</v>
      </c>
      <c r="T304" t="s">
        <v>356</v>
      </c>
    </row>
    <row r="305" spans="1:20" x14ac:dyDescent="0.2">
      <c r="A305" t="s">
        <v>138</v>
      </c>
      <c r="B305" t="s">
        <v>1921</v>
      </c>
      <c r="C305" t="s">
        <v>1922</v>
      </c>
      <c r="D305" t="s">
        <v>1923</v>
      </c>
      <c r="E305">
        <v>62</v>
      </c>
      <c r="F305">
        <v>2</v>
      </c>
      <c r="G305">
        <v>150</v>
      </c>
      <c r="H305">
        <v>2013</v>
      </c>
      <c r="I305" t="s">
        <v>1924</v>
      </c>
      <c r="J305" t="s">
        <v>1925</v>
      </c>
      <c r="K305" t="s">
        <v>143</v>
      </c>
      <c r="P305" t="s">
        <v>1352</v>
      </c>
      <c r="R305" t="s">
        <v>267</v>
      </c>
      <c r="S305" t="s">
        <v>1926</v>
      </c>
      <c r="T305" t="s">
        <v>356</v>
      </c>
    </row>
    <row r="306" spans="1:20" x14ac:dyDescent="0.2">
      <c r="A306" t="s">
        <v>501</v>
      </c>
      <c r="B306" t="s">
        <v>1927</v>
      </c>
      <c r="C306" t="s">
        <v>1928</v>
      </c>
      <c r="D306" t="s">
        <v>1929</v>
      </c>
      <c r="G306">
        <v>114</v>
      </c>
      <c r="H306">
        <v>2010</v>
      </c>
      <c r="I306" t="s">
        <v>1930</v>
      </c>
      <c r="J306" t="s">
        <v>1931</v>
      </c>
      <c r="K306" t="s">
        <v>143</v>
      </c>
      <c r="P306" t="s">
        <v>1352</v>
      </c>
      <c r="R306" t="s">
        <v>267</v>
      </c>
      <c r="S306" t="s">
        <v>1932</v>
      </c>
      <c r="T306" t="s">
        <v>356</v>
      </c>
    </row>
    <row r="307" spans="1:20" x14ac:dyDescent="0.2">
      <c r="A307" t="s">
        <v>138</v>
      </c>
      <c r="B307" t="s">
        <v>1933</v>
      </c>
      <c r="C307" t="s">
        <v>1934</v>
      </c>
      <c r="D307" t="s">
        <v>659</v>
      </c>
      <c r="E307">
        <v>226</v>
      </c>
      <c r="G307">
        <v>241</v>
      </c>
      <c r="H307">
        <v>2017</v>
      </c>
      <c r="I307" t="s">
        <v>1935</v>
      </c>
      <c r="J307" t="s">
        <v>1936</v>
      </c>
      <c r="K307" t="s">
        <v>143</v>
      </c>
      <c r="P307" t="s">
        <v>1352</v>
      </c>
      <c r="R307" t="s">
        <v>267</v>
      </c>
      <c r="S307" t="s">
        <v>1937</v>
      </c>
      <c r="T307" t="s">
        <v>356</v>
      </c>
    </row>
    <row r="308" spans="1:20" x14ac:dyDescent="0.2">
      <c r="A308" t="s">
        <v>138</v>
      </c>
      <c r="B308" t="s">
        <v>1938</v>
      </c>
      <c r="C308" t="s">
        <v>1939</v>
      </c>
      <c r="D308" t="s">
        <v>593</v>
      </c>
      <c r="E308">
        <v>91</v>
      </c>
      <c r="F308">
        <v>4</v>
      </c>
      <c r="G308">
        <v>295</v>
      </c>
      <c r="H308">
        <v>2009</v>
      </c>
      <c r="I308" t="s">
        <v>1940</v>
      </c>
      <c r="J308" t="s">
        <v>1941</v>
      </c>
      <c r="K308" t="s">
        <v>143</v>
      </c>
      <c r="P308" t="s">
        <v>1352</v>
      </c>
      <c r="R308" t="s">
        <v>267</v>
      </c>
      <c r="S308" t="s">
        <v>1942</v>
      </c>
      <c r="T308" t="s">
        <v>356</v>
      </c>
    </row>
    <row r="309" spans="1:20" x14ac:dyDescent="0.2">
      <c r="A309" t="s">
        <v>138</v>
      </c>
      <c r="B309" t="s">
        <v>1943</v>
      </c>
      <c r="C309" t="s">
        <v>1944</v>
      </c>
      <c r="D309" t="s">
        <v>1595</v>
      </c>
      <c r="F309">
        <v>11</v>
      </c>
      <c r="G309">
        <v>56</v>
      </c>
      <c r="H309">
        <v>2012</v>
      </c>
      <c r="I309" t="s">
        <v>634</v>
      </c>
      <c r="J309" t="s">
        <v>1945</v>
      </c>
      <c r="K309" t="s">
        <v>143</v>
      </c>
      <c r="P309" t="s">
        <v>1352</v>
      </c>
      <c r="R309" t="s">
        <v>267</v>
      </c>
      <c r="S309" t="s">
        <v>1946</v>
      </c>
      <c r="T309" t="s">
        <v>3109</v>
      </c>
    </row>
    <row r="310" spans="1:20" x14ac:dyDescent="0.2">
      <c r="A310" t="s">
        <v>138</v>
      </c>
      <c r="B310" t="s">
        <v>1947</v>
      </c>
      <c r="C310" t="s">
        <v>1948</v>
      </c>
      <c r="D310" t="s">
        <v>1363</v>
      </c>
      <c r="E310">
        <v>8</v>
      </c>
      <c r="F310">
        <v>6</v>
      </c>
      <c r="G310">
        <v>1078</v>
      </c>
      <c r="H310">
        <v>2009</v>
      </c>
      <c r="I310" t="s">
        <v>1949</v>
      </c>
      <c r="J310" t="s">
        <v>1950</v>
      </c>
      <c r="K310" t="s">
        <v>143</v>
      </c>
      <c r="P310" t="s">
        <v>1352</v>
      </c>
      <c r="R310" t="s">
        <v>267</v>
      </c>
      <c r="S310" t="s">
        <v>1951</v>
      </c>
      <c r="T310" t="s">
        <v>3109</v>
      </c>
    </row>
    <row r="311" spans="1:20" x14ac:dyDescent="0.2">
      <c r="A311" t="s">
        <v>138</v>
      </c>
      <c r="B311" t="s">
        <v>1952</v>
      </c>
      <c r="C311" t="s">
        <v>1953</v>
      </c>
      <c r="D311" t="s">
        <v>1954</v>
      </c>
      <c r="E311">
        <v>40</v>
      </c>
      <c r="F311">
        <v>4</v>
      </c>
      <c r="G311">
        <v>189</v>
      </c>
      <c r="H311">
        <v>1996</v>
      </c>
      <c r="I311" t="s">
        <v>1955</v>
      </c>
      <c r="J311" t="s">
        <v>1956</v>
      </c>
      <c r="K311" t="s">
        <v>143</v>
      </c>
      <c r="P311" t="s">
        <v>1352</v>
      </c>
      <c r="R311" t="s">
        <v>267</v>
      </c>
      <c r="S311" t="s">
        <v>1957</v>
      </c>
      <c r="T311" t="s">
        <v>3109</v>
      </c>
    </row>
    <row r="312" spans="1:20" x14ac:dyDescent="0.2">
      <c r="A312" t="s">
        <v>138</v>
      </c>
      <c r="B312" t="s">
        <v>1958</v>
      </c>
      <c r="C312" t="s">
        <v>1959</v>
      </c>
      <c r="D312" t="s">
        <v>948</v>
      </c>
      <c r="E312">
        <v>56</v>
      </c>
      <c r="F312">
        <v>2</v>
      </c>
      <c r="G312">
        <v>216</v>
      </c>
      <c r="H312">
        <v>2008</v>
      </c>
      <c r="I312" t="s">
        <v>1591</v>
      </c>
      <c r="J312" t="s">
        <v>1960</v>
      </c>
      <c r="K312" t="s">
        <v>143</v>
      </c>
      <c r="P312" t="s">
        <v>1352</v>
      </c>
      <c r="R312" t="s">
        <v>267</v>
      </c>
      <c r="S312" t="s">
        <v>1961</v>
      </c>
      <c r="T312" t="s">
        <v>3109</v>
      </c>
    </row>
    <row r="313" spans="1:20" x14ac:dyDescent="0.2">
      <c r="A313" t="s">
        <v>138</v>
      </c>
      <c r="B313" t="s">
        <v>1962</v>
      </c>
      <c r="C313" t="s">
        <v>1963</v>
      </c>
      <c r="D313" t="s">
        <v>185</v>
      </c>
      <c r="E313">
        <v>36</v>
      </c>
      <c r="F313">
        <v>1</v>
      </c>
      <c r="G313">
        <v>46</v>
      </c>
      <c r="H313">
        <v>2008</v>
      </c>
      <c r="I313" t="s">
        <v>1964</v>
      </c>
      <c r="J313" t="s">
        <v>1965</v>
      </c>
      <c r="K313" t="s">
        <v>143</v>
      </c>
      <c r="P313" t="s">
        <v>1352</v>
      </c>
      <c r="R313" t="s">
        <v>267</v>
      </c>
      <c r="S313" t="s">
        <v>1966</v>
      </c>
      <c r="T313" t="s">
        <v>3109</v>
      </c>
    </row>
    <row r="314" spans="1:20" x14ac:dyDescent="0.2">
      <c r="A314" t="s">
        <v>138</v>
      </c>
      <c r="B314" t="s">
        <v>1967</v>
      </c>
      <c r="C314" t="s">
        <v>1968</v>
      </c>
      <c r="D314" t="s">
        <v>1363</v>
      </c>
      <c r="E314">
        <v>10</v>
      </c>
      <c r="F314">
        <v>9</v>
      </c>
      <c r="G314">
        <v>1545</v>
      </c>
      <c r="H314">
        <v>2011</v>
      </c>
      <c r="I314" t="s">
        <v>1969</v>
      </c>
      <c r="J314" t="s">
        <v>1970</v>
      </c>
      <c r="K314" t="s">
        <v>143</v>
      </c>
      <c r="P314" t="s">
        <v>1352</v>
      </c>
      <c r="R314" t="s">
        <v>267</v>
      </c>
      <c r="S314" t="s">
        <v>1971</v>
      </c>
      <c r="T314" t="s">
        <v>3109</v>
      </c>
    </row>
    <row r="315" spans="1:20" x14ac:dyDescent="0.2">
      <c r="A315" t="s">
        <v>501</v>
      </c>
      <c r="B315" t="s">
        <v>1972</v>
      </c>
      <c r="C315" t="s">
        <v>1973</v>
      </c>
      <c r="D315" t="s">
        <v>1974</v>
      </c>
      <c r="G315">
        <v>347</v>
      </c>
      <c r="H315">
        <v>2020</v>
      </c>
      <c r="I315" t="s">
        <v>1975</v>
      </c>
      <c r="J315" t="s">
        <v>1976</v>
      </c>
      <c r="K315" t="s">
        <v>143</v>
      </c>
      <c r="P315" t="s">
        <v>1352</v>
      </c>
      <c r="R315" t="s">
        <v>267</v>
      </c>
      <c r="S315" t="s">
        <v>1977</v>
      </c>
      <c r="T315" t="s">
        <v>3109</v>
      </c>
    </row>
    <row r="316" spans="1:20" x14ac:dyDescent="0.2">
      <c r="A316" t="s">
        <v>138</v>
      </c>
      <c r="B316" t="s">
        <v>1978</v>
      </c>
      <c r="C316" t="s">
        <v>1979</v>
      </c>
      <c r="D316" t="s">
        <v>185</v>
      </c>
      <c r="E316">
        <v>35</v>
      </c>
      <c r="F316">
        <v>2</v>
      </c>
      <c r="G316">
        <v>266</v>
      </c>
      <c r="H316">
        <v>2007</v>
      </c>
      <c r="I316" t="s">
        <v>1980</v>
      </c>
      <c r="J316" t="s">
        <v>1981</v>
      </c>
      <c r="K316" t="s">
        <v>143</v>
      </c>
      <c r="P316" t="s">
        <v>1352</v>
      </c>
      <c r="R316" t="s">
        <v>267</v>
      </c>
      <c r="S316" t="s">
        <v>1982</v>
      </c>
      <c r="T316" t="s">
        <v>3109</v>
      </c>
    </row>
    <row r="317" spans="1:20" x14ac:dyDescent="0.2">
      <c r="A317" t="s">
        <v>138</v>
      </c>
      <c r="B317" t="s">
        <v>1983</v>
      </c>
      <c r="C317" t="s">
        <v>1984</v>
      </c>
      <c r="D317" t="s">
        <v>1363</v>
      </c>
      <c r="E317">
        <v>8</v>
      </c>
      <c r="F317">
        <v>13</v>
      </c>
      <c r="G317">
        <v>2973</v>
      </c>
      <c r="H317">
        <v>2009</v>
      </c>
      <c r="I317" t="s">
        <v>1980</v>
      </c>
      <c r="J317" t="s">
        <v>1981</v>
      </c>
      <c r="K317" t="s">
        <v>143</v>
      </c>
      <c r="P317" t="s">
        <v>1352</v>
      </c>
      <c r="R317" t="s">
        <v>267</v>
      </c>
      <c r="S317" t="s">
        <v>1985</v>
      </c>
      <c r="T317" t="s">
        <v>3109</v>
      </c>
    </row>
    <row r="318" spans="1:20" x14ac:dyDescent="0.2">
      <c r="A318" t="s">
        <v>138</v>
      </c>
      <c r="B318" t="s">
        <v>1986</v>
      </c>
      <c r="C318" t="s">
        <v>1987</v>
      </c>
      <c r="D318" t="s">
        <v>1988</v>
      </c>
      <c r="E318">
        <v>26</v>
      </c>
      <c r="F318">
        <v>8</v>
      </c>
      <c r="G318">
        <v>5142</v>
      </c>
      <c r="H318">
        <v>2017</v>
      </c>
      <c r="I318" t="s">
        <v>219</v>
      </c>
      <c r="J318" t="s">
        <v>404</v>
      </c>
      <c r="K318" t="s">
        <v>143</v>
      </c>
      <c r="P318" t="s">
        <v>1352</v>
      </c>
      <c r="R318" t="s">
        <v>267</v>
      </c>
      <c r="S318" t="s">
        <v>1989</v>
      </c>
      <c r="T318" t="s">
        <v>3109</v>
      </c>
    </row>
    <row r="319" spans="1:20" x14ac:dyDescent="0.2">
      <c r="A319" t="s">
        <v>138</v>
      </c>
      <c r="B319" t="s">
        <v>1990</v>
      </c>
      <c r="C319" t="s">
        <v>1991</v>
      </c>
      <c r="D319" t="s">
        <v>375</v>
      </c>
      <c r="E319">
        <v>29</v>
      </c>
      <c r="F319">
        <v>3</v>
      </c>
      <c r="G319">
        <v>319</v>
      </c>
      <c r="H319">
        <v>2008</v>
      </c>
      <c r="I319" t="s">
        <v>1980</v>
      </c>
      <c r="J319" t="s">
        <v>1981</v>
      </c>
      <c r="K319" t="s">
        <v>143</v>
      </c>
      <c r="P319" t="s">
        <v>1352</v>
      </c>
      <c r="R319" t="s">
        <v>267</v>
      </c>
      <c r="S319" t="s">
        <v>1992</v>
      </c>
      <c r="T319" t="s">
        <v>1149</v>
      </c>
    </row>
    <row r="320" spans="1:20" x14ac:dyDescent="0.2">
      <c r="A320" t="s">
        <v>138</v>
      </c>
      <c r="B320" t="s">
        <v>1993</v>
      </c>
      <c r="C320" t="s">
        <v>1994</v>
      </c>
      <c r="D320" t="s">
        <v>1995</v>
      </c>
      <c r="E320">
        <v>17</v>
      </c>
      <c r="F320" t="s">
        <v>1996</v>
      </c>
      <c r="G320">
        <v>1031</v>
      </c>
      <c r="H320">
        <v>2021</v>
      </c>
      <c r="I320" t="s">
        <v>1404</v>
      </c>
      <c r="J320" t="s">
        <v>1997</v>
      </c>
      <c r="K320" t="s">
        <v>143</v>
      </c>
      <c r="N320" t="s">
        <v>144</v>
      </c>
      <c r="P320" t="s">
        <v>1352</v>
      </c>
      <c r="R320" t="s">
        <v>233</v>
      </c>
      <c r="S320" t="s">
        <v>1998</v>
      </c>
      <c r="T320" t="s">
        <v>1149</v>
      </c>
    </row>
    <row r="321" spans="1:20" x14ac:dyDescent="0.2">
      <c r="A321" t="s">
        <v>138</v>
      </c>
      <c r="B321" t="s">
        <v>1999</v>
      </c>
      <c r="C321" t="s">
        <v>2000</v>
      </c>
      <c r="D321" t="s">
        <v>2001</v>
      </c>
      <c r="E321">
        <v>66</v>
      </c>
      <c r="F321">
        <v>3</v>
      </c>
      <c r="G321">
        <v>169</v>
      </c>
      <c r="H321">
        <v>2020</v>
      </c>
      <c r="I321" t="s">
        <v>2002</v>
      </c>
      <c r="J321" t="s">
        <v>2003</v>
      </c>
      <c r="K321" t="s">
        <v>143</v>
      </c>
      <c r="P321" t="s">
        <v>1352</v>
      </c>
      <c r="R321" t="s">
        <v>233</v>
      </c>
      <c r="S321" t="s">
        <v>2004</v>
      </c>
      <c r="T321" t="s">
        <v>1149</v>
      </c>
    </row>
    <row r="322" spans="1:20" x14ac:dyDescent="0.2">
      <c r="A322" t="s">
        <v>138</v>
      </c>
      <c r="B322" t="s">
        <v>2005</v>
      </c>
      <c r="C322" t="s">
        <v>2006</v>
      </c>
      <c r="D322" t="s">
        <v>2007</v>
      </c>
      <c r="E322">
        <v>20</v>
      </c>
      <c r="F322">
        <v>2</v>
      </c>
      <c r="G322">
        <v>211</v>
      </c>
      <c r="H322">
        <v>2007</v>
      </c>
      <c r="I322" t="s">
        <v>1452</v>
      </c>
      <c r="J322" t="s">
        <v>2008</v>
      </c>
      <c r="K322" t="s">
        <v>143</v>
      </c>
      <c r="N322" t="s">
        <v>3249</v>
      </c>
      <c r="P322" t="s">
        <v>1352</v>
      </c>
      <c r="R322" t="s">
        <v>233</v>
      </c>
      <c r="S322" t="s">
        <v>2009</v>
      </c>
      <c r="T322" t="s">
        <v>1149</v>
      </c>
    </row>
    <row r="323" spans="1:20" x14ac:dyDescent="0.2">
      <c r="A323" t="s">
        <v>138</v>
      </c>
      <c r="B323" t="s">
        <v>2010</v>
      </c>
      <c r="C323" t="s">
        <v>2011</v>
      </c>
      <c r="D323" t="s">
        <v>242</v>
      </c>
      <c r="E323">
        <v>115</v>
      </c>
      <c r="G323">
        <v>73</v>
      </c>
      <c r="H323">
        <v>2015</v>
      </c>
      <c r="I323" t="s">
        <v>2012</v>
      </c>
      <c r="K323" t="s">
        <v>143</v>
      </c>
      <c r="P323" t="s">
        <v>1352</v>
      </c>
      <c r="Q323" t="s">
        <v>3274</v>
      </c>
      <c r="R323" t="s">
        <v>233</v>
      </c>
      <c r="S323" t="s">
        <v>2013</v>
      </c>
      <c r="T323" t="s">
        <v>1149</v>
      </c>
    </row>
    <row r="324" spans="1:20" x14ac:dyDescent="0.2">
      <c r="A324" t="s">
        <v>138</v>
      </c>
      <c r="B324" t="s">
        <v>2014</v>
      </c>
      <c r="C324" t="s">
        <v>2015</v>
      </c>
      <c r="D324" t="s">
        <v>2016</v>
      </c>
      <c r="E324">
        <v>38</v>
      </c>
      <c r="G324">
        <v>125</v>
      </c>
      <c r="H324">
        <v>2003</v>
      </c>
      <c r="I324" t="s">
        <v>510</v>
      </c>
      <c r="K324" t="s">
        <v>143</v>
      </c>
      <c r="M324" t="s">
        <v>3272</v>
      </c>
      <c r="P324" t="s">
        <v>1851</v>
      </c>
      <c r="R324" t="s">
        <v>233</v>
      </c>
      <c r="S324" t="s">
        <v>2017</v>
      </c>
      <c r="T324" t="s">
        <v>1149</v>
      </c>
    </row>
    <row r="325" spans="1:20" x14ac:dyDescent="0.2">
      <c r="A325" t="s">
        <v>138</v>
      </c>
      <c r="B325" t="s">
        <v>2018</v>
      </c>
      <c r="C325" t="s">
        <v>2019</v>
      </c>
      <c r="D325" t="s">
        <v>2020</v>
      </c>
      <c r="E325">
        <v>33</v>
      </c>
      <c r="F325">
        <v>8</v>
      </c>
      <c r="G325">
        <v>1658</v>
      </c>
      <c r="H325">
        <v>2013</v>
      </c>
      <c r="I325" t="s">
        <v>2021</v>
      </c>
      <c r="J325" t="s">
        <v>2022</v>
      </c>
      <c r="K325" t="s">
        <v>143</v>
      </c>
      <c r="M325" t="s">
        <v>3273</v>
      </c>
      <c r="P325" t="s">
        <v>1352</v>
      </c>
      <c r="R325" t="s">
        <v>233</v>
      </c>
      <c r="S325" t="s">
        <v>2023</v>
      </c>
      <c r="T325" t="s">
        <v>1149</v>
      </c>
    </row>
    <row r="326" spans="1:20" x14ac:dyDescent="0.2">
      <c r="A326" t="s">
        <v>138</v>
      </c>
      <c r="B326" t="s">
        <v>2024</v>
      </c>
      <c r="C326" t="s">
        <v>2025</v>
      </c>
      <c r="D326" t="s">
        <v>916</v>
      </c>
      <c r="E326">
        <v>45</v>
      </c>
      <c r="F326">
        <v>11</v>
      </c>
      <c r="G326">
        <v>1089</v>
      </c>
      <c r="H326">
        <v>2009</v>
      </c>
      <c r="I326" t="s">
        <v>2026</v>
      </c>
      <c r="J326" t="s">
        <v>2027</v>
      </c>
      <c r="K326" t="s">
        <v>143</v>
      </c>
      <c r="N326" t="s">
        <v>144</v>
      </c>
      <c r="P326" t="s">
        <v>1352</v>
      </c>
      <c r="R326" t="s">
        <v>233</v>
      </c>
      <c r="S326" t="s">
        <v>2028</v>
      </c>
      <c r="T326" t="s">
        <v>1149</v>
      </c>
    </row>
    <row r="327" spans="1:20" x14ac:dyDescent="0.2">
      <c r="A327" t="s">
        <v>138</v>
      </c>
      <c r="B327" t="s">
        <v>2029</v>
      </c>
      <c r="C327" t="s">
        <v>2030</v>
      </c>
      <c r="D327" t="s">
        <v>2031</v>
      </c>
      <c r="E327">
        <v>58</v>
      </c>
      <c r="G327">
        <v>284</v>
      </c>
      <c r="H327">
        <v>2015</v>
      </c>
      <c r="I327" t="s">
        <v>2032</v>
      </c>
      <c r="J327" t="s">
        <v>2033</v>
      </c>
      <c r="K327" t="s">
        <v>143</v>
      </c>
      <c r="P327" t="s">
        <v>1352</v>
      </c>
      <c r="R327" t="s">
        <v>233</v>
      </c>
      <c r="S327" t="s">
        <v>2034</v>
      </c>
      <c r="T327" t="s">
        <v>1149</v>
      </c>
    </row>
    <row r="328" spans="1:20" x14ac:dyDescent="0.2">
      <c r="A328" t="s">
        <v>138</v>
      </c>
      <c r="B328" t="s">
        <v>2035</v>
      </c>
      <c r="C328" t="s">
        <v>2036</v>
      </c>
      <c r="D328" t="s">
        <v>2037</v>
      </c>
      <c r="E328">
        <v>89</v>
      </c>
      <c r="F328">
        <v>2</v>
      </c>
      <c r="G328">
        <v>159</v>
      </c>
      <c r="H328">
        <v>1999</v>
      </c>
      <c r="I328" t="s">
        <v>2038</v>
      </c>
      <c r="J328" t="s">
        <v>2039</v>
      </c>
      <c r="K328" t="s">
        <v>143</v>
      </c>
      <c r="P328" t="s">
        <v>2040</v>
      </c>
      <c r="R328" t="s">
        <v>233</v>
      </c>
      <c r="S328" t="s">
        <v>2041</v>
      </c>
      <c r="T328" t="s">
        <v>1149</v>
      </c>
    </row>
    <row r="329" spans="1:20" x14ac:dyDescent="0.2">
      <c r="A329" t="s">
        <v>138</v>
      </c>
      <c r="B329" t="s">
        <v>2042</v>
      </c>
      <c r="C329" t="s">
        <v>2043</v>
      </c>
      <c r="D329" t="s">
        <v>2044</v>
      </c>
      <c r="E329">
        <v>5</v>
      </c>
      <c r="F329" s="5">
        <v>44563</v>
      </c>
      <c r="G329">
        <v>39</v>
      </c>
      <c r="H329">
        <v>2001</v>
      </c>
      <c r="I329" t="s">
        <v>2045</v>
      </c>
      <c r="J329" t="s">
        <v>2046</v>
      </c>
      <c r="K329" t="s">
        <v>143</v>
      </c>
      <c r="P329" t="s">
        <v>1352</v>
      </c>
      <c r="R329" t="s">
        <v>233</v>
      </c>
      <c r="S329" t="s">
        <v>2047</v>
      </c>
    </row>
    <row r="330" spans="1:20" x14ac:dyDescent="0.2">
      <c r="A330" t="s">
        <v>138</v>
      </c>
      <c r="B330" t="s">
        <v>2048</v>
      </c>
      <c r="C330" t="s">
        <v>2049</v>
      </c>
      <c r="D330" t="s">
        <v>2050</v>
      </c>
      <c r="E330">
        <v>24</v>
      </c>
      <c r="F330">
        <v>1</v>
      </c>
      <c r="G330">
        <v>109</v>
      </c>
      <c r="H330">
        <v>1996</v>
      </c>
      <c r="I330" t="s">
        <v>640</v>
      </c>
      <c r="J330" t="s">
        <v>1708</v>
      </c>
      <c r="K330" t="s">
        <v>143</v>
      </c>
      <c r="P330" t="s">
        <v>1352</v>
      </c>
      <c r="R330" t="s">
        <v>233</v>
      </c>
      <c r="S330" t="s">
        <v>2051</v>
      </c>
    </row>
    <row r="331" spans="1:20" x14ac:dyDescent="0.2">
      <c r="A331" t="s">
        <v>138</v>
      </c>
      <c r="B331" t="s">
        <v>2052</v>
      </c>
      <c r="C331" t="s">
        <v>2053</v>
      </c>
      <c r="D331" t="s">
        <v>2054</v>
      </c>
      <c r="E331">
        <v>6</v>
      </c>
      <c r="F331">
        <v>1</v>
      </c>
      <c r="G331">
        <v>67</v>
      </c>
      <c r="H331">
        <v>2015</v>
      </c>
      <c r="I331" t="s">
        <v>415</v>
      </c>
      <c r="J331" t="s">
        <v>794</v>
      </c>
      <c r="K331" t="s">
        <v>143</v>
      </c>
      <c r="P331" t="s">
        <v>1352</v>
      </c>
      <c r="R331" t="s">
        <v>233</v>
      </c>
      <c r="S331" t="s">
        <v>2055</v>
      </c>
    </row>
    <row r="332" spans="1:20" x14ac:dyDescent="0.2">
      <c r="A332" t="s">
        <v>138</v>
      </c>
      <c r="B332" t="s">
        <v>2056</v>
      </c>
      <c r="C332" t="s">
        <v>2057</v>
      </c>
      <c r="D332" t="s">
        <v>2058</v>
      </c>
      <c r="E332">
        <v>16</v>
      </c>
      <c r="F332">
        <v>1</v>
      </c>
      <c r="G332">
        <v>133</v>
      </c>
      <c r="H332">
        <v>2011</v>
      </c>
      <c r="I332" t="s">
        <v>2059</v>
      </c>
      <c r="J332" t="s">
        <v>2060</v>
      </c>
      <c r="K332" t="s">
        <v>143</v>
      </c>
      <c r="P332" t="s">
        <v>1352</v>
      </c>
      <c r="R332" t="s">
        <v>233</v>
      </c>
      <c r="S332" t="s">
        <v>2061</v>
      </c>
    </row>
    <row r="333" spans="1:20" x14ac:dyDescent="0.2">
      <c r="A333" t="s">
        <v>138</v>
      </c>
      <c r="B333" t="s">
        <v>2062</v>
      </c>
      <c r="C333" t="s">
        <v>2063</v>
      </c>
      <c r="D333" t="s">
        <v>2064</v>
      </c>
      <c r="E333">
        <v>38</v>
      </c>
      <c r="F333">
        <v>5</v>
      </c>
      <c r="G333">
        <v>73</v>
      </c>
      <c r="H333">
        <v>2002</v>
      </c>
      <c r="I333" t="s">
        <v>415</v>
      </c>
      <c r="J333" t="s">
        <v>794</v>
      </c>
      <c r="K333" t="s">
        <v>143</v>
      </c>
      <c r="P333" t="s">
        <v>1352</v>
      </c>
      <c r="R333" t="s">
        <v>233</v>
      </c>
      <c r="S333" t="s">
        <v>2065</v>
      </c>
    </row>
    <row r="334" spans="1:20" x14ac:dyDescent="0.2">
      <c r="A334" t="s">
        <v>138</v>
      </c>
      <c r="B334" t="s">
        <v>2066</v>
      </c>
      <c r="C334" t="s">
        <v>2067</v>
      </c>
      <c r="D334" t="s">
        <v>2068</v>
      </c>
      <c r="E334">
        <v>26</v>
      </c>
      <c r="F334">
        <v>4</v>
      </c>
      <c r="G334">
        <v>19</v>
      </c>
      <c r="H334">
        <v>2014</v>
      </c>
      <c r="I334" t="s">
        <v>578</v>
      </c>
      <c r="K334" t="s">
        <v>143</v>
      </c>
      <c r="P334" t="s">
        <v>1352</v>
      </c>
      <c r="R334" t="s">
        <v>233</v>
      </c>
      <c r="S334" t="s">
        <v>2069</v>
      </c>
    </row>
    <row r="335" spans="1:20" x14ac:dyDescent="0.2">
      <c r="A335" t="s">
        <v>138</v>
      </c>
      <c r="B335" t="s">
        <v>2070</v>
      </c>
      <c r="C335" t="s">
        <v>2071</v>
      </c>
      <c r="D335" t="s">
        <v>2072</v>
      </c>
      <c r="F335">
        <v>285</v>
      </c>
      <c r="G335">
        <v>20</v>
      </c>
      <c r="H335">
        <v>2001</v>
      </c>
      <c r="I335" t="s">
        <v>2073</v>
      </c>
      <c r="J335" t="s">
        <v>1657</v>
      </c>
      <c r="K335" t="s">
        <v>143</v>
      </c>
      <c r="P335" t="s">
        <v>1352</v>
      </c>
      <c r="R335" t="s">
        <v>233</v>
      </c>
      <c r="S335" t="s">
        <v>2074</v>
      </c>
    </row>
    <row r="336" spans="1:20"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row>
    <row r="337" spans="1:19" x14ac:dyDescent="0.2">
      <c r="A337" t="s">
        <v>138</v>
      </c>
      <c r="B337" t="s">
        <v>2080</v>
      </c>
      <c r="C337" t="s">
        <v>2081</v>
      </c>
      <c r="D337" t="s">
        <v>861</v>
      </c>
      <c r="E337">
        <v>21</v>
      </c>
      <c r="F337">
        <v>3</v>
      </c>
      <c r="G337">
        <v>498</v>
      </c>
      <c r="H337">
        <v>2019</v>
      </c>
      <c r="I337" t="s">
        <v>1355</v>
      </c>
      <c r="K337" t="s">
        <v>143</v>
      </c>
      <c r="P337" t="s">
        <v>1352</v>
      </c>
      <c r="R337" t="s">
        <v>233</v>
      </c>
      <c r="S337" t="s">
        <v>2082</v>
      </c>
    </row>
    <row r="338" spans="1:19" x14ac:dyDescent="0.2">
      <c r="A338" t="s">
        <v>138</v>
      </c>
      <c r="B338" t="s">
        <v>2083</v>
      </c>
      <c r="C338" t="s">
        <v>2084</v>
      </c>
      <c r="D338" t="s">
        <v>645</v>
      </c>
      <c r="E338">
        <v>95</v>
      </c>
      <c r="F338">
        <v>8</v>
      </c>
      <c r="G338">
        <v>847</v>
      </c>
      <c r="H338">
        <v>2017</v>
      </c>
      <c r="I338" t="s">
        <v>2085</v>
      </c>
      <c r="J338" t="s">
        <v>2086</v>
      </c>
      <c r="K338" t="s">
        <v>143</v>
      </c>
      <c r="P338" t="s">
        <v>1352</v>
      </c>
      <c r="R338" t="s">
        <v>233</v>
      </c>
      <c r="S338" t="s">
        <v>2087</v>
      </c>
    </row>
    <row r="339" spans="1:19"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19"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19"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19"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19"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19"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19"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19"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19" x14ac:dyDescent="0.2">
      <c r="A347" t="s">
        <v>138</v>
      </c>
      <c r="B347" t="s">
        <v>2132</v>
      </c>
      <c r="C347" t="s">
        <v>2133</v>
      </c>
      <c r="D347" t="s">
        <v>1595</v>
      </c>
      <c r="F347">
        <v>4</v>
      </c>
      <c r="G347">
        <v>78</v>
      </c>
      <c r="H347">
        <v>2011</v>
      </c>
      <c r="I347" t="s">
        <v>2134</v>
      </c>
      <c r="J347" t="s">
        <v>651</v>
      </c>
      <c r="K347" t="s">
        <v>143</v>
      </c>
      <c r="P347" t="s">
        <v>1352</v>
      </c>
      <c r="R347" t="s">
        <v>233</v>
      </c>
      <c r="S347" t="s">
        <v>2135</v>
      </c>
    </row>
    <row r="348" spans="1:19"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19"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19"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19"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19"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421"/>
  <sheetViews>
    <sheetView tabSelected="1" zoomScale="75" zoomScaleNormal="70" workbookViewId="0">
      <pane ySplit="1" topLeftCell="A4398" activePane="bottomLeft" state="frozen"/>
      <selection activeCell="W1" sqref="W1"/>
      <selection pane="bottomLeft" activeCell="A4422" sqref="A4422"/>
    </sheetView>
  </sheetViews>
  <sheetFormatPr baseColWidth="10" defaultRowHeight="16" x14ac:dyDescent="0.2"/>
  <cols>
    <col min="7" max="7" width="10.83203125" style="14"/>
    <col min="22" max="22" width="10.83203125" style="9"/>
    <col min="24" max="24" width="10.83203125" style="9"/>
  </cols>
  <sheetData>
    <row r="1" spans="1:45" x14ac:dyDescent="0.2">
      <c r="A1" t="s">
        <v>4</v>
      </c>
      <c r="B1" t="s">
        <v>48</v>
      </c>
      <c r="C1" t="s">
        <v>50</v>
      </c>
      <c r="D1" t="s">
        <v>52</v>
      </c>
      <c r="E1" t="s">
        <v>54</v>
      </c>
      <c r="F1" t="s">
        <v>56</v>
      </c>
      <c r="G1" s="14"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s="14"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s="14"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s="1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s="14"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s="14"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s="14"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s="14"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s="14"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s="14"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s="14"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s="14"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s="14"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s="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s="14"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s="14"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s="14"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s="14"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s="14"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s="14"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s="14"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s="14"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s="14"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s="1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s="14"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s="14"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s="14"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s="14"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s="14"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s="14"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s="14"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s="14"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s="14"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s="1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s="14"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s="14"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s="14"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s="14"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s="14"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s="14"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s="14"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s="14"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s="14"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s="1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s="14"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s="14"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s="14"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s="14"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s="14"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s="14"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s="14"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s="14"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s="14"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s="1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s="14"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s="14"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s="14"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s="14"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s="14"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s="14"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s="14"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s="14"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s="14"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s="1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s="14"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s="14"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s="14"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s="14"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s="14"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s="14"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s="14"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s="14"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s="14"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s="1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s="14"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s="14"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s="14"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s="14"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s="14"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s="14"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s="14"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s="14"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s="14"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s="1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s="14"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s="14"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s="14"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s="14"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s="14"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s="14"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s="14"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s="14"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s="14"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s="1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s="14"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s="14"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s="14"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s="14"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s="14"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s="14"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s="14"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s="14"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s="14"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s="1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s="14"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s="14"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s="14"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s="14"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s="14"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s="14"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s="14"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s="14"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s="14"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s="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s="14"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15"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15"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15"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15"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15"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15"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15"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15"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15"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15"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15"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15"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15"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15"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15"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15"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15"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15"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15"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15"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15"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15"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15"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15"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15"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15"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15"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15"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15"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15"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15"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15"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15"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15"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15"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15"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15"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15"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15"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15"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15"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15"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15"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15"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15"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15"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15"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15"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15"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15"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15"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15"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15"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15"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15"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15"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15"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15"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15"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15"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15"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15"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15"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15"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15"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15"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15"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15"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15"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15"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15"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15"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15"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15"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15"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15"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15"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15"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15"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15"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15"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15"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15"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15"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15"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15"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15"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15"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15"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15"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15"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15"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15"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15"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15"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15"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15"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15"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15"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15"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15"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15"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15"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15"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15"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15"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15"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15"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15"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15"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15"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15"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15"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15"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15"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15"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15"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15"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15"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15"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15"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15"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15"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15"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15"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15"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15"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15"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15"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15"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15"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15"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15"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15"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15"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15"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15"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15"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15"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15"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15"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15"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15"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15"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15"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15"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15"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15"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15"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15"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15"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15"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15"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15"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15"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15"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15"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15"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15"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15"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15"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15"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15"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15"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15"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15"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15"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15"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15"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15"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15"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15"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15"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15"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15"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15"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15"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15"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15"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15"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15"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15"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15"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15"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15"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15"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15"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15"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15"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15"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15"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15"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15"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15"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15"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15"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15"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15"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15"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15"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15"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15"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15"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15"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15"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15"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15"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15"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15"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15"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15"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15"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15"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15"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15"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15"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15"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15"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15"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15"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15"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15"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15"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15"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15"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15"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15"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15"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15"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15"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15"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15"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15"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15"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15"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15"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15"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15"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15"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15"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15"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15"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15"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15"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15"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15"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15"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15"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15"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15"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15"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15"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15"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15"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15"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15"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15"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15"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15"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15"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15"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15"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15"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15"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15"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15"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15"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15"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15"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15"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15"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15"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15"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15"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15"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15"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15"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15"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15"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15"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15"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15"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15"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15"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15"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15"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15"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15"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15"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15"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15"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15"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15"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15"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15"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15"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15"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15"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15"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15"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15"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15"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15"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15"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15"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15"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15"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15"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15"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15"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15"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15"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15"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15"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15"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15"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15"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15"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15"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15"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15"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15"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15"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15"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15"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15"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15"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15"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15"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15"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15"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15"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15"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15"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15"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15"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15"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15"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15"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15"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15"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15"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15"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15"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15"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15"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15"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15"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15"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15"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15"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15"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15"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15"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15"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15"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15"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15"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15"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15"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15"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15"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15"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15"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15"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15"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15"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15"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15"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15"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15"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15"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15"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15"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15"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15"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15"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15"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15"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15"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15"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15"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15"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15"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15"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15"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15"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15"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15"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15"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15"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15"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15"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15"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15"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15"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15"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15"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15"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15"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15"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15"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15"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15"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15"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15"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15"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15"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15"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15"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15"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15"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15"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15"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15"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15"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15"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15"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15"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15"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15"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15"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15"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15"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15"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15"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15"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15"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15"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15"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15"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15"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15"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15"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15"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15"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15"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15"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15"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15"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15"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15"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15"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15"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15"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15"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15"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15"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15"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15"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15"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15"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15"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15"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15"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15"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15"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15"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15"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15"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15"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15"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15"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15"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15"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15"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15"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15"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15"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15"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15"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15"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15"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15"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15"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15"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15"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15"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15"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15"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15"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15"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15"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15"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15"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15"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15"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15"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15"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15"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15"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15"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15"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15"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15"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15"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15"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15"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15"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15"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15"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15"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15"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15"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15"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15"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15"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15"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15"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15"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15"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15"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15"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15"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15"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15"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15"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15"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15"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15"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15"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15"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15"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15"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15"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15"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15"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15"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15"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15"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15"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15"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15"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15"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15"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15"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15"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15"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15"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15"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15"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15"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15"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15"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15"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15"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15"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15"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15"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15"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15"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15"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15"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15"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15"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15"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15"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15"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15"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15"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15"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15"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15"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15"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15"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15"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15"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15"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15"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15"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15"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15"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15"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15"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15"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15"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15"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15"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15"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15"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15"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15"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15"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15"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15"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15"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15"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15"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15"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15"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15"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15"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15"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15"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15"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15"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15"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15"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15"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15"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15"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15"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15"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15"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15"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15"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15"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15"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15"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15"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15"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15"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15"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15"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15"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15"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15"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15"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15"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15"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15"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15"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15"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15"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15"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15"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15"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15"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15"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15"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15"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15"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15"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15"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15"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15"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15"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15"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15"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15"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15"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15"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15"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15"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15"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15"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15"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15"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15"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15"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15"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15"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15"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15"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15"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15"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15"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15"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15"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15"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15"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15"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15"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15"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15"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15"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15"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15"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15"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15"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15"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15"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15"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15"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15"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15"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15"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15"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15"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15"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15"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15"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15"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15"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15"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15"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15"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15"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15"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15"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15"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15"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15"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15"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15"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15"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15"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15"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15"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15"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15"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15"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15"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15"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15"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15"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15"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15"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15"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7"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7"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7"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7"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7"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7"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7"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7"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7"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7"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7"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7"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7"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7"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7"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7"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7"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7"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7"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7"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7"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7"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7"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7"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7"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7"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7"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7"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7"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7"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7"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7"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7"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7"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7"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7"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7"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7"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7"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7"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7"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7"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7"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7"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7"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7"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7"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7"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7"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7"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7"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7"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7"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7"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7"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7"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7"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7"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7"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7"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7"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7"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7"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7"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7"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7"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7"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7"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7"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7"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7"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7"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7"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7"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7"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7"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7"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7"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7"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7"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7"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7"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7"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7"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7"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7"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7"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7"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7"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7"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7"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7"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7"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7"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7"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7"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7"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7"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7"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7"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7"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7"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7"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7"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7"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7"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7"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7"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7"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7"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7"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7"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7"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7"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7"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7"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7"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7"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7"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7"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7"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7"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7"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7"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7"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7"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7"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7"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7"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7"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7"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7"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7"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7"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7"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7"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7"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7"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7"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7"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7"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7"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7"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7"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7"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7"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7"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7"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7"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7"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7"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7"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7"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7"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7"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7"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7"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7"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7"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7"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7"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7"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7"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7"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7"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7"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7"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7"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7"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7"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7"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7"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7"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7"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7"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7"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7"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7"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7"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7"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7"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7"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7"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7"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7"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7"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7"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7"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7"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7"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7"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7"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7"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7"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7"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7"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7"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7"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7"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7"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7"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7"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7"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7"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7"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7"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7"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7"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7"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7"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7"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7"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7"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7"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7"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7"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7"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7"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7"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7"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7"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7"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7"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7"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7"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7"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7"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7"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7"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7"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7"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7"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7"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7"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7"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7"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7"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7"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7"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7"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7"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7"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7"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7"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7"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7"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7"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7"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7"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7"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7"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7"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7"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7"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7"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7"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7"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7"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7"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7"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7"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7"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7"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7"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7"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7"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7"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7"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7"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7"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7"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7"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7"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7"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7"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7"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7"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7"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7"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7"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7"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7"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7"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7"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7"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7"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7"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7"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7"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7"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7"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7"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7"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7"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7"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7"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7"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7"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7"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7"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7"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7"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7"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7"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7"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7"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7"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7"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7"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7"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7"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7"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7"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7"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7"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7"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7"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7"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7"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7"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7"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7"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7"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7"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7"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7"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7"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7"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7"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7"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7"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7"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7"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7"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7"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7"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7"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7"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7"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7"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7"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7"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7"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7"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7"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7"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7"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7"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7"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7"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7"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7"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7"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7"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7"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7"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7"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7"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7"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7"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7"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7"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7"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7"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7"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7"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7"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7"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7"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7"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7"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7"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7"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7"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7"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7"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7"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7"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7"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7"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7"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7"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7"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7"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7"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7"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7"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7"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7"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7"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7"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7"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7"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7"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7"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7"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7"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7"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7"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7"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7"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7"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7"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7"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7"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7"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7"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7"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7"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7"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7"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7"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7"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7"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7"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7"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7"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7"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7"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7"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7"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7"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7"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7"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7"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7"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7"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7"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7"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7"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7"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7"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7"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7"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7"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7"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7"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7"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7"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7"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7"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7"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7"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7"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7"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7"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7"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7"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7"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7"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7"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7"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7"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7"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7"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7"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7"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7"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7"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7"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7"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7"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7"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7"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7"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7"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7"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7"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7"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7"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7"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7"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7"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7"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7"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7"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7"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7"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7"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7"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7"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7"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7"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7"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7"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7"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7"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7"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7"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7"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7"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7"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7"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7"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7"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7"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7"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7"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7"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7"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7"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7"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7"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7"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7"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7"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7"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7"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7"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7"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7"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7"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7"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7"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7"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7"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7"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7"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7"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7"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7"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7"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7"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7"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7"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7"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7"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7"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7"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7"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7"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7"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7"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7"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7"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7"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7"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7"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7"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7"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7"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7"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7"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7"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7"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7"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7"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7"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7"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7"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7"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7"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7"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7"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7"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7"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7"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7"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7"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7"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7"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7"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7"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7"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7"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7"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7"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7"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7"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7"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7"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7"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7"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7"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7"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7"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7"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7"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7"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7"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7"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7"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7"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7"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7"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7"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7"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7"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7"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7"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7"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7"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7"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7"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7"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7"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7"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7"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7"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7"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7"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7"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7"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7"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7"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7"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7"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7"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7"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7"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7"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7"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7"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7"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7"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7"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7"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7"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7"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7"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7"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7"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7"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7"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7"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7"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7"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7"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7"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7"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7"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7"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7"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7"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7"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7"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7"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7"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7"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7"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7"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7"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7"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7"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7"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7"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7"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7"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7"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7"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7"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7"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7"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7"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7"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7"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7"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7"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7"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7"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7"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7"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7"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7"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7"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7"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7"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7"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7"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7"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7"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7"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7"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7"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7"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7"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7"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7"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7"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7"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7"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7"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7"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7"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7"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7"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7"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7"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7"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7"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7"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7"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7"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7"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7"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7"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7"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7"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7"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7"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7"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7"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7"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7"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7"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7"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7"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7"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7"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7"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7"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7"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7"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7"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7"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7"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7"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7"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7"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7"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7"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7"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7"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7"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7"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7"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7"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7"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7"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7"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7"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7"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7"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7"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7"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7"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7"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7"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7"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7"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7"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7"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7"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7"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7"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7"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7"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7"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7"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7"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7"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7"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7"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7"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7"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7"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7"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7"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7"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7"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7"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7"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7"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7"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7"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7"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7"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7"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7"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7"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7"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7"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7"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7"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7"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7"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7"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7"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7"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7"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7"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7"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7"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7"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7"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7"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7"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7"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7"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7"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7"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7"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7"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7"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7"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7"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7"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7"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7"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7"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7"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7"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7"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7"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7"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7"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7"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7"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7"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7"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7"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7"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7"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7"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7"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7"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7"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7"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7"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7"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7"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7"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7"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7"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7"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7"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7"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7"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7"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7"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7"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7"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7"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7"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7"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7"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7"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7"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7"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7"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7"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7"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7"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7"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7"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7"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7"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7"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7"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7"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7"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7"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7"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7"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7"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7"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7"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7"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7"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7"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7"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7"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7"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7"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7"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7"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7"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7"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7"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7"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7"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7"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7"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7"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7"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7"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7"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7"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7"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7"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7"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7"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7"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7"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7"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7"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7"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7"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7"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7"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7"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7"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7"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7"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7"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7"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7"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7"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7"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7"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7"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7"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7"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7"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7"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7"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7"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7"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7"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7"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7"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7"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7"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7"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7"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7"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7"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7"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7"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7"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7"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7"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7"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7"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7"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7"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7"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7"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7"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7"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7"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7"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7"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7"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7"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7"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7"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7"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7"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7"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7"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7"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7"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7"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7"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7"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7"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7"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7"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7"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7"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7"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7"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7"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7"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7"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7"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7"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7"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7"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7"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7"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7"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7"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7"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7"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7"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7"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7"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7"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7"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7"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7"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7"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7"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7"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7"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7"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7"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7"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7"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7"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7"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7"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7"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7"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7"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7"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7"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7"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7"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7"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7"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7"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7"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7"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7"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7"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7"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7"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7"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7"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7"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7"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7"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7"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7"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7"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7"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7"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7"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7"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7"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7"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7"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7"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7"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7"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7"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7"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7"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7"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7"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7"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7"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7"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7"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7"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7"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7"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7"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7"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7"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7"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7"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7"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7"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7"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7"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7"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7"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7"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7"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7"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7"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7"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7"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7"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7"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7"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7"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7"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7"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7"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7"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7"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7"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7"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7"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7"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7"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7"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7"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7"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7"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7"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7"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7"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7"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7"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7"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7"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7"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7"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7"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7"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7"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7"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7"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7"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7"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7"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7"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7"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7"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7"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7"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7"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7"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7"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7"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7"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7"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7"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7"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7"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7"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7"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7"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7"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7"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7"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7"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7"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7"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7"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7"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7"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7"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7"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7"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7"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7"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7"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7"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7"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7"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7"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7"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7"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7"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7"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7"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7"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7"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7"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7"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7"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7"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7"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7"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7"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7"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7"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7"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7"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7"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7"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7"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7"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7"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7"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7"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7"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7"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7"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7"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7"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7"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7"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7"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7"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7"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7"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7"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7"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7"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7"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7"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7"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7"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7"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7"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7"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7"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7"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7"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7"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7"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7"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7"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7"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7"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7"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7"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7"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7"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7"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7"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7"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7"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7"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7"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7"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7"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7"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7"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7"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7"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7"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7"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7" t="s">
        <v>153</v>
      </c>
      <c r="H3717" s="21" t="s">
        <v>1165</v>
      </c>
      <c r="I3717" s="21" t="s">
        <v>3199</v>
      </c>
      <c r="M3717" t="s">
        <v>1157</v>
      </c>
      <c r="U3717" s="21" t="s">
        <v>1147</v>
      </c>
      <c r="X3717" s="9" t="s">
        <v>1334</v>
      </c>
      <c r="Z3717" s="9" t="s">
        <v>3201</v>
      </c>
      <c r="AD3717" t="s">
        <v>1165</v>
      </c>
      <c r="AF3717" t="s">
        <v>153</v>
      </c>
      <c r="AG3717" t="s">
        <v>3200</v>
      </c>
      <c r="AH3717">
        <f t="shared" ref="AH3717:AH3747" si="41">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7" t="s">
        <v>153</v>
      </c>
      <c r="H3718" s="21" t="s">
        <v>1165</v>
      </c>
      <c r="I3718" s="21" t="s">
        <v>3199</v>
      </c>
      <c r="M3718" t="s">
        <v>1157</v>
      </c>
      <c r="U3718" s="21" t="s">
        <v>1246</v>
      </c>
      <c r="V3718" s="9" t="s">
        <v>1217</v>
      </c>
      <c r="W3718">
        <v>21</v>
      </c>
      <c r="X3718" s="9" t="s">
        <v>1334</v>
      </c>
      <c r="Z3718" s="9" t="s">
        <v>3201</v>
      </c>
      <c r="AD3718" t="s">
        <v>1165</v>
      </c>
      <c r="AF3718" t="s">
        <v>153</v>
      </c>
      <c r="AG3718" t="s">
        <v>3200</v>
      </c>
      <c r="AH3718">
        <f t="shared" si="41"/>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7" t="s">
        <v>153</v>
      </c>
      <c r="H3719" s="21" t="s">
        <v>1165</v>
      </c>
      <c r="I3719" s="21" t="s">
        <v>3199</v>
      </c>
      <c r="M3719" t="s">
        <v>1157</v>
      </c>
      <c r="U3719" s="21" t="s">
        <v>1246</v>
      </c>
      <c r="V3719" s="9" t="s">
        <v>1217</v>
      </c>
      <c r="W3719">
        <v>35</v>
      </c>
      <c r="X3719" s="9" t="s">
        <v>1334</v>
      </c>
      <c r="Z3719" s="9" t="s">
        <v>3201</v>
      </c>
      <c r="AD3719" t="s">
        <v>1165</v>
      </c>
      <c r="AF3719" t="s">
        <v>153</v>
      </c>
      <c r="AG3719" t="s">
        <v>3200</v>
      </c>
      <c r="AH3719">
        <f t="shared" si="41"/>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7" t="s">
        <v>153</v>
      </c>
      <c r="H3720" s="21" t="s">
        <v>1165</v>
      </c>
      <c r="I3720" s="21" t="s">
        <v>3199</v>
      </c>
      <c r="M3720" t="s">
        <v>1157</v>
      </c>
      <c r="U3720" s="21" t="s">
        <v>1246</v>
      </c>
      <c r="V3720" s="9" t="s">
        <v>1217</v>
      </c>
      <c r="W3720">
        <v>49</v>
      </c>
      <c r="X3720" s="9" t="s">
        <v>1334</v>
      </c>
      <c r="Z3720" s="9" t="s">
        <v>3201</v>
      </c>
      <c r="AD3720" t="s">
        <v>1165</v>
      </c>
      <c r="AF3720" t="s">
        <v>153</v>
      </c>
      <c r="AG3720" t="s">
        <v>3200</v>
      </c>
      <c r="AH3720">
        <f t="shared" si="41"/>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7" t="s">
        <v>153</v>
      </c>
      <c r="H3721" s="21" t="s">
        <v>1165</v>
      </c>
      <c r="I3721" s="21" t="s">
        <v>3199</v>
      </c>
      <c r="M3721" t="s">
        <v>1157</v>
      </c>
      <c r="U3721" s="21" t="s">
        <v>1246</v>
      </c>
      <c r="V3721" s="9" t="s">
        <v>1217</v>
      </c>
      <c r="W3721">
        <f>7*9</f>
        <v>63</v>
      </c>
      <c r="X3721" s="9" t="s">
        <v>1334</v>
      </c>
      <c r="Z3721" s="9" t="s">
        <v>3201</v>
      </c>
      <c r="AD3721" t="s">
        <v>1165</v>
      </c>
      <c r="AF3721" t="s">
        <v>153</v>
      </c>
      <c r="AG3721" t="s">
        <v>3200</v>
      </c>
      <c r="AH3721">
        <f t="shared" si="41"/>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7" t="s">
        <v>153</v>
      </c>
      <c r="H3722" s="21" t="s">
        <v>1165</v>
      </c>
      <c r="I3722" s="21" t="s">
        <v>3199</v>
      </c>
      <c r="M3722" t="s">
        <v>1157</v>
      </c>
      <c r="U3722" s="21" t="s">
        <v>1246</v>
      </c>
      <c r="V3722" s="9" t="s">
        <v>1217</v>
      </c>
      <c r="W3722">
        <f>7*16</f>
        <v>112</v>
      </c>
      <c r="X3722" s="9" t="s">
        <v>1334</v>
      </c>
      <c r="Z3722" s="9" t="s">
        <v>3201</v>
      </c>
      <c r="AD3722" t="s">
        <v>1165</v>
      </c>
      <c r="AF3722" t="s">
        <v>153</v>
      </c>
      <c r="AG3722" t="s">
        <v>3200</v>
      </c>
      <c r="AH3722">
        <f t="shared" si="41"/>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7" t="s">
        <v>153</v>
      </c>
      <c r="H3723" s="21" t="s">
        <v>1165</v>
      </c>
      <c r="I3723" s="21" t="s">
        <v>3199</v>
      </c>
      <c r="M3723" t="s">
        <v>1157</v>
      </c>
      <c r="U3723" s="21" t="s">
        <v>1147</v>
      </c>
      <c r="X3723" s="9" t="s">
        <v>3203</v>
      </c>
      <c r="Y3723" t="s">
        <v>3205</v>
      </c>
      <c r="Z3723" s="9"/>
      <c r="AD3723" t="s">
        <v>1165</v>
      </c>
      <c r="AF3723" t="s">
        <v>153</v>
      </c>
      <c r="AG3723" t="s">
        <v>3200</v>
      </c>
      <c r="AH3723">
        <f t="shared" si="41"/>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7"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 t="shared" si="41"/>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7"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 t="shared" si="41"/>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7"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 t="shared" si="41"/>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7"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 t="shared" si="41"/>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7"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 t="shared" si="41"/>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7" t="s">
        <v>153</v>
      </c>
      <c r="H3729" s="21" t="s">
        <v>1165</v>
      </c>
      <c r="I3729" s="21" t="s">
        <v>3199</v>
      </c>
      <c r="M3729" t="s">
        <v>1157</v>
      </c>
      <c r="U3729" s="21" t="s">
        <v>1147</v>
      </c>
      <c r="X3729" s="9" t="s">
        <v>3204</v>
      </c>
      <c r="Y3729" t="s">
        <v>3206</v>
      </c>
      <c r="Z3729" s="9"/>
      <c r="AD3729" t="s">
        <v>1165</v>
      </c>
      <c r="AF3729" t="s">
        <v>153</v>
      </c>
      <c r="AG3729" t="s">
        <v>3200</v>
      </c>
      <c r="AH3729">
        <f t="shared" si="41"/>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7"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 t="shared" si="41"/>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7"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 t="shared" si="41"/>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7"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 t="shared" si="41"/>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7"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 t="shared" si="41"/>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7"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 t="shared" si="41"/>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7" t="s">
        <v>153</v>
      </c>
      <c r="H3735" s="21" t="s">
        <v>1165</v>
      </c>
      <c r="I3735" s="21" t="s">
        <v>3199</v>
      </c>
      <c r="M3735" t="s">
        <v>1157</v>
      </c>
      <c r="U3735" s="21" t="s">
        <v>1147</v>
      </c>
      <c r="X3735" s="9" t="s">
        <v>3203</v>
      </c>
      <c r="Y3735" t="s">
        <v>3207</v>
      </c>
      <c r="Z3735" s="9"/>
      <c r="AD3735" t="s">
        <v>1165</v>
      </c>
      <c r="AF3735" t="s">
        <v>153</v>
      </c>
      <c r="AG3735" t="s">
        <v>3200</v>
      </c>
      <c r="AH3735">
        <f t="shared" si="41"/>
        <v>2880</v>
      </c>
      <c r="AI3735" s="21" t="s">
        <v>1165</v>
      </c>
      <c r="AJ3735" s="21" t="s">
        <v>1278</v>
      </c>
      <c r="AK3735">
        <v>1.1180000000000001</v>
      </c>
      <c r="AL3735" t="s">
        <v>3202</v>
      </c>
      <c r="AM3735">
        <f>3.401-(-0.699)</f>
        <v>4.0999999999999996</v>
      </c>
      <c r="AN3735" s="21">
        <v>4</v>
      </c>
      <c r="AO3735" s="21">
        <v>100</v>
      </c>
      <c r="AP3735">
        <f t="shared" ref="AP3735:AP3740" si="42">12*7</f>
        <v>84</v>
      </c>
      <c r="AQ3735" s="22" t="s">
        <v>1283</v>
      </c>
      <c r="AR3735" s="21" t="s">
        <v>1207</v>
      </c>
    </row>
    <row r="3736" spans="1:44" x14ac:dyDescent="0.2">
      <c r="A3736" s="21" t="s">
        <v>1745</v>
      </c>
      <c r="B3736" s="21" t="s">
        <v>1146</v>
      </c>
      <c r="C3736" s="21" t="s">
        <v>1149</v>
      </c>
      <c r="D3736" s="21" t="s">
        <v>1743</v>
      </c>
      <c r="E3736" s="21" t="s">
        <v>1744</v>
      </c>
      <c r="F3736" s="21" t="s">
        <v>3198</v>
      </c>
      <c r="G3736" s="27"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 t="shared" si="41"/>
        <v>2880</v>
      </c>
      <c r="AI3736" s="21" t="s">
        <v>1165</v>
      </c>
      <c r="AJ3736" s="21" t="s">
        <v>1278</v>
      </c>
      <c r="AK3736">
        <v>17.189</v>
      </c>
      <c r="AL3736" t="s">
        <v>3202</v>
      </c>
      <c r="AM3736">
        <f>22.034-12.158</f>
        <v>9.8759999999999994</v>
      </c>
      <c r="AN3736" s="21">
        <v>4</v>
      </c>
      <c r="AO3736" s="21">
        <v>100</v>
      </c>
      <c r="AP3736">
        <f t="shared" si="42"/>
        <v>84</v>
      </c>
      <c r="AQ3736" s="22" t="s">
        <v>1283</v>
      </c>
      <c r="AR3736" s="21" t="s">
        <v>1207</v>
      </c>
    </row>
    <row r="3737" spans="1:44" x14ac:dyDescent="0.2">
      <c r="A3737" s="21" t="s">
        <v>1745</v>
      </c>
      <c r="B3737" s="21" t="s">
        <v>1146</v>
      </c>
      <c r="C3737" s="21" t="s">
        <v>1149</v>
      </c>
      <c r="D3737" s="21" t="s">
        <v>1743</v>
      </c>
      <c r="E3737" s="21" t="s">
        <v>1744</v>
      </c>
      <c r="F3737" s="21" t="s">
        <v>3198</v>
      </c>
      <c r="G3737" s="27"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 t="shared" si="41"/>
        <v>2880</v>
      </c>
      <c r="AI3737" s="21" t="s">
        <v>1165</v>
      </c>
      <c r="AJ3737" s="21" t="s">
        <v>1278</v>
      </c>
      <c r="AK3737">
        <v>33.54</v>
      </c>
      <c r="AL3737" t="s">
        <v>3202</v>
      </c>
      <c r="AM3737">
        <f>41.04-26.693</f>
        <v>14.346999999999998</v>
      </c>
      <c r="AN3737" s="21">
        <v>4</v>
      </c>
      <c r="AO3737" s="21">
        <v>100</v>
      </c>
      <c r="AP3737">
        <f t="shared" si="42"/>
        <v>84</v>
      </c>
      <c r="AQ3737" s="22" t="s">
        <v>1283</v>
      </c>
      <c r="AR3737" s="21" t="s">
        <v>1207</v>
      </c>
    </row>
    <row r="3738" spans="1:44" x14ac:dyDescent="0.2">
      <c r="A3738" s="21" t="s">
        <v>1745</v>
      </c>
      <c r="B3738" s="21" t="s">
        <v>1146</v>
      </c>
      <c r="C3738" s="21" t="s">
        <v>1149</v>
      </c>
      <c r="D3738" s="21" t="s">
        <v>1743</v>
      </c>
      <c r="E3738" s="21" t="s">
        <v>1744</v>
      </c>
      <c r="F3738" s="21" t="s">
        <v>3198</v>
      </c>
      <c r="G3738" s="27"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 t="shared" si="41"/>
        <v>2880</v>
      </c>
      <c r="AI3738" s="21" t="s">
        <v>1165</v>
      </c>
      <c r="AJ3738" s="21" t="s">
        <v>1278</v>
      </c>
      <c r="AK3738">
        <v>29.114999999999998</v>
      </c>
      <c r="AL3738" t="s">
        <v>3202</v>
      </c>
      <c r="AM3738">
        <f>38.804-19.425</f>
        <v>19.379000000000001</v>
      </c>
      <c r="AN3738" s="21">
        <v>4</v>
      </c>
      <c r="AO3738" s="21">
        <v>100</v>
      </c>
      <c r="AP3738">
        <f t="shared" si="42"/>
        <v>84</v>
      </c>
      <c r="AQ3738" s="22" t="s">
        <v>1283</v>
      </c>
      <c r="AR3738" s="21" t="s">
        <v>1207</v>
      </c>
    </row>
    <row r="3739" spans="1:44" x14ac:dyDescent="0.2">
      <c r="A3739" s="21" t="s">
        <v>1745</v>
      </c>
      <c r="B3739" s="21" t="s">
        <v>1146</v>
      </c>
      <c r="C3739" s="21" t="s">
        <v>1149</v>
      </c>
      <c r="D3739" s="21" t="s">
        <v>1743</v>
      </c>
      <c r="E3739" s="21" t="s">
        <v>1744</v>
      </c>
      <c r="F3739" s="21" t="s">
        <v>3198</v>
      </c>
      <c r="G3739" s="27"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 t="shared" si="41"/>
        <v>2880</v>
      </c>
      <c r="AI3739" s="21" t="s">
        <v>1165</v>
      </c>
      <c r="AJ3739" s="21" t="s">
        <v>1278</v>
      </c>
      <c r="AK3739">
        <v>52.732999999999997</v>
      </c>
      <c r="AL3739" t="s">
        <v>3202</v>
      </c>
      <c r="AM3739">
        <f>60.606-45.14</f>
        <v>15.466000000000001</v>
      </c>
      <c r="AN3739" s="21">
        <v>4</v>
      </c>
      <c r="AO3739" s="21">
        <v>100</v>
      </c>
      <c r="AP3739">
        <f t="shared" si="42"/>
        <v>84</v>
      </c>
      <c r="AQ3739" s="22" t="s">
        <v>1283</v>
      </c>
      <c r="AR3739" s="21" t="s">
        <v>1207</v>
      </c>
    </row>
    <row r="3740" spans="1:44" x14ac:dyDescent="0.2">
      <c r="A3740" s="21" t="s">
        <v>1745</v>
      </c>
      <c r="B3740" s="21" t="s">
        <v>1146</v>
      </c>
      <c r="C3740" s="21" t="s">
        <v>1149</v>
      </c>
      <c r="D3740" s="21" t="s">
        <v>1743</v>
      </c>
      <c r="E3740" s="21" t="s">
        <v>1744</v>
      </c>
      <c r="F3740" s="21" t="s">
        <v>3198</v>
      </c>
      <c r="G3740" s="27"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 t="shared" si="41"/>
        <v>2880</v>
      </c>
      <c r="AI3740" s="21" t="s">
        <v>1165</v>
      </c>
      <c r="AJ3740" s="21" t="s">
        <v>1278</v>
      </c>
      <c r="AK3740">
        <v>66.009</v>
      </c>
      <c r="AL3740" t="s">
        <v>3202</v>
      </c>
      <c r="AM3740">
        <f>76.071-55.761</f>
        <v>20.309999999999995</v>
      </c>
      <c r="AN3740" s="21">
        <v>4</v>
      </c>
      <c r="AO3740" s="21">
        <v>100</v>
      </c>
      <c r="AP3740">
        <f t="shared" si="42"/>
        <v>84</v>
      </c>
      <c r="AQ3740" s="22" t="s">
        <v>1283</v>
      </c>
      <c r="AR3740" s="21" t="s">
        <v>1207</v>
      </c>
    </row>
    <row r="3741" spans="1:44" x14ac:dyDescent="0.2">
      <c r="A3741" s="21" t="s">
        <v>1745</v>
      </c>
      <c r="B3741" s="21" t="s">
        <v>1146</v>
      </c>
      <c r="C3741" s="21" t="s">
        <v>1149</v>
      </c>
      <c r="D3741" s="21" t="s">
        <v>1743</v>
      </c>
      <c r="E3741" s="21" t="s">
        <v>1744</v>
      </c>
      <c r="F3741" s="21" t="s">
        <v>3198</v>
      </c>
      <c r="G3741" s="27" t="s">
        <v>153</v>
      </c>
      <c r="H3741" s="21" t="s">
        <v>1165</v>
      </c>
      <c r="I3741" s="21" t="s">
        <v>3199</v>
      </c>
      <c r="M3741" t="s">
        <v>1157</v>
      </c>
      <c r="U3741" s="21" t="s">
        <v>1147</v>
      </c>
      <c r="X3741" s="9" t="s">
        <v>3204</v>
      </c>
      <c r="Y3741" t="s">
        <v>3208</v>
      </c>
      <c r="Z3741" s="9"/>
      <c r="AD3741" t="s">
        <v>1165</v>
      </c>
      <c r="AF3741" t="s">
        <v>153</v>
      </c>
      <c r="AG3741" t="s">
        <v>3200</v>
      </c>
      <c r="AH3741">
        <f t="shared" si="41"/>
        <v>2880</v>
      </c>
      <c r="AI3741" s="21" t="s">
        <v>1165</v>
      </c>
      <c r="AJ3741" s="21" t="s">
        <v>1278</v>
      </c>
      <c r="AK3741">
        <v>23.524999999999999</v>
      </c>
      <c r="AL3741" t="s">
        <v>3202</v>
      </c>
      <c r="AM3741">
        <f>30.606-17.003</f>
        <v>13.603000000000002</v>
      </c>
      <c r="AN3741" s="21">
        <v>4</v>
      </c>
      <c r="AO3741" s="21">
        <v>100</v>
      </c>
      <c r="AP3741">
        <f t="shared" ref="AP3741:AP3746" si="43">12*7</f>
        <v>84</v>
      </c>
      <c r="AQ3741" s="22" t="s">
        <v>1283</v>
      </c>
      <c r="AR3741" s="21" t="s">
        <v>1207</v>
      </c>
    </row>
    <row r="3742" spans="1:44" x14ac:dyDescent="0.2">
      <c r="A3742" s="21" t="s">
        <v>1745</v>
      </c>
      <c r="B3742" s="21" t="s">
        <v>1146</v>
      </c>
      <c r="C3742" s="21" t="s">
        <v>1149</v>
      </c>
      <c r="D3742" s="21" t="s">
        <v>1743</v>
      </c>
      <c r="E3742" s="21" t="s">
        <v>1744</v>
      </c>
      <c r="F3742" s="21" t="s">
        <v>3198</v>
      </c>
      <c r="G3742" s="27"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 t="shared" si="41"/>
        <v>2880</v>
      </c>
      <c r="AI3742" s="21" t="s">
        <v>1165</v>
      </c>
      <c r="AJ3742" s="21" t="s">
        <v>1278</v>
      </c>
      <c r="AK3742">
        <v>40.061999999999998</v>
      </c>
      <c r="AL3742" t="s">
        <v>3202</v>
      </c>
      <c r="AM3742">
        <f>57.252-22.966</f>
        <v>34.286000000000001</v>
      </c>
      <c r="AN3742" s="21">
        <v>4</v>
      </c>
      <c r="AO3742" s="21">
        <v>100</v>
      </c>
      <c r="AP3742">
        <f t="shared" si="43"/>
        <v>84</v>
      </c>
      <c r="AQ3742" s="22" t="s">
        <v>1283</v>
      </c>
      <c r="AR3742" s="21" t="s">
        <v>1207</v>
      </c>
    </row>
    <row r="3743" spans="1:44" x14ac:dyDescent="0.2">
      <c r="A3743" s="21" t="s">
        <v>1745</v>
      </c>
      <c r="B3743" s="21" t="s">
        <v>1146</v>
      </c>
      <c r="C3743" s="21" t="s">
        <v>1149</v>
      </c>
      <c r="D3743" s="21" t="s">
        <v>1743</v>
      </c>
      <c r="E3743" s="21" t="s">
        <v>1744</v>
      </c>
      <c r="F3743" s="21" t="s">
        <v>3198</v>
      </c>
      <c r="G3743" s="27"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 t="shared" si="41"/>
        <v>2880</v>
      </c>
      <c r="AI3743" s="21" t="s">
        <v>1165</v>
      </c>
      <c r="AJ3743" s="21" t="s">
        <v>1278</v>
      </c>
      <c r="AK3743">
        <v>39.177</v>
      </c>
      <c r="AL3743" t="s">
        <v>3202</v>
      </c>
      <c r="AM3743">
        <f>42.531-36.196</f>
        <v>6.3350000000000009</v>
      </c>
      <c r="AN3743" s="21">
        <v>4</v>
      </c>
      <c r="AO3743" s="21">
        <v>100</v>
      </c>
      <c r="AP3743">
        <f t="shared" si="43"/>
        <v>84</v>
      </c>
      <c r="AQ3743" s="22" t="s">
        <v>1283</v>
      </c>
      <c r="AR3743" s="21" t="s">
        <v>1207</v>
      </c>
    </row>
    <row r="3744" spans="1:44" x14ac:dyDescent="0.2">
      <c r="A3744" s="21" t="s">
        <v>1745</v>
      </c>
      <c r="B3744" s="21" t="s">
        <v>1146</v>
      </c>
      <c r="C3744" s="21" t="s">
        <v>1149</v>
      </c>
      <c r="D3744" s="21" t="s">
        <v>1743</v>
      </c>
      <c r="E3744" s="21" t="s">
        <v>1744</v>
      </c>
      <c r="F3744" s="21" t="s">
        <v>3198</v>
      </c>
      <c r="G3744" s="27"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 t="shared" si="41"/>
        <v>2880</v>
      </c>
      <c r="AI3744" s="21" t="s">
        <v>1165</v>
      </c>
      <c r="AJ3744" s="21" t="s">
        <v>1278</v>
      </c>
      <c r="AK3744">
        <v>51.988</v>
      </c>
      <c r="AL3744" t="s">
        <v>3202</v>
      </c>
      <c r="AM3744">
        <f>56.693-47.562</f>
        <v>9.1310000000000002</v>
      </c>
      <c r="AN3744" s="21">
        <v>4</v>
      </c>
      <c r="AO3744" s="21">
        <v>100</v>
      </c>
      <c r="AP3744">
        <f t="shared" si="43"/>
        <v>84</v>
      </c>
      <c r="AQ3744" s="22" t="s">
        <v>1283</v>
      </c>
      <c r="AR3744" s="21" t="s">
        <v>1207</v>
      </c>
    </row>
    <row r="3745" spans="1:44" x14ac:dyDescent="0.2">
      <c r="A3745" s="21" t="s">
        <v>1745</v>
      </c>
      <c r="B3745" s="21" t="s">
        <v>1146</v>
      </c>
      <c r="C3745" s="21" t="s">
        <v>1149</v>
      </c>
      <c r="D3745" s="21" t="s">
        <v>1743</v>
      </c>
      <c r="E3745" s="21" t="s">
        <v>1744</v>
      </c>
      <c r="F3745" s="21" t="s">
        <v>3198</v>
      </c>
      <c r="G3745" s="27"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 t="shared" si="41"/>
        <v>2880</v>
      </c>
      <c r="AI3745" s="21" t="s">
        <v>1165</v>
      </c>
      <c r="AJ3745" s="21" t="s">
        <v>1278</v>
      </c>
      <c r="AK3745">
        <v>66.941000000000003</v>
      </c>
      <c r="AL3745" t="s">
        <v>3202</v>
      </c>
      <c r="AM3745">
        <f>79.612-54.643</f>
        <v>24.968999999999994</v>
      </c>
      <c r="AN3745" s="21">
        <v>4</v>
      </c>
      <c r="AO3745" s="21">
        <v>100</v>
      </c>
      <c r="AP3745">
        <f t="shared" si="43"/>
        <v>84</v>
      </c>
      <c r="AQ3745" s="22" t="s">
        <v>1283</v>
      </c>
      <c r="AR3745" s="21" t="s">
        <v>1207</v>
      </c>
    </row>
    <row r="3746" spans="1:44" x14ac:dyDescent="0.2">
      <c r="A3746" s="21" t="s">
        <v>1745</v>
      </c>
      <c r="B3746" s="21" t="s">
        <v>1146</v>
      </c>
      <c r="C3746" s="21" t="s">
        <v>1149</v>
      </c>
      <c r="D3746" s="21" t="s">
        <v>1743</v>
      </c>
      <c r="E3746" s="21" t="s">
        <v>1744</v>
      </c>
      <c r="F3746" s="21" t="s">
        <v>3198</v>
      </c>
      <c r="G3746" s="27"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 t="shared" si="41"/>
        <v>2880</v>
      </c>
      <c r="AI3746" s="21" t="s">
        <v>1165</v>
      </c>
      <c r="AJ3746" s="21" t="s">
        <v>1278</v>
      </c>
      <c r="AK3746">
        <v>84.224000000000004</v>
      </c>
      <c r="AL3746" t="s">
        <v>3202</v>
      </c>
      <c r="AM3746">
        <f>88.37-80.171</f>
        <v>8.1989999999999981</v>
      </c>
      <c r="AN3746" s="21">
        <v>4</v>
      </c>
      <c r="AO3746" s="21">
        <v>100</v>
      </c>
      <c r="AP3746">
        <f t="shared" si="43"/>
        <v>84</v>
      </c>
      <c r="AQ3746" s="22" t="s">
        <v>1283</v>
      </c>
      <c r="AR3746" s="21" t="s">
        <v>1207</v>
      </c>
    </row>
    <row r="3747" spans="1:44" x14ac:dyDescent="0.2">
      <c r="A3747" s="21" t="s">
        <v>1745</v>
      </c>
      <c r="B3747" s="21" t="s">
        <v>1146</v>
      </c>
      <c r="C3747" s="21" t="s">
        <v>1149</v>
      </c>
      <c r="D3747" s="21" t="s">
        <v>1743</v>
      </c>
      <c r="E3747" s="21" t="s">
        <v>1744</v>
      </c>
      <c r="F3747" s="21" t="s">
        <v>3198</v>
      </c>
      <c r="G3747" s="27"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 t="shared" si="41"/>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7"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4">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7"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4"/>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7"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4"/>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7"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4"/>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7"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4"/>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7"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4"/>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7"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4"/>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7"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4"/>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7"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4"/>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7"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7"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5">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7"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5"/>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7"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5"/>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7"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5"/>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7"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5"/>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7"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5"/>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7"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5"/>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7"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5"/>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7"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5"/>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7"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7"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6">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7"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6"/>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7"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6"/>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7"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6"/>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7"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6"/>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7"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6"/>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7"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6"/>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7"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6"/>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7"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6"/>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7"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7" t="s">
        <v>153</v>
      </c>
      <c r="H3778" s="21" t="s">
        <v>1165</v>
      </c>
      <c r="I3778" s="21" t="s">
        <v>3199</v>
      </c>
      <c r="M3778" t="s">
        <v>1157</v>
      </c>
      <c r="U3778" s="21" t="s">
        <v>1246</v>
      </c>
      <c r="V3778" s="9" t="s">
        <v>1217</v>
      </c>
      <c r="W3778">
        <f t="shared" ref="W3778:W3786" si="47">9*7</f>
        <v>63</v>
      </c>
      <c r="X3778" s="9" t="s">
        <v>3203</v>
      </c>
      <c r="Y3778" t="s">
        <v>3207</v>
      </c>
      <c r="Z3778" s="9"/>
      <c r="AD3778" t="s">
        <v>1165</v>
      </c>
      <c r="AF3778" t="s">
        <v>153</v>
      </c>
      <c r="AG3778" t="s">
        <v>3200</v>
      </c>
      <c r="AH3778">
        <f t="shared" ref="AH3778:AH3786" si="48">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7" t="s">
        <v>153</v>
      </c>
      <c r="H3779" s="21" t="s">
        <v>1165</v>
      </c>
      <c r="I3779" s="21" t="s">
        <v>3199</v>
      </c>
      <c r="M3779" t="s">
        <v>1157</v>
      </c>
      <c r="U3779" s="21" t="s">
        <v>1246</v>
      </c>
      <c r="V3779" s="9" t="s">
        <v>1217</v>
      </c>
      <c r="W3779">
        <f t="shared" si="47"/>
        <v>63</v>
      </c>
      <c r="X3779" s="9" t="s">
        <v>3203</v>
      </c>
      <c r="Y3779" t="s">
        <v>3207</v>
      </c>
      <c r="Z3779" s="9"/>
      <c r="AD3779" t="s">
        <v>1165</v>
      </c>
      <c r="AF3779" t="s">
        <v>153</v>
      </c>
      <c r="AG3779" t="s">
        <v>3200</v>
      </c>
      <c r="AH3779">
        <f t="shared" si="48"/>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7" t="s">
        <v>153</v>
      </c>
      <c r="H3780" s="21" t="s">
        <v>1165</v>
      </c>
      <c r="I3780" s="21" t="s">
        <v>3199</v>
      </c>
      <c r="M3780" t="s">
        <v>1157</v>
      </c>
      <c r="U3780" s="21" t="s">
        <v>1246</v>
      </c>
      <c r="V3780" s="9" t="s">
        <v>1217</v>
      </c>
      <c r="W3780">
        <f t="shared" si="47"/>
        <v>63</v>
      </c>
      <c r="X3780" s="9" t="s">
        <v>3203</v>
      </c>
      <c r="Y3780" t="s">
        <v>3207</v>
      </c>
      <c r="Z3780" s="9"/>
      <c r="AD3780" t="s">
        <v>1165</v>
      </c>
      <c r="AF3780" t="s">
        <v>153</v>
      </c>
      <c r="AG3780" t="s">
        <v>3200</v>
      </c>
      <c r="AH3780">
        <f t="shared" si="48"/>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7" t="s">
        <v>153</v>
      </c>
      <c r="H3781" s="21" t="s">
        <v>1165</v>
      </c>
      <c r="I3781" s="21" t="s">
        <v>3199</v>
      </c>
      <c r="M3781" t="s">
        <v>1157</v>
      </c>
      <c r="U3781" s="21" t="s">
        <v>1246</v>
      </c>
      <c r="V3781" s="9" t="s">
        <v>1217</v>
      </c>
      <c r="W3781">
        <f t="shared" si="47"/>
        <v>63</v>
      </c>
      <c r="X3781" s="9" t="s">
        <v>3203</v>
      </c>
      <c r="Y3781" t="s">
        <v>3207</v>
      </c>
      <c r="Z3781" s="9"/>
      <c r="AD3781" t="s">
        <v>1165</v>
      </c>
      <c r="AF3781" t="s">
        <v>153</v>
      </c>
      <c r="AG3781" t="s">
        <v>3200</v>
      </c>
      <c r="AH3781">
        <f t="shared" si="48"/>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7" t="s">
        <v>153</v>
      </c>
      <c r="H3782" s="21" t="s">
        <v>1165</v>
      </c>
      <c r="I3782" s="21" t="s">
        <v>3199</v>
      </c>
      <c r="M3782" t="s">
        <v>1157</v>
      </c>
      <c r="U3782" s="21" t="s">
        <v>1246</v>
      </c>
      <c r="V3782" s="9" t="s">
        <v>1217</v>
      </c>
      <c r="W3782">
        <f t="shared" si="47"/>
        <v>63</v>
      </c>
      <c r="X3782" s="9" t="s">
        <v>3203</v>
      </c>
      <c r="Y3782" t="s">
        <v>3207</v>
      </c>
      <c r="Z3782" s="9"/>
      <c r="AD3782" t="s">
        <v>1165</v>
      </c>
      <c r="AF3782" t="s">
        <v>153</v>
      </c>
      <c r="AG3782" t="s">
        <v>3200</v>
      </c>
      <c r="AH3782">
        <f t="shared" si="48"/>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7" t="s">
        <v>153</v>
      </c>
      <c r="H3783" s="21" t="s">
        <v>1165</v>
      </c>
      <c r="I3783" s="21" t="s">
        <v>3199</v>
      </c>
      <c r="M3783" t="s">
        <v>1157</v>
      </c>
      <c r="U3783" s="21" t="s">
        <v>1246</v>
      </c>
      <c r="V3783" s="9" t="s">
        <v>1217</v>
      </c>
      <c r="W3783">
        <f t="shared" si="47"/>
        <v>63</v>
      </c>
      <c r="X3783" s="9" t="s">
        <v>3203</v>
      </c>
      <c r="Y3783" t="s">
        <v>3207</v>
      </c>
      <c r="Z3783" s="9"/>
      <c r="AD3783" t="s">
        <v>1165</v>
      </c>
      <c r="AF3783" t="s">
        <v>153</v>
      </c>
      <c r="AG3783" t="s">
        <v>3200</v>
      </c>
      <c r="AH3783">
        <f t="shared" si="48"/>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7" t="s">
        <v>153</v>
      </c>
      <c r="H3784" s="21" t="s">
        <v>1165</v>
      </c>
      <c r="I3784" s="21" t="s">
        <v>3199</v>
      </c>
      <c r="M3784" t="s">
        <v>1157</v>
      </c>
      <c r="U3784" s="21" t="s">
        <v>1246</v>
      </c>
      <c r="V3784" s="9" t="s">
        <v>1217</v>
      </c>
      <c r="W3784">
        <f t="shared" si="47"/>
        <v>63</v>
      </c>
      <c r="X3784" s="9" t="s">
        <v>3203</v>
      </c>
      <c r="Y3784" t="s">
        <v>3207</v>
      </c>
      <c r="Z3784" s="9"/>
      <c r="AD3784" t="s">
        <v>1165</v>
      </c>
      <c r="AF3784" t="s">
        <v>153</v>
      </c>
      <c r="AG3784" t="s">
        <v>3200</v>
      </c>
      <c r="AH3784">
        <f t="shared" si="48"/>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7" t="s">
        <v>153</v>
      </c>
      <c r="H3785" s="21" t="s">
        <v>1165</v>
      </c>
      <c r="I3785" s="21" t="s">
        <v>3199</v>
      </c>
      <c r="M3785" t="s">
        <v>1157</v>
      </c>
      <c r="U3785" s="21" t="s">
        <v>1246</v>
      </c>
      <c r="V3785" s="9" t="s">
        <v>1217</v>
      </c>
      <c r="W3785">
        <f t="shared" si="47"/>
        <v>63</v>
      </c>
      <c r="X3785" s="9" t="s">
        <v>3203</v>
      </c>
      <c r="Y3785" t="s">
        <v>3207</v>
      </c>
      <c r="Z3785" s="9"/>
      <c r="AD3785" t="s">
        <v>1165</v>
      </c>
      <c r="AF3785" t="s">
        <v>153</v>
      </c>
      <c r="AG3785" t="s">
        <v>3200</v>
      </c>
      <c r="AH3785">
        <f t="shared" si="48"/>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7" t="s">
        <v>153</v>
      </c>
      <c r="H3786" s="21" t="s">
        <v>1165</v>
      </c>
      <c r="I3786" s="21" t="s">
        <v>3199</v>
      </c>
      <c r="M3786" t="s">
        <v>1157</v>
      </c>
      <c r="U3786" s="21" t="s">
        <v>1246</v>
      </c>
      <c r="V3786" s="9" t="s">
        <v>1217</v>
      </c>
      <c r="W3786">
        <f t="shared" si="47"/>
        <v>63</v>
      </c>
      <c r="X3786" s="9" t="s">
        <v>3203</v>
      </c>
      <c r="Y3786" t="s">
        <v>3207</v>
      </c>
      <c r="Z3786" s="9"/>
      <c r="AD3786" t="s">
        <v>1165</v>
      </c>
      <c r="AF3786" t="s">
        <v>153</v>
      </c>
      <c r="AG3786" t="s">
        <v>3200</v>
      </c>
      <c r="AH3786">
        <f t="shared" si="48"/>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7"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7" t="s">
        <v>153</v>
      </c>
      <c r="H3788" s="21" t="s">
        <v>1165</v>
      </c>
      <c r="I3788" s="21" t="s">
        <v>3199</v>
      </c>
      <c r="M3788" t="s">
        <v>1157</v>
      </c>
      <c r="U3788" s="21" t="s">
        <v>1246</v>
      </c>
      <c r="V3788" s="9" t="s">
        <v>1217</v>
      </c>
      <c r="W3788">
        <f t="shared" ref="W3788:W3796" si="49">16*7</f>
        <v>112</v>
      </c>
      <c r="X3788" s="9" t="s">
        <v>3203</v>
      </c>
      <c r="Y3788" t="s">
        <v>3207</v>
      </c>
      <c r="Z3788" s="9"/>
      <c r="AD3788" t="s">
        <v>1165</v>
      </c>
      <c r="AF3788" t="s">
        <v>153</v>
      </c>
      <c r="AG3788" t="s">
        <v>3200</v>
      </c>
      <c r="AH3788">
        <f t="shared" ref="AH3788:AH3796" si="50">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7" t="s">
        <v>153</v>
      </c>
      <c r="H3789" s="21" t="s">
        <v>1165</v>
      </c>
      <c r="I3789" s="21" t="s">
        <v>3199</v>
      </c>
      <c r="M3789" t="s">
        <v>1157</v>
      </c>
      <c r="U3789" s="21" t="s">
        <v>1246</v>
      </c>
      <c r="V3789" s="9" t="s">
        <v>1217</v>
      </c>
      <c r="W3789">
        <f t="shared" si="49"/>
        <v>112</v>
      </c>
      <c r="X3789" s="9" t="s">
        <v>3203</v>
      </c>
      <c r="Y3789" t="s">
        <v>3207</v>
      </c>
      <c r="Z3789" s="9"/>
      <c r="AD3789" t="s">
        <v>1165</v>
      </c>
      <c r="AF3789" t="s">
        <v>153</v>
      </c>
      <c r="AG3789" t="s">
        <v>3200</v>
      </c>
      <c r="AH3789">
        <f t="shared" si="50"/>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7" t="s">
        <v>153</v>
      </c>
      <c r="H3790" s="21" t="s">
        <v>1165</v>
      </c>
      <c r="I3790" s="21" t="s">
        <v>3199</v>
      </c>
      <c r="M3790" t="s">
        <v>1157</v>
      </c>
      <c r="U3790" s="21" t="s">
        <v>1246</v>
      </c>
      <c r="V3790" s="9" t="s">
        <v>1217</v>
      </c>
      <c r="W3790">
        <f t="shared" si="49"/>
        <v>112</v>
      </c>
      <c r="X3790" s="9" t="s">
        <v>3203</v>
      </c>
      <c r="Y3790" t="s">
        <v>3207</v>
      </c>
      <c r="Z3790" s="9"/>
      <c r="AD3790" t="s">
        <v>1165</v>
      </c>
      <c r="AF3790" t="s">
        <v>153</v>
      </c>
      <c r="AG3790" t="s">
        <v>3200</v>
      </c>
      <c r="AH3790">
        <f t="shared" si="50"/>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7" t="s">
        <v>153</v>
      </c>
      <c r="H3791" s="21" t="s">
        <v>1165</v>
      </c>
      <c r="I3791" s="21" t="s">
        <v>3199</v>
      </c>
      <c r="M3791" t="s">
        <v>1157</v>
      </c>
      <c r="U3791" s="21" t="s">
        <v>1246</v>
      </c>
      <c r="V3791" s="9" t="s">
        <v>1217</v>
      </c>
      <c r="W3791">
        <f t="shared" si="49"/>
        <v>112</v>
      </c>
      <c r="X3791" s="9" t="s">
        <v>3203</v>
      </c>
      <c r="Y3791" t="s">
        <v>3207</v>
      </c>
      <c r="Z3791" s="9"/>
      <c r="AD3791" t="s">
        <v>1165</v>
      </c>
      <c r="AF3791" t="s">
        <v>153</v>
      </c>
      <c r="AG3791" t="s">
        <v>3200</v>
      </c>
      <c r="AH3791">
        <f t="shared" si="50"/>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7" t="s">
        <v>153</v>
      </c>
      <c r="H3792" s="21" t="s">
        <v>1165</v>
      </c>
      <c r="I3792" s="21" t="s">
        <v>3199</v>
      </c>
      <c r="M3792" t="s">
        <v>1157</v>
      </c>
      <c r="U3792" s="21" t="s">
        <v>1246</v>
      </c>
      <c r="V3792" s="9" t="s">
        <v>1217</v>
      </c>
      <c r="W3792">
        <f t="shared" si="49"/>
        <v>112</v>
      </c>
      <c r="X3792" s="9" t="s">
        <v>3203</v>
      </c>
      <c r="Y3792" t="s">
        <v>3207</v>
      </c>
      <c r="Z3792" s="9"/>
      <c r="AD3792" t="s">
        <v>1165</v>
      </c>
      <c r="AF3792" t="s">
        <v>153</v>
      </c>
      <c r="AG3792" t="s">
        <v>3200</v>
      </c>
      <c r="AH3792">
        <f t="shared" si="50"/>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7" t="s">
        <v>153</v>
      </c>
      <c r="H3793" s="21" t="s">
        <v>1165</v>
      </c>
      <c r="I3793" s="21" t="s">
        <v>3199</v>
      </c>
      <c r="M3793" t="s">
        <v>1157</v>
      </c>
      <c r="U3793" s="21" t="s">
        <v>1246</v>
      </c>
      <c r="V3793" s="9" t="s">
        <v>1217</v>
      </c>
      <c r="W3793">
        <f t="shared" si="49"/>
        <v>112</v>
      </c>
      <c r="X3793" s="9" t="s">
        <v>3203</v>
      </c>
      <c r="Y3793" t="s">
        <v>3207</v>
      </c>
      <c r="Z3793" s="9"/>
      <c r="AD3793" t="s">
        <v>1165</v>
      </c>
      <c r="AF3793" t="s">
        <v>153</v>
      </c>
      <c r="AG3793" t="s">
        <v>3200</v>
      </c>
      <c r="AH3793">
        <f t="shared" si="50"/>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7" t="s">
        <v>153</v>
      </c>
      <c r="H3794" s="21" t="s">
        <v>1165</v>
      </c>
      <c r="I3794" s="21" t="s">
        <v>3199</v>
      </c>
      <c r="M3794" t="s">
        <v>1157</v>
      </c>
      <c r="U3794" s="21" t="s">
        <v>1246</v>
      </c>
      <c r="V3794" s="9" t="s">
        <v>1217</v>
      </c>
      <c r="W3794">
        <f t="shared" si="49"/>
        <v>112</v>
      </c>
      <c r="X3794" s="9" t="s">
        <v>3203</v>
      </c>
      <c r="Y3794" t="s">
        <v>3207</v>
      </c>
      <c r="Z3794" s="9"/>
      <c r="AD3794" t="s">
        <v>1165</v>
      </c>
      <c r="AF3794" t="s">
        <v>153</v>
      </c>
      <c r="AG3794" t="s">
        <v>3200</v>
      </c>
      <c r="AH3794">
        <f t="shared" si="50"/>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7" t="s">
        <v>153</v>
      </c>
      <c r="H3795" s="21" t="s">
        <v>1165</v>
      </c>
      <c r="I3795" s="21" t="s">
        <v>3199</v>
      </c>
      <c r="M3795" t="s">
        <v>1157</v>
      </c>
      <c r="U3795" s="21" t="s">
        <v>1246</v>
      </c>
      <c r="V3795" s="9" t="s">
        <v>1217</v>
      </c>
      <c r="W3795">
        <f t="shared" si="49"/>
        <v>112</v>
      </c>
      <c r="X3795" s="9" t="s">
        <v>3203</v>
      </c>
      <c r="Y3795" t="s">
        <v>3207</v>
      </c>
      <c r="Z3795" s="9"/>
      <c r="AD3795" t="s">
        <v>1165</v>
      </c>
      <c r="AF3795" t="s">
        <v>153</v>
      </c>
      <c r="AG3795" t="s">
        <v>3200</v>
      </c>
      <c r="AH3795">
        <f t="shared" si="50"/>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7" t="s">
        <v>153</v>
      </c>
      <c r="H3796" s="21" t="s">
        <v>1165</v>
      </c>
      <c r="I3796" s="21" t="s">
        <v>3199</v>
      </c>
      <c r="M3796" t="s">
        <v>1157</v>
      </c>
      <c r="U3796" s="21" t="s">
        <v>1246</v>
      </c>
      <c r="V3796" s="9" t="s">
        <v>1217</v>
      </c>
      <c r="W3796">
        <f t="shared" si="49"/>
        <v>112</v>
      </c>
      <c r="X3796" s="9" t="s">
        <v>3203</v>
      </c>
      <c r="Y3796" t="s">
        <v>3207</v>
      </c>
      <c r="Z3796" s="9"/>
      <c r="AD3796" t="s">
        <v>1165</v>
      </c>
      <c r="AF3796" t="s">
        <v>153</v>
      </c>
      <c r="AG3796" t="s">
        <v>3200</v>
      </c>
      <c r="AH3796">
        <f t="shared" si="50"/>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7"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7" t="s">
        <v>153</v>
      </c>
      <c r="H3798" s="21" t="s">
        <v>1165</v>
      </c>
      <c r="I3798" s="21" t="s">
        <v>3199</v>
      </c>
      <c r="M3798" t="s">
        <v>1157</v>
      </c>
      <c r="U3798" s="21" t="s">
        <v>1147</v>
      </c>
      <c r="X3798" s="9" t="s">
        <v>3203</v>
      </c>
      <c r="Y3798" t="s">
        <v>3207</v>
      </c>
      <c r="Z3798" s="9"/>
      <c r="AD3798" t="s">
        <v>1165</v>
      </c>
      <c r="AF3798" t="s">
        <v>153</v>
      </c>
      <c r="AG3798" t="s">
        <v>3200</v>
      </c>
      <c r="AH3798">
        <f t="shared" ref="AH3798:AH3806" si="51">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7" t="s">
        <v>153</v>
      </c>
      <c r="H3799" s="21" t="s">
        <v>1165</v>
      </c>
      <c r="I3799" s="21" t="s">
        <v>3199</v>
      </c>
      <c r="M3799" t="s">
        <v>1157</v>
      </c>
      <c r="U3799" s="21" t="s">
        <v>1147</v>
      </c>
      <c r="X3799" s="9" t="s">
        <v>3203</v>
      </c>
      <c r="Y3799" t="s">
        <v>3207</v>
      </c>
      <c r="Z3799" s="9"/>
      <c r="AD3799" t="s">
        <v>1165</v>
      </c>
      <c r="AF3799" t="s">
        <v>153</v>
      </c>
      <c r="AG3799" t="s">
        <v>3200</v>
      </c>
      <c r="AH3799">
        <f t="shared" si="51"/>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7" t="s">
        <v>153</v>
      </c>
      <c r="H3800" s="21" t="s">
        <v>1165</v>
      </c>
      <c r="I3800" s="21" t="s">
        <v>3199</v>
      </c>
      <c r="M3800" t="s">
        <v>1157</v>
      </c>
      <c r="U3800" s="21" t="s">
        <v>1147</v>
      </c>
      <c r="X3800" s="9" t="s">
        <v>3203</v>
      </c>
      <c r="Y3800" t="s">
        <v>3207</v>
      </c>
      <c r="Z3800" s="9"/>
      <c r="AD3800" t="s">
        <v>1165</v>
      </c>
      <c r="AF3800" t="s">
        <v>153</v>
      </c>
      <c r="AG3800" t="s">
        <v>3200</v>
      </c>
      <c r="AH3800">
        <f t="shared" si="51"/>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7" t="s">
        <v>153</v>
      </c>
      <c r="H3801" s="21" t="s">
        <v>1165</v>
      </c>
      <c r="I3801" s="21" t="s">
        <v>3199</v>
      </c>
      <c r="M3801" t="s">
        <v>1157</v>
      </c>
      <c r="U3801" s="21" t="s">
        <v>1147</v>
      </c>
      <c r="X3801" s="9" t="s">
        <v>3203</v>
      </c>
      <c r="Y3801" t="s">
        <v>3207</v>
      </c>
      <c r="Z3801" s="9"/>
      <c r="AD3801" t="s">
        <v>1165</v>
      </c>
      <c r="AF3801" t="s">
        <v>153</v>
      </c>
      <c r="AG3801" t="s">
        <v>3200</v>
      </c>
      <c r="AH3801">
        <f t="shared" si="51"/>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7" t="s">
        <v>153</v>
      </c>
      <c r="H3802" s="21" t="s">
        <v>1165</v>
      </c>
      <c r="I3802" s="21" t="s">
        <v>3199</v>
      </c>
      <c r="M3802" t="s">
        <v>1157</v>
      </c>
      <c r="U3802" s="21" t="s">
        <v>1147</v>
      </c>
      <c r="X3802" s="9" t="s">
        <v>3203</v>
      </c>
      <c r="Y3802" t="s">
        <v>3207</v>
      </c>
      <c r="Z3802" s="9"/>
      <c r="AD3802" t="s">
        <v>1165</v>
      </c>
      <c r="AF3802" t="s">
        <v>153</v>
      </c>
      <c r="AG3802" t="s">
        <v>3200</v>
      </c>
      <c r="AH3802">
        <f t="shared" si="51"/>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7" t="s">
        <v>153</v>
      </c>
      <c r="H3803" s="21" t="s">
        <v>1165</v>
      </c>
      <c r="I3803" s="21" t="s">
        <v>3199</v>
      </c>
      <c r="M3803" t="s">
        <v>1157</v>
      </c>
      <c r="U3803" s="21" t="s">
        <v>1147</v>
      </c>
      <c r="X3803" s="9" t="s">
        <v>3203</v>
      </c>
      <c r="Y3803" t="s">
        <v>3207</v>
      </c>
      <c r="Z3803" s="9"/>
      <c r="AD3803" t="s">
        <v>1165</v>
      </c>
      <c r="AF3803" t="s">
        <v>153</v>
      </c>
      <c r="AG3803" t="s">
        <v>3200</v>
      </c>
      <c r="AH3803">
        <f t="shared" si="51"/>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7" t="s">
        <v>153</v>
      </c>
      <c r="H3804" s="21" t="s">
        <v>1165</v>
      </c>
      <c r="I3804" s="21" t="s">
        <v>3199</v>
      </c>
      <c r="M3804" t="s">
        <v>1157</v>
      </c>
      <c r="U3804" s="21" t="s">
        <v>1147</v>
      </c>
      <c r="X3804" s="9" t="s">
        <v>3203</v>
      </c>
      <c r="Y3804" t="s">
        <v>3207</v>
      </c>
      <c r="Z3804" s="9"/>
      <c r="AD3804" t="s">
        <v>1165</v>
      </c>
      <c r="AF3804" t="s">
        <v>153</v>
      </c>
      <c r="AG3804" t="s">
        <v>3200</v>
      </c>
      <c r="AH3804">
        <f t="shared" si="51"/>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7" t="s">
        <v>153</v>
      </c>
      <c r="H3805" s="21" t="s">
        <v>1165</v>
      </c>
      <c r="I3805" s="21" t="s">
        <v>3199</v>
      </c>
      <c r="M3805" t="s">
        <v>1157</v>
      </c>
      <c r="U3805" s="21" t="s">
        <v>1147</v>
      </c>
      <c r="X3805" s="9" t="s">
        <v>3203</v>
      </c>
      <c r="Y3805" t="s">
        <v>3207</v>
      </c>
      <c r="Z3805" s="9"/>
      <c r="AD3805" t="s">
        <v>1165</v>
      </c>
      <c r="AF3805" t="s">
        <v>153</v>
      </c>
      <c r="AG3805" t="s">
        <v>3200</v>
      </c>
      <c r="AH3805">
        <f t="shared" si="51"/>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7" t="s">
        <v>153</v>
      </c>
      <c r="H3806" s="21" t="s">
        <v>1165</v>
      </c>
      <c r="I3806" s="21" t="s">
        <v>3199</v>
      </c>
      <c r="M3806" t="s">
        <v>1157</v>
      </c>
      <c r="U3806" s="21" t="s">
        <v>1147</v>
      </c>
      <c r="X3806" s="9" t="s">
        <v>3203</v>
      </c>
      <c r="Y3806" t="s">
        <v>3207</v>
      </c>
      <c r="Z3806" s="9"/>
      <c r="AD3806" t="s">
        <v>1165</v>
      </c>
      <c r="AF3806" t="s">
        <v>153</v>
      </c>
      <c r="AG3806" t="s">
        <v>3200</v>
      </c>
      <c r="AH3806">
        <f t="shared" si="51"/>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7"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7"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2">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7"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2"/>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7"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2"/>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7"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2"/>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7"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2"/>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7"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2"/>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7"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2"/>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7"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2"/>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7"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2"/>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7"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7"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3">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7"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3"/>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7"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3"/>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7"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3"/>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7"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3"/>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7"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3"/>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7"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3"/>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7"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3"/>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7"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3"/>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7"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7"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4">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7"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4"/>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7"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4"/>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7"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4"/>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7"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4"/>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7"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4"/>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7"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4"/>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7"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4"/>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7"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4"/>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7"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7" t="s">
        <v>153</v>
      </c>
      <c r="H3838" s="21" t="s">
        <v>1165</v>
      </c>
      <c r="I3838" s="21" t="s">
        <v>3199</v>
      </c>
      <c r="M3838" t="s">
        <v>1157</v>
      </c>
      <c r="U3838" s="21" t="s">
        <v>1246</v>
      </c>
      <c r="V3838" s="9" t="s">
        <v>1217</v>
      </c>
      <c r="W3838">
        <f t="shared" ref="W3838:W3846" si="55">9*7</f>
        <v>63</v>
      </c>
      <c r="X3838" s="9" t="s">
        <v>3203</v>
      </c>
      <c r="Y3838" t="s">
        <v>3209</v>
      </c>
      <c r="Z3838" s="9"/>
      <c r="AD3838" t="s">
        <v>1165</v>
      </c>
      <c r="AF3838" t="s">
        <v>153</v>
      </c>
      <c r="AG3838" t="s">
        <v>3200</v>
      </c>
      <c r="AH3838">
        <f t="shared" ref="AH3838:AH3846" si="56">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7" t="s">
        <v>153</v>
      </c>
      <c r="H3839" s="21" t="s">
        <v>1165</v>
      </c>
      <c r="I3839" s="21" t="s">
        <v>3199</v>
      </c>
      <c r="M3839" t="s">
        <v>1157</v>
      </c>
      <c r="U3839" s="21" t="s">
        <v>1246</v>
      </c>
      <c r="V3839" s="9" t="s">
        <v>1217</v>
      </c>
      <c r="W3839">
        <f t="shared" si="55"/>
        <v>63</v>
      </c>
      <c r="X3839" s="9" t="s">
        <v>3203</v>
      </c>
      <c r="Y3839" t="s">
        <v>3209</v>
      </c>
      <c r="Z3839" s="9"/>
      <c r="AD3839" t="s">
        <v>1165</v>
      </c>
      <c r="AF3839" t="s">
        <v>153</v>
      </c>
      <c r="AG3839" t="s">
        <v>3200</v>
      </c>
      <c r="AH3839">
        <f t="shared" si="56"/>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7" t="s">
        <v>153</v>
      </c>
      <c r="H3840" s="21" t="s">
        <v>1165</v>
      </c>
      <c r="I3840" s="21" t="s">
        <v>3199</v>
      </c>
      <c r="M3840" t="s">
        <v>1157</v>
      </c>
      <c r="U3840" s="21" t="s">
        <v>1246</v>
      </c>
      <c r="V3840" s="9" t="s">
        <v>1217</v>
      </c>
      <c r="W3840">
        <f t="shared" si="55"/>
        <v>63</v>
      </c>
      <c r="X3840" s="9" t="s">
        <v>3203</v>
      </c>
      <c r="Y3840" t="s">
        <v>3209</v>
      </c>
      <c r="Z3840" s="9"/>
      <c r="AD3840" t="s">
        <v>1165</v>
      </c>
      <c r="AF3840" t="s">
        <v>153</v>
      </c>
      <c r="AG3840" t="s">
        <v>3200</v>
      </c>
      <c r="AH3840">
        <f t="shared" si="56"/>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7" t="s">
        <v>153</v>
      </c>
      <c r="H3841" s="21" t="s">
        <v>1165</v>
      </c>
      <c r="I3841" s="21" t="s">
        <v>3199</v>
      </c>
      <c r="M3841" t="s">
        <v>1157</v>
      </c>
      <c r="U3841" s="21" t="s">
        <v>1246</v>
      </c>
      <c r="V3841" s="9" t="s">
        <v>1217</v>
      </c>
      <c r="W3841">
        <f t="shared" si="55"/>
        <v>63</v>
      </c>
      <c r="X3841" s="9" t="s">
        <v>3203</v>
      </c>
      <c r="Y3841" t="s">
        <v>3209</v>
      </c>
      <c r="Z3841" s="9"/>
      <c r="AD3841" t="s">
        <v>1165</v>
      </c>
      <c r="AF3841" t="s">
        <v>153</v>
      </c>
      <c r="AG3841" t="s">
        <v>3200</v>
      </c>
      <c r="AH3841">
        <f t="shared" si="56"/>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7" t="s">
        <v>153</v>
      </c>
      <c r="H3842" s="21" t="s">
        <v>1165</v>
      </c>
      <c r="I3842" s="21" t="s">
        <v>3199</v>
      </c>
      <c r="M3842" t="s">
        <v>1157</v>
      </c>
      <c r="U3842" s="21" t="s">
        <v>1246</v>
      </c>
      <c r="V3842" s="9" t="s">
        <v>1217</v>
      </c>
      <c r="W3842">
        <f t="shared" si="55"/>
        <v>63</v>
      </c>
      <c r="X3842" s="9" t="s">
        <v>3203</v>
      </c>
      <c r="Y3842" t="s">
        <v>3209</v>
      </c>
      <c r="Z3842" s="9"/>
      <c r="AD3842" t="s">
        <v>1165</v>
      </c>
      <c r="AF3842" t="s">
        <v>153</v>
      </c>
      <c r="AG3842" t="s">
        <v>3200</v>
      </c>
      <c r="AH3842">
        <f t="shared" si="56"/>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7" t="s">
        <v>153</v>
      </c>
      <c r="H3843" s="21" t="s">
        <v>1165</v>
      </c>
      <c r="I3843" s="21" t="s">
        <v>3199</v>
      </c>
      <c r="M3843" t="s">
        <v>1157</v>
      </c>
      <c r="U3843" s="21" t="s">
        <v>1246</v>
      </c>
      <c r="V3843" s="9" t="s">
        <v>1217</v>
      </c>
      <c r="W3843">
        <f t="shared" si="55"/>
        <v>63</v>
      </c>
      <c r="X3843" s="9" t="s">
        <v>3203</v>
      </c>
      <c r="Y3843" t="s">
        <v>3209</v>
      </c>
      <c r="Z3843" s="9"/>
      <c r="AD3843" t="s">
        <v>1165</v>
      </c>
      <c r="AF3843" t="s">
        <v>153</v>
      </c>
      <c r="AG3843" t="s">
        <v>3200</v>
      </c>
      <c r="AH3843">
        <f t="shared" si="56"/>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7" t="s">
        <v>153</v>
      </c>
      <c r="H3844" s="21" t="s">
        <v>1165</v>
      </c>
      <c r="I3844" s="21" t="s">
        <v>3199</v>
      </c>
      <c r="M3844" t="s">
        <v>1157</v>
      </c>
      <c r="U3844" s="21" t="s">
        <v>1246</v>
      </c>
      <c r="V3844" s="9" t="s">
        <v>1217</v>
      </c>
      <c r="W3844">
        <f t="shared" si="55"/>
        <v>63</v>
      </c>
      <c r="X3844" s="9" t="s">
        <v>3203</v>
      </c>
      <c r="Y3844" t="s">
        <v>3209</v>
      </c>
      <c r="Z3844" s="9"/>
      <c r="AD3844" t="s">
        <v>1165</v>
      </c>
      <c r="AF3844" t="s">
        <v>153</v>
      </c>
      <c r="AG3844" t="s">
        <v>3200</v>
      </c>
      <c r="AH3844">
        <f t="shared" si="56"/>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7" t="s">
        <v>153</v>
      </c>
      <c r="H3845" s="21" t="s">
        <v>1165</v>
      </c>
      <c r="I3845" s="21" t="s">
        <v>3199</v>
      </c>
      <c r="M3845" t="s">
        <v>1157</v>
      </c>
      <c r="U3845" s="21" t="s">
        <v>1246</v>
      </c>
      <c r="V3845" s="9" t="s">
        <v>1217</v>
      </c>
      <c r="W3845">
        <f t="shared" si="55"/>
        <v>63</v>
      </c>
      <c r="X3845" s="9" t="s">
        <v>3203</v>
      </c>
      <c r="Y3845" t="s">
        <v>3209</v>
      </c>
      <c r="Z3845" s="9"/>
      <c r="AD3845" t="s">
        <v>1165</v>
      </c>
      <c r="AF3845" t="s">
        <v>153</v>
      </c>
      <c r="AG3845" t="s">
        <v>3200</v>
      </c>
      <c r="AH3845">
        <f t="shared" si="56"/>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7" t="s">
        <v>153</v>
      </c>
      <c r="H3846" s="21" t="s">
        <v>1165</v>
      </c>
      <c r="I3846" s="21" t="s">
        <v>3199</v>
      </c>
      <c r="M3846" t="s">
        <v>1157</v>
      </c>
      <c r="U3846" s="21" t="s">
        <v>1246</v>
      </c>
      <c r="V3846" s="9" t="s">
        <v>1217</v>
      </c>
      <c r="W3846">
        <f t="shared" si="55"/>
        <v>63</v>
      </c>
      <c r="X3846" s="9" t="s">
        <v>3203</v>
      </c>
      <c r="Y3846" t="s">
        <v>3209</v>
      </c>
      <c r="Z3846" s="9"/>
      <c r="AD3846" t="s">
        <v>1165</v>
      </c>
      <c r="AF3846" t="s">
        <v>153</v>
      </c>
      <c r="AG3846" t="s">
        <v>3200</v>
      </c>
      <c r="AH3846">
        <f t="shared" si="56"/>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7"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7" t="s">
        <v>153</v>
      </c>
      <c r="H3848" s="21" t="s">
        <v>1165</v>
      </c>
      <c r="I3848" s="21" t="s">
        <v>3199</v>
      </c>
      <c r="M3848" t="s">
        <v>1157</v>
      </c>
      <c r="U3848" s="21" t="s">
        <v>1246</v>
      </c>
      <c r="V3848" s="9" t="s">
        <v>1217</v>
      </c>
      <c r="W3848">
        <f t="shared" ref="W3848:W3856" si="57">16*7</f>
        <v>112</v>
      </c>
      <c r="X3848" s="9" t="s">
        <v>3203</v>
      </c>
      <c r="Y3848" t="s">
        <v>3209</v>
      </c>
      <c r="Z3848" s="9"/>
      <c r="AD3848" t="s">
        <v>1165</v>
      </c>
      <c r="AF3848" t="s">
        <v>153</v>
      </c>
      <c r="AG3848" t="s">
        <v>3200</v>
      </c>
      <c r="AH3848">
        <f t="shared" ref="AH3848:AH3856" si="58">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7" t="s">
        <v>153</v>
      </c>
      <c r="H3849" s="21" t="s">
        <v>1165</v>
      </c>
      <c r="I3849" s="21" t="s">
        <v>3199</v>
      </c>
      <c r="M3849" t="s">
        <v>1157</v>
      </c>
      <c r="U3849" s="21" t="s">
        <v>1246</v>
      </c>
      <c r="V3849" s="9" t="s">
        <v>1217</v>
      </c>
      <c r="W3849">
        <f t="shared" si="57"/>
        <v>112</v>
      </c>
      <c r="X3849" s="9" t="s">
        <v>3203</v>
      </c>
      <c r="Y3849" t="s">
        <v>3209</v>
      </c>
      <c r="Z3849" s="9"/>
      <c r="AD3849" t="s">
        <v>1165</v>
      </c>
      <c r="AF3849" t="s">
        <v>153</v>
      </c>
      <c r="AG3849" t="s">
        <v>3200</v>
      </c>
      <c r="AH3849">
        <f t="shared" si="58"/>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7" t="s">
        <v>153</v>
      </c>
      <c r="H3850" s="21" t="s">
        <v>1165</v>
      </c>
      <c r="I3850" s="21" t="s">
        <v>3199</v>
      </c>
      <c r="M3850" t="s">
        <v>1157</v>
      </c>
      <c r="U3850" s="21" t="s">
        <v>1246</v>
      </c>
      <c r="V3850" s="9" t="s">
        <v>1217</v>
      </c>
      <c r="W3850">
        <f t="shared" si="57"/>
        <v>112</v>
      </c>
      <c r="X3850" s="9" t="s">
        <v>3203</v>
      </c>
      <c r="Y3850" t="s">
        <v>3209</v>
      </c>
      <c r="Z3850" s="9"/>
      <c r="AD3850" t="s">
        <v>1165</v>
      </c>
      <c r="AF3850" t="s">
        <v>153</v>
      </c>
      <c r="AG3850" t="s">
        <v>3200</v>
      </c>
      <c r="AH3850">
        <f t="shared" si="58"/>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7" t="s">
        <v>153</v>
      </c>
      <c r="H3851" s="21" t="s">
        <v>1165</v>
      </c>
      <c r="I3851" s="21" t="s">
        <v>3199</v>
      </c>
      <c r="M3851" t="s">
        <v>1157</v>
      </c>
      <c r="U3851" s="21" t="s">
        <v>1246</v>
      </c>
      <c r="V3851" s="9" t="s">
        <v>1217</v>
      </c>
      <c r="W3851">
        <f t="shared" si="57"/>
        <v>112</v>
      </c>
      <c r="X3851" s="9" t="s">
        <v>3203</v>
      </c>
      <c r="Y3851" t="s">
        <v>3209</v>
      </c>
      <c r="Z3851" s="9"/>
      <c r="AD3851" t="s">
        <v>1165</v>
      </c>
      <c r="AF3851" t="s">
        <v>153</v>
      </c>
      <c r="AG3851" t="s">
        <v>3200</v>
      </c>
      <c r="AH3851">
        <f t="shared" si="58"/>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7" t="s">
        <v>153</v>
      </c>
      <c r="H3852" s="21" t="s">
        <v>1165</v>
      </c>
      <c r="I3852" s="21" t="s">
        <v>3199</v>
      </c>
      <c r="M3852" t="s">
        <v>1157</v>
      </c>
      <c r="U3852" s="21" t="s">
        <v>1246</v>
      </c>
      <c r="V3852" s="9" t="s">
        <v>1217</v>
      </c>
      <c r="W3852">
        <f t="shared" si="57"/>
        <v>112</v>
      </c>
      <c r="X3852" s="9" t="s">
        <v>3203</v>
      </c>
      <c r="Y3852" t="s">
        <v>3209</v>
      </c>
      <c r="Z3852" s="9"/>
      <c r="AD3852" t="s">
        <v>1165</v>
      </c>
      <c r="AF3852" t="s">
        <v>153</v>
      </c>
      <c r="AG3852" t="s">
        <v>3200</v>
      </c>
      <c r="AH3852">
        <f t="shared" si="58"/>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7" t="s">
        <v>153</v>
      </c>
      <c r="H3853" s="21" t="s">
        <v>1165</v>
      </c>
      <c r="I3853" s="21" t="s">
        <v>3199</v>
      </c>
      <c r="M3853" t="s">
        <v>1157</v>
      </c>
      <c r="U3853" s="21" t="s">
        <v>1246</v>
      </c>
      <c r="V3853" s="9" t="s">
        <v>1217</v>
      </c>
      <c r="W3853">
        <f t="shared" si="57"/>
        <v>112</v>
      </c>
      <c r="X3853" s="9" t="s">
        <v>3203</v>
      </c>
      <c r="Y3853" t="s">
        <v>3209</v>
      </c>
      <c r="Z3853" s="9"/>
      <c r="AD3853" t="s">
        <v>1165</v>
      </c>
      <c r="AF3853" t="s">
        <v>153</v>
      </c>
      <c r="AG3853" t="s">
        <v>3200</v>
      </c>
      <c r="AH3853">
        <f t="shared" si="58"/>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7" t="s">
        <v>153</v>
      </c>
      <c r="H3854" s="21" t="s">
        <v>1165</v>
      </c>
      <c r="I3854" s="21" t="s">
        <v>3199</v>
      </c>
      <c r="M3854" t="s">
        <v>1157</v>
      </c>
      <c r="U3854" s="21" t="s">
        <v>1246</v>
      </c>
      <c r="V3854" s="9" t="s">
        <v>1217</v>
      </c>
      <c r="W3854">
        <f t="shared" si="57"/>
        <v>112</v>
      </c>
      <c r="X3854" s="9" t="s">
        <v>3203</v>
      </c>
      <c r="Y3854" t="s">
        <v>3209</v>
      </c>
      <c r="Z3854" s="9"/>
      <c r="AD3854" t="s">
        <v>1165</v>
      </c>
      <c r="AF3854" t="s">
        <v>153</v>
      </c>
      <c r="AG3854" t="s">
        <v>3200</v>
      </c>
      <c r="AH3854">
        <f t="shared" si="58"/>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7" t="s">
        <v>153</v>
      </c>
      <c r="H3855" s="21" t="s">
        <v>1165</v>
      </c>
      <c r="I3855" s="21" t="s">
        <v>3199</v>
      </c>
      <c r="M3855" t="s">
        <v>1157</v>
      </c>
      <c r="U3855" s="21" t="s">
        <v>1246</v>
      </c>
      <c r="V3855" s="9" t="s">
        <v>1217</v>
      </c>
      <c r="W3855">
        <f t="shared" si="57"/>
        <v>112</v>
      </c>
      <c r="X3855" s="9" t="s">
        <v>3203</v>
      </c>
      <c r="Y3855" t="s">
        <v>3209</v>
      </c>
      <c r="Z3855" s="9"/>
      <c r="AD3855" t="s">
        <v>1165</v>
      </c>
      <c r="AF3855" t="s">
        <v>153</v>
      </c>
      <c r="AG3855" t="s">
        <v>3200</v>
      </c>
      <c r="AH3855">
        <f t="shared" si="58"/>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7" t="s">
        <v>153</v>
      </c>
      <c r="H3856" s="21" t="s">
        <v>1165</v>
      </c>
      <c r="I3856" s="21" t="s">
        <v>3199</v>
      </c>
      <c r="M3856" t="s">
        <v>1157</v>
      </c>
      <c r="U3856" s="21" t="s">
        <v>1246</v>
      </c>
      <c r="V3856" s="9" t="s">
        <v>1217</v>
      </c>
      <c r="W3856">
        <f t="shared" si="57"/>
        <v>112</v>
      </c>
      <c r="X3856" s="9" t="s">
        <v>3203</v>
      </c>
      <c r="Y3856" t="s">
        <v>3209</v>
      </c>
      <c r="Z3856" s="9"/>
      <c r="AD3856" t="s">
        <v>1165</v>
      </c>
      <c r="AF3856" t="s">
        <v>153</v>
      </c>
      <c r="AG3856" t="s">
        <v>3200</v>
      </c>
      <c r="AH3856">
        <f t="shared" si="58"/>
        <v>2880</v>
      </c>
      <c r="AI3856" s="21" t="s">
        <v>1165</v>
      </c>
      <c r="AJ3856" s="21" t="s">
        <v>1278</v>
      </c>
      <c r="AK3856">
        <v>84.361000000000004</v>
      </c>
      <c r="AN3856" s="21">
        <v>4</v>
      </c>
      <c r="AO3856" s="21">
        <v>100</v>
      </c>
      <c r="AP3856" s="21">
        <v>84</v>
      </c>
      <c r="AQ3856" s="22" t="s">
        <v>1283</v>
      </c>
      <c r="AR3856" s="21" t="s">
        <v>1279</v>
      </c>
    </row>
    <row r="3857" spans="1:45" x14ac:dyDescent="0.2">
      <c r="A3857" s="21" t="s">
        <v>1745</v>
      </c>
      <c r="B3857" s="21" t="s">
        <v>1146</v>
      </c>
      <c r="C3857" s="21" t="s">
        <v>1149</v>
      </c>
      <c r="D3857" s="21" t="s">
        <v>1743</v>
      </c>
      <c r="E3857" s="21" t="s">
        <v>1744</v>
      </c>
      <c r="F3857" s="21" t="s">
        <v>3198</v>
      </c>
      <c r="G3857" s="27"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x14ac:dyDescent="0.2">
      <c r="A3858" s="21" t="s">
        <v>1745</v>
      </c>
      <c r="B3858" s="21" t="s">
        <v>1146</v>
      </c>
      <c r="C3858" s="21" t="s">
        <v>1149</v>
      </c>
      <c r="D3858" s="21" t="s">
        <v>1743</v>
      </c>
      <c r="E3858" s="21" t="s">
        <v>1744</v>
      </c>
      <c r="F3858" s="21" t="s">
        <v>3198</v>
      </c>
      <c r="G3858" s="27" t="s">
        <v>153</v>
      </c>
      <c r="H3858" s="21" t="s">
        <v>1165</v>
      </c>
      <c r="I3858" s="21" t="s">
        <v>3199</v>
      </c>
      <c r="M3858" t="s">
        <v>1157</v>
      </c>
      <c r="U3858" s="21" t="s">
        <v>1147</v>
      </c>
      <c r="X3858" s="9" t="s">
        <v>3203</v>
      </c>
      <c r="Y3858" t="s">
        <v>3209</v>
      </c>
      <c r="Z3858" s="9"/>
      <c r="AD3858" t="s">
        <v>1165</v>
      </c>
      <c r="AF3858" t="s">
        <v>153</v>
      </c>
      <c r="AG3858" t="s">
        <v>3200</v>
      </c>
      <c r="AH3858">
        <f t="shared" ref="AH3858:AH3866" si="59">48*60</f>
        <v>2880</v>
      </c>
      <c r="AI3858" s="21" t="s">
        <v>1165</v>
      </c>
      <c r="AJ3858" s="21" t="s">
        <v>1278</v>
      </c>
      <c r="AK3858">
        <v>0</v>
      </c>
      <c r="AN3858" s="21">
        <v>4</v>
      </c>
      <c r="AO3858" s="21">
        <v>100</v>
      </c>
      <c r="AP3858" s="21">
        <v>10</v>
      </c>
      <c r="AQ3858" s="22" t="s">
        <v>1283</v>
      </c>
      <c r="AR3858" s="21" t="s">
        <v>1279</v>
      </c>
    </row>
    <row r="3859" spans="1:45" x14ac:dyDescent="0.2">
      <c r="A3859" s="21" t="s">
        <v>1745</v>
      </c>
      <c r="B3859" s="21" t="s">
        <v>1146</v>
      </c>
      <c r="C3859" s="21" t="s">
        <v>1149</v>
      </c>
      <c r="D3859" s="21" t="s">
        <v>1743</v>
      </c>
      <c r="E3859" s="21" t="s">
        <v>1744</v>
      </c>
      <c r="F3859" s="21" t="s">
        <v>3198</v>
      </c>
      <c r="G3859" s="27" t="s">
        <v>153</v>
      </c>
      <c r="H3859" s="21" t="s">
        <v>1165</v>
      </c>
      <c r="I3859" s="21" t="s">
        <v>3199</v>
      </c>
      <c r="M3859" t="s">
        <v>1157</v>
      </c>
      <c r="U3859" s="21" t="s">
        <v>1147</v>
      </c>
      <c r="X3859" s="9" t="s">
        <v>3203</v>
      </c>
      <c r="Y3859" t="s">
        <v>3209</v>
      </c>
      <c r="Z3859" s="9"/>
      <c r="AD3859" t="s">
        <v>1165</v>
      </c>
      <c r="AF3859" t="s">
        <v>153</v>
      </c>
      <c r="AG3859" t="s">
        <v>3200</v>
      </c>
      <c r="AH3859">
        <f t="shared" si="59"/>
        <v>2880</v>
      </c>
      <c r="AI3859" s="21" t="s">
        <v>1165</v>
      </c>
      <c r="AJ3859" s="21" t="s">
        <v>1278</v>
      </c>
      <c r="AK3859">
        <v>0</v>
      </c>
      <c r="AN3859" s="21">
        <v>4</v>
      </c>
      <c r="AO3859" s="21">
        <v>100</v>
      </c>
      <c r="AP3859" s="21">
        <v>20</v>
      </c>
      <c r="AQ3859" s="22" t="s">
        <v>1283</v>
      </c>
      <c r="AR3859" s="21" t="s">
        <v>1279</v>
      </c>
    </row>
    <row r="3860" spans="1:45" x14ac:dyDescent="0.2">
      <c r="A3860" s="21" t="s">
        <v>1745</v>
      </c>
      <c r="B3860" s="21" t="s">
        <v>1146</v>
      </c>
      <c r="C3860" s="21" t="s">
        <v>1149</v>
      </c>
      <c r="D3860" s="21" t="s">
        <v>1743</v>
      </c>
      <c r="E3860" s="21" t="s">
        <v>1744</v>
      </c>
      <c r="F3860" s="21" t="s">
        <v>3198</v>
      </c>
      <c r="G3860" s="27" t="s">
        <v>153</v>
      </c>
      <c r="H3860" s="21" t="s">
        <v>1165</v>
      </c>
      <c r="I3860" s="21" t="s">
        <v>3199</v>
      </c>
      <c r="M3860" t="s">
        <v>1157</v>
      </c>
      <c r="U3860" s="21" t="s">
        <v>1147</v>
      </c>
      <c r="X3860" s="9" t="s">
        <v>3203</v>
      </c>
      <c r="Y3860" t="s">
        <v>3209</v>
      </c>
      <c r="Z3860" s="9"/>
      <c r="AD3860" t="s">
        <v>1165</v>
      </c>
      <c r="AF3860" t="s">
        <v>153</v>
      </c>
      <c r="AG3860" t="s">
        <v>3200</v>
      </c>
      <c r="AH3860">
        <f t="shared" si="59"/>
        <v>2880</v>
      </c>
      <c r="AI3860" s="21" t="s">
        <v>1165</v>
      </c>
      <c r="AJ3860" s="21" t="s">
        <v>1278</v>
      </c>
      <c r="AK3860" s="21">
        <v>0</v>
      </c>
      <c r="AN3860" s="21">
        <v>4</v>
      </c>
      <c r="AO3860" s="21">
        <v>100</v>
      </c>
      <c r="AP3860" s="21">
        <v>30</v>
      </c>
      <c r="AQ3860" s="22" t="s">
        <v>1283</v>
      </c>
      <c r="AR3860" s="21" t="s">
        <v>1279</v>
      </c>
    </row>
    <row r="3861" spans="1:45" x14ac:dyDescent="0.2">
      <c r="A3861" s="21" t="s">
        <v>1745</v>
      </c>
      <c r="B3861" s="21" t="s">
        <v>1146</v>
      </c>
      <c r="C3861" s="21" t="s">
        <v>1149</v>
      </c>
      <c r="D3861" s="21" t="s">
        <v>1743</v>
      </c>
      <c r="E3861" s="21" t="s">
        <v>1744</v>
      </c>
      <c r="F3861" s="21" t="s">
        <v>3198</v>
      </c>
      <c r="G3861" s="27" t="s">
        <v>153</v>
      </c>
      <c r="H3861" s="21" t="s">
        <v>1165</v>
      </c>
      <c r="I3861" s="21" t="s">
        <v>3199</v>
      </c>
      <c r="M3861" t="s">
        <v>1157</v>
      </c>
      <c r="U3861" s="21" t="s">
        <v>1147</v>
      </c>
      <c r="X3861" s="9" t="s">
        <v>3203</v>
      </c>
      <c r="Y3861" t="s">
        <v>3209</v>
      </c>
      <c r="Z3861" s="9"/>
      <c r="AD3861" t="s">
        <v>1165</v>
      </c>
      <c r="AF3861" t="s">
        <v>153</v>
      </c>
      <c r="AG3861" t="s">
        <v>3200</v>
      </c>
      <c r="AH3861">
        <f t="shared" si="59"/>
        <v>2880</v>
      </c>
      <c r="AI3861" s="21" t="s">
        <v>1165</v>
      </c>
      <c r="AJ3861" s="21" t="s">
        <v>1278</v>
      </c>
      <c r="AK3861">
        <v>0</v>
      </c>
      <c r="AN3861" s="21">
        <v>4</v>
      </c>
      <c r="AO3861" s="21">
        <v>100</v>
      </c>
      <c r="AP3861" s="21">
        <v>40</v>
      </c>
      <c r="AQ3861" s="22" t="s">
        <v>1283</v>
      </c>
      <c r="AR3861" s="21" t="s">
        <v>1279</v>
      </c>
    </row>
    <row r="3862" spans="1:45" x14ac:dyDescent="0.2">
      <c r="A3862" s="21" t="s">
        <v>1745</v>
      </c>
      <c r="B3862" s="21" t="s">
        <v>1146</v>
      </c>
      <c r="C3862" s="21" t="s">
        <v>1149</v>
      </c>
      <c r="D3862" s="21" t="s">
        <v>1743</v>
      </c>
      <c r="E3862" s="21" t="s">
        <v>1744</v>
      </c>
      <c r="F3862" s="21" t="s">
        <v>3198</v>
      </c>
      <c r="G3862" s="27" t="s">
        <v>153</v>
      </c>
      <c r="H3862" s="21" t="s">
        <v>1165</v>
      </c>
      <c r="I3862" s="21" t="s">
        <v>3199</v>
      </c>
      <c r="M3862" t="s">
        <v>1157</v>
      </c>
      <c r="U3862" s="21" t="s">
        <v>1147</v>
      </c>
      <c r="X3862" s="9" t="s">
        <v>3203</v>
      </c>
      <c r="Y3862" t="s">
        <v>3209</v>
      </c>
      <c r="Z3862" s="9"/>
      <c r="AD3862" t="s">
        <v>1165</v>
      </c>
      <c r="AF3862" t="s">
        <v>153</v>
      </c>
      <c r="AG3862" t="s">
        <v>3200</v>
      </c>
      <c r="AH3862">
        <f t="shared" si="59"/>
        <v>2880</v>
      </c>
      <c r="AI3862" s="21" t="s">
        <v>1165</v>
      </c>
      <c r="AJ3862" s="21" t="s">
        <v>1278</v>
      </c>
      <c r="AK3862">
        <v>0</v>
      </c>
      <c r="AN3862" s="21">
        <v>4</v>
      </c>
      <c r="AO3862" s="21">
        <v>100</v>
      </c>
      <c r="AP3862" s="21">
        <v>50</v>
      </c>
      <c r="AQ3862" s="22" t="s">
        <v>1283</v>
      </c>
      <c r="AR3862" s="21" t="s">
        <v>1279</v>
      </c>
    </row>
    <row r="3863" spans="1:45" x14ac:dyDescent="0.2">
      <c r="A3863" s="21" t="s">
        <v>1745</v>
      </c>
      <c r="B3863" s="21" t="s">
        <v>1146</v>
      </c>
      <c r="C3863" s="21" t="s">
        <v>1149</v>
      </c>
      <c r="D3863" s="21" t="s">
        <v>1743</v>
      </c>
      <c r="E3863" s="21" t="s">
        <v>1744</v>
      </c>
      <c r="F3863" s="21" t="s">
        <v>3198</v>
      </c>
      <c r="G3863" s="27" t="s">
        <v>153</v>
      </c>
      <c r="H3863" s="21" t="s">
        <v>1165</v>
      </c>
      <c r="I3863" s="21" t="s">
        <v>3199</v>
      </c>
      <c r="M3863" t="s">
        <v>1157</v>
      </c>
      <c r="U3863" s="21" t="s">
        <v>1147</v>
      </c>
      <c r="X3863" s="9" t="s">
        <v>3203</v>
      </c>
      <c r="Y3863" t="s">
        <v>3209</v>
      </c>
      <c r="Z3863" s="9"/>
      <c r="AD3863" t="s">
        <v>1165</v>
      </c>
      <c r="AF3863" t="s">
        <v>153</v>
      </c>
      <c r="AG3863" t="s">
        <v>3200</v>
      </c>
      <c r="AH3863">
        <f t="shared" si="59"/>
        <v>2880</v>
      </c>
      <c r="AI3863" s="21" t="s">
        <v>1165</v>
      </c>
      <c r="AJ3863" s="21" t="s">
        <v>1278</v>
      </c>
      <c r="AK3863">
        <v>1.694</v>
      </c>
      <c r="AN3863" s="21">
        <v>4</v>
      </c>
      <c r="AO3863" s="21">
        <v>100</v>
      </c>
      <c r="AP3863" s="21">
        <v>60</v>
      </c>
      <c r="AQ3863" s="22" t="s">
        <v>1283</v>
      </c>
      <c r="AR3863" s="21" t="s">
        <v>1279</v>
      </c>
    </row>
    <row r="3864" spans="1:45" x14ac:dyDescent="0.2">
      <c r="A3864" s="21" t="s">
        <v>1745</v>
      </c>
      <c r="B3864" s="21" t="s">
        <v>1146</v>
      </c>
      <c r="C3864" s="21" t="s">
        <v>1149</v>
      </c>
      <c r="D3864" s="21" t="s">
        <v>1743</v>
      </c>
      <c r="E3864" s="21" t="s">
        <v>1744</v>
      </c>
      <c r="F3864" s="21" t="s">
        <v>3198</v>
      </c>
      <c r="G3864" s="27" t="s">
        <v>153</v>
      </c>
      <c r="H3864" s="21" t="s">
        <v>1165</v>
      </c>
      <c r="I3864" s="21" t="s">
        <v>3199</v>
      </c>
      <c r="M3864" t="s">
        <v>1157</v>
      </c>
      <c r="U3864" s="21" t="s">
        <v>1147</v>
      </c>
      <c r="X3864" s="9" t="s">
        <v>3203</v>
      </c>
      <c r="Y3864" t="s">
        <v>3209</v>
      </c>
      <c r="Z3864" s="9"/>
      <c r="AD3864" t="s">
        <v>1165</v>
      </c>
      <c r="AF3864" t="s">
        <v>153</v>
      </c>
      <c r="AG3864" t="s">
        <v>3200</v>
      </c>
      <c r="AH3864">
        <f t="shared" si="59"/>
        <v>2880</v>
      </c>
      <c r="AI3864" s="21" t="s">
        <v>1165</v>
      </c>
      <c r="AJ3864" s="21" t="s">
        <v>1278</v>
      </c>
      <c r="AK3864">
        <v>10.361000000000001</v>
      </c>
      <c r="AN3864" s="21">
        <v>4</v>
      </c>
      <c r="AO3864" s="21">
        <v>100</v>
      </c>
      <c r="AP3864" s="21">
        <v>70</v>
      </c>
      <c r="AQ3864" s="22" t="s">
        <v>1283</v>
      </c>
      <c r="AR3864" s="21" t="s">
        <v>1279</v>
      </c>
    </row>
    <row r="3865" spans="1:45" x14ac:dyDescent="0.2">
      <c r="A3865" s="21" t="s">
        <v>1745</v>
      </c>
      <c r="B3865" s="21" t="s">
        <v>1146</v>
      </c>
      <c r="C3865" s="21" t="s">
        <v>1149</v>
      </c>
      <c r="D3865" s="21" t="s">
        <v>1743</v>
      </c>
      <c r="E3865" s="21" t="s">
        <v>1744</v>
      </c>
      <c r="F3865" s="21" t="s">
        <v>3198</v>
      </c>
      <c r="G3865" s="27" t="s">
        <v>153</v>
      </c>
      <c r="H3865" s="21" t="s">
        <v>1165</v>
      </c>
      <c r="I3865" s="21" t="s">
        <v>3199</v>
      </c>
      <c r="M3865" t="s">
        <v>1157</v>
      </c>
      <c r="U3865" s="21" t="s">
        <v>1147</v>
      </c>
      <c r="X3865" s="9" t="s">
        <v>3203</v>
      </c>
      <c r="Y3865" t="s">
        <v>3209</v>
      </c>
      <c r="Z3865" s="9"/>
      <c r="AD3865" t="s">
        <v>1165</v>
      </c>
      <c r="AF3865" t="s">
        <v>153</v>
      </c>
      <c r="AG3865" t="s">
        <v>3200</v>
      </c>
      <c r="AH3865">
        <f t="shared" si="59"/>
        <v>2880</v>
      </c>
      <c r="AI3865" s="21" t="s">
        <v>1165</v>
      </c>
      <c r="AJ3865" s="21" t="s">
        <v>1278</v>
      </c>
      <c r="AK3865">
        <v>17.25</v>
      </c>
      <c r="AN3865" s="21">
        <v>4</v>
      </c>
      <c r="AO3865" s="21">
        <v>100</v>
      </c>
      <c r="AP3865" s="21">
        <v>80</v>
      </c>
      <c r="AQ3865" s="22" t="s">
        <v>1283</v>
      </c>
      <c r="AR3865" s="21" t="s">
        <v>1279</v>
      </c>
    </row>
    <row r="3866" spans="1:45" x14ac:dyDescent="0.2">
      <c r="A3866" s="21" t="s">
        <v>1745</v>
      </c>
      <c r="B3866" s="21" t="s">
        <v>1146</v>
      </c>
      <c r="C3866" s="21" t="s">
        <v>1149</v>
      </c>
      <c r="D3866" s="21" t="s">
        <v>1743</v>
      </c>
      <c r="E3866" s="21" t="s">
        <v>1744</v>
      </c>
      <c r="F3866" s="21" t="s">
        <v>3198</v>
      </c>
      <c r="G3866" s="27" t="s">
        <v>153</v>
      </c>
      <c r="H3866" s="21" t="s">
        <v>1165</v>
      </c>
      <c r="I3866" s="21" t="s">
        <v>3199</v>
      </c>
      <c r="M3866" t="s">
        <v>1157</v>
      </c>
      <c r="U3866" s="21" t="s">
        <v>1147</v>
      </c>
      <c r="X3866" s="9" t="s">
        <v>3203</v>
      </c>
      <c r="Y3866" t="s">
        <v>3209</v>
      </c>
      <c r="Z3866" s="9"/>
      <c r="AD3866" t="s">
        <v>1165</v>
      </c>
      <c r="AF3866" t="s">
        <v>153</v>
      </c>
      <c r="AG3866" t="s">
        <v>3200</v>
      </c>
      <c r="AH3866">
        <f t="shared" si="59"/>
        <v>2880</v>
      </c>
      <c r="AI3866" s="21" t="s">
        <v>1165</v>
      </c>
      <c r="AJ3866" s="21" t="s">
        <v>1278</v>
      </c>
      <c r="AK3866">
        <v>23.472000000000001</v>
      </c>
      <c r="AN3866" s="21">
        <v>4</v>
      </c>
      <c r="AO3866" s="21">
        <v>100</v>
      </c>
      <c r="AP3866" s="21">
        <v>84</v>
      </c>
      <c r="AQ3866" s="22" t="s">
        <v>1283</v>
      </c>
      <c r="AR3866" s="21" t="s">
        <v>1279</v>
      </c>
    </row>
    <row r="3867" spans="1:45" x14ac:dyDescent="0.2">
      <c r="A3867" t="s">
        <v>1876</v>
      </c>
      <c r="B3867" s="21" t="s">
        <v>1146</v>
      </c>
      <c r="C3867" s="21" t="s">
        <v>1149</v>
      </c>
      <c r="D3867" s="21" t="s">
        <v>1857</v>
      </c>
      <c r="E3867" s="21" t="s">
        <v>1875</v>
      </c>
      <c r="G3867" s="27" t="s">
        <v>153</v>
      </c>
      <c r="H3867" s="21" t="s">
        <v>1165</v>
      </c>
      <c r="I3867" s="21" t="s">
        <v>3222</v>
      </c>
      <c r="M3867" t="s">
        <v>1157</v>
      </c>
      <c r="O3867">
        <v>1998</v>
      </c>
      <c r="P3867">
        <v>2001</v>
      </c>
      <c r="Q3867" t="s">
        <v>1329</v>
      </c>
      <c r="R3867">
        <f t="shared" ref="R3867:R3878" si="60">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x14ac:dyDescent="0.2">
      <c r="A3868" t="s">
        <v>1876</v>
      </c>
      <c r="B3868" s="21" t="s">
        <v>1146</v>
      </c>
      <c r="C3868" s="21" t="s">
        <v>1149</v>
      </c>
      <c r="D3868" s="21" t="s">
        <v>1857</v>
      </c>
      <c r="E3868" s="21" t="s">
        <v>1875</v>
      </c>
      <c r="G3868" s="27" t="s">
        <v>153</v>
      </c>
      <c r="H3868" s="21" t="s">
        <v>1165</v>
      </c>
      <c r="I3868" s="21" t="s">
        <v>3222</v>
      </c>
      <c r="M3868" t="s">
        <v>1157</v>
      </c>
      <c r="O3868">
        <v>1998</v>
      </c>
      <c r="P3868">
        <v>2001</v>
      </c>
      <c r="Q3868" t="s">
        <v>1329</v>
      </c>
      <c r="R3868">
        <f t="shared" si="60"/>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x14ac:dyDescent="0.2">
      <c r="A3869" t="s">
        <v>1876</v>
      </c>
      <c r="B3869" s="21" t="s">
        <v>1146</v>
      </c>
      <c r="C3869" s="21" t="s">
        <v>1149</v>
      </c>
      <c r="D3869" s="21" t="s">
        <v>1857</v>
      </c>
      <c r="E3869" s="21" t="s">
        <v>1875</v>
      </c>
      <c r="G3869" s="27" t="s">
        <v>153</v>
      </c>
      <c r="H3869" s="21" t="s">
        <v>1165</v>
      </c>
      <c r="I3869" s="21" t="s">
        <v>3222</v>
      </c>
      <c r="M3869" t="s">
        <v>1157</v>
      </c>
      <c r="O3869">
        <v>1998</v>
      </c>
      <c r="P3869">
        <v>2001</v>
      </c>
      <c r="Q3869" t="s">
        <v>1329</v>
      </c>
      <c r="R3869">
        <f t="shared" si="60"/>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x14ac:dyDescent="0.2">
      <c r="A3870" t="s">
        <v>1876</v>
      </c>
      <c r="B3870" s="21" t="s">
        <v>1146</v>
      </c>
      <c r="C3870" s="21" t="s">
        <v>1149</v>
      </c>
      <c r="D3870" s="21" t="s">
        <v>1857</v>
      </c>
      <c r="E3870" s="21" t="s">
        <v>1875</v>
      </c>
      <c r="G3870" s="27" t="s">
        <v>153</v>
      </c>
      <c r="H3870" s="21" t="s">
        <v>1165</v>
      </c>
      <c r="I3870" s="21" t="s">
        <v>3222</v>
      </c>
      <c r="M3870" t="s">
        <v>1157</v>
      </c>
      <c r="O3870">
        <v>1998</v>
      </c>
      <c r="P3870">
        <v>2001</v>
      </c>
      <c r="Q3870" t="s">
        <v>1329</v>
      </c>
      <c r="R3870">
        <f t="shared" si="60"/>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x14ac:dyDescent="0.2">
      <c r="A3871" t="s">
        <v>1876</v>
      </c>
      <c r="B3871" s="21" t="s">
        <v>1146</v>
      </c>
      <c r="C3871" s="21" t="s">
        <v>1149</v>
      </c>
      <c r="D3871" s="21" t="s">
        <v>1857</v>
      </c>
      <c r="E3871" s="21" t="s">
        <v>1875</v>
      </c>
      <c r="G3871" s="27" t="s">
        <v>153</v>
      </c>
      <c r="H3871" s="21" t="s">
        <v>1165</v>
      </c>
      <c r="I3871" s="21" t="s">
        <v>3222</v>
      </c>
      <c r="M3871" t="s">
        <v>1157</v>
      </c>
      <c r="O3871">
        <v>1998</v>
      </c>
      <c r="P3871">
        <v>2001</v>
      </c>
      <c r="Q3871" t="s">
        <v>1329</v>
      </c>
      <c r="R3871">
        <f t="shared" si="60"/>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x14ac:dyDescent="0.2">
      <c r="A3872" t="s">
        <v>1876</v>
      </c>
      <c r="B3872" s="21" t="s">
        <v>1146</v>
      </c>
      <c r="C3872" s="21" t="s">
        <v>1149</v>
      </c>
      <c r="D3872" s="21" t="s">
        <v>1857</v>
      </c>
      <c r="E3872" s="21" t="s">
        <v>1875</v>
      </c>
      <c r="G3872" s="27" t="s">
        <v>153</v>
      </c>
      <c r="H3872" s="21" t="s">
        <v>1165</v>
      </c>
      <c r="I3872" s="21" t="s">
        <v>3222</v>
      </c>
      <c r="M3872" t="s">
        <v>1157</v>
      </c>
      <c r="O3872">
        <v>1998</v>
      </c>
      <c r="P3872">
        <v>2001</v>
      </c>
      <c r="Q3872" t="s">
        <v>1329</v>
      </c>
      <c r="R3872">
        <f t="shared" si="60"/>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row r="3873" spans="1:45" x14ac:dyDescent="0.2">
      <c r="A3873" t="s">
        <v>1876</v>
      </c>
      <c r="B3873" s="21" t="s">
        <v>1146</v>
      </c>
      <c r="C3873" s="21" t="s">
        <v>1149</v>
      </c>
      <c r="D3873" s="21" t="s">
        <v>1857</v>
      </c>
      <c r="E3873" s="21" t="s">
        <v>1875</v>
      </c>
      <c r="G3873" s="27" t="s">
        <v>153</v>
      </c>
      <c r="H3873" s="21" t="s">
        <v>1165</v>
      </c>
      <c r="I3873" s="21" t="s">
        <v>3222</v>
      </c>
      <c r="M3873" t="s">
        <v>1157</v>
      </c>
      <c r="O3873">
        <v>1998</v>
      </c>
      <c r="P3873">
        <v>2001</v>
      </c>
      <c r="Q3873" t="s">
        <v>1329</v>
      </c>
      <c r="R3873">
        <f t="shared" si="60"/>
        <v>1095</v>
      </c>
      <c r="S3873">
        <v>7</v>
      </c>
      <c r="T3873">
        <v>-5</v>
      </c>
      <c r="U3873" s="21" t="s">
        <v>1246</v>
      </c>
      <c r="V3873" s="9" t="s">
        <v>3223</v>
      </c>
      <c r="W3873">
        <v>35</v>
      </c>
      <c r="X3873" s="9" t="s">
        <v>1333</v>
      </c>
      <c r="Z3873" s="9" t="s">
        <v>3201</v>
      </c>
      <c r="AD3873" t="s">
        <v>1165</v>
      </c>
      <c r="AF3873" t="s">
        <v>153</v>
      </c>
      <c r="AG3873" t="s">
        <v>1160</v>
      </c>
      <c r="AH3873" t="s">
        <v>3226</v>
      </c>
      <c r="AI3873" s="21" t="s">
        <v>1165</v>
      </c>
      <c r="AJ3873" s="21" t="s">
        <v>1148</v>
      </c>
      <c r="AK3873">
        <v>55.5</v>
      </c>
      <c r="AN3873" s="21">
        <v>4</v>
      </c>
      <c r="AO3873" s="21">
        <v>50</v>
      </c>
      <c r="AP3873" s="21">
        <v>28</v>
      </c>
      <c r="AQ3873" s="22" t="s">
        <v>3224</v>
      </c>
      <c r="AR3873" s="21" t="s">
        <v>3231</v>
      </c>
      <c r="AS3873" t="s">
        <v>3227</v>
      </c>
    </row>
    <row r="3874" spans="1:45" x14ac:dyDescent="0.2">
      <c r="A3874" t="s">
        <v>1876</v>
      </c>
      <c r="B3874" s="21" t="s">
        <v>1146</v>
      </c>
      <c r="C3874" s="21" t="s">
        <v>1149</v>
      </c>
      <c r="D3874" s="21" t="s">
        <v>1857</v>
      </c>
      <c r="E3874" s="21" t="s">
        <v>1875</v>
      </c>
      <c r="G3874" s="27" t="s">
        <v>153</v>
      </c>
      <c r="H3874" s="21" t="s">
        <v>1165</v>
      </c>
      <c r="I3874" s="21" t="s">
        <v>3222</v>
      </c>
      <c r="M3874" t="s">
        <v>1157</v>
      </c>
      <c r="O3874">
        <v>1998</v>
      </c>
      <c r="P3874">
        <v>2001</v>
      </c>
      <c r="Q3874" t="s">
        <v>1329</v>
      </c>
      <c r="R3874">
        <f t="shared" si="60"/>
        <v>1095</v>
      </c>
      <c r="S3874">
        <v>7</v>
      </c>
      <c r="T3874">
        <v>-5</v>
      </c>
      <c r="U3874" s="21" t="s">
        <v>1246</v>
      </c>
      <c r="V3874" s="9" t="s">
        <v>3223</v>
      </c>
      <c r="W3874">
        <v>21</v>
      </c>
      <c r="X3874" s="9" t="s">
        <v>1333</v>
      </c>
      <c r="Z3874" s="9" t="s">
        <v>3201</v>
      </c>
      <c r="AA3874" t="s">
        <v>3228</v>
      </c>
      <c r="AB3874">
        <v>101.15</v>
      </c>
      <c r="AD3874" t="s">
        <v>1165</v>
      </c>
      <c r="AF3874" t="s">
        <v>153</v>
      </c>
      <c r="AG3874" t="s">
        <v>3228</v>
      </c>
      <c r="AH3874" t="s">
        <v>3226</v>
      </c>
      <c r="AI3874" s="21" t="s">
        <v>1165</v>
      </c>
      <c r="AJ3874" s="21" t="s">
        <v>1148</v>
      </c>
      <c r="AK3874">
        <v>76</v>
      </c>
      <c r="AN3874" s="21">
        <v>4</v>
      </c>
      <c r="AO3874" s="21">
        <v>50</v>
      </c>
      <c r="AP3874" s="21">
        <v>28</v>
      </c>
      <c r="AQ3874" s="22" t="s">
        <v>3224</v>
      </c>
      <c r="AR3874" s="21" t="s">
        <v>3231</v>
      </c>
      <c r="AS3874" t="s">
        <v>3227</v>
      </c>
    </row>
    <row r="3875" spans="1:45" x14ac:dyDescent="0.2">
      <c r="A3875" t="s">
        <v>1876</v>
      </c>
      <c r="B3875" s="21" t="s">
        <v>1146</v>
      </c>
      <c r="C3875" s="21" t="s">
        <v>1149</v>
      </c>
      <c r="D3875" s="21" t="s">
        <v>1857</v>
      </c>
      <c r="E3875" s="21" t="s">
        <v>1875</v>
      </c>
      <c r="G3875" s="27" t="s">
        <v>153</v>
      </c>
      <c r="H3875" s="21" t="s">
        <v>1165</v>
      </c>
      <c r="I3875" s="21" t="s">
        <v>3222</v>
      </c>
      <c r="M3875" t="s">
        <v>1157</v>
      </c>
      <c r="O3875">
        <v>1998</v>
      </c>
      <c r="P3875">
        <v>2001</v>
      </c>
      <c r="Q3875" t="s">
        <v>1329</v>
      </c>
      <c r="R3875">
        <f t="shared" si="60"/>
        <v>1095</v>
      </c>
      <c r="S3875">
        <v>7</v>
      </c>
      <c r="T3875">
        <v>-5</v>
      </c>
      <c r="U3875" s="21" t="s">
        <v>3229</v>
      </c>
      <c r="X3875" s="9" t="s">
        <v>3223</v>
      </c>
      <c r="Z3875" s="9"/>
      <c r="AD3875" t="s">
        <v>1165</v>
      </c>
      <c r="AF3875" t="s">
        <v>1165</v>
      </c>
      <c r="AI3875" s="21" t="s">
        <v>1165</v>
      </c>
      <c r="AJ3875" s="21" t="s">
        <v>1148</v>
      </c>
      <c r="AK3875">
        <v>70.8</v>
      </c>
      <c r="AN3875" s="21">
        <v>4</v>
      </c>
      <c r="AO3875" s="21">
        <v>50</v>
      </c>
      <c r="AP3875" s="21">
        <v>28</v>
      </c>
      <c r="AQ3875" s="22" t="s">
        <v>3224</v>
      </c>
      <c r="AR3875" s="21" t="s">
        <v>3231</v>
      </c>
      <c r="AS3875" t="s">
        <v>3227</v>
      </c>
    </row>
    <row r="3876" spans="1:45" x14ac:dyDescent="0.2">
      <c r="A3876" t="s">
        <v>1876</v>
      </c>
      <c r="B3876" s="21" t="s">
        <v>1146</v>
      </c>
      <c r="C3876" s="21" t="s">
        <v>1149</v>
      </c>
      <c r="D3876" s="21" t="s">
        <v>1857</v>
      </c>
      <c r="E3876" s="21" t="s">
        <v>1875</v>
      </c>
      <c r="G3876" s="27" t="s">
        <v>153</v>
      </c>
      <c r="H3876" s="21" t="s">
        <v>1165</v>
      </c>
      <c r="I3876" s="21" t="s">
        <v>3222</v>
      </c>
      <c r="M3876" t="s">
        <v>1157</v>
      </c>
      <c r="O3876">
        <v>1998</v>
      </c>
      <c r="P3876">
        <v>2001</v>
      </c>
      <c r="Q3876" t="s">
        <v>1329</v>
      </c>
      <c r="R3876">
        <f t="shared" si="60"/>
        <v>1095</v>
      </c>
      <c r="S3876">
        <v>9</v>
      </c>
      <c r="T3876">
        <v>-5</v>
      </c>
      <c r="U3876" s="21" t="s">
        <v>1246</v>
      </c>
      <c r="V3876" s="9" t="s">
        <v>3223</v>
      </c>
      <c r="W3876">
        <v>35</v>
      </c>
      <c r="X3876" s="9" t="s">
        <v>1333</v>
      </c>
      <c r="Z3876" s="9" t="s">
        <v>3201</v>
      </c>
      <c r="AD3876" t="s">
        <v>1165</v>
      </c>
      <c r="AF3876" t="s">
        <v>153</v>
      </c>
      <c r="AG3876" t="s">
        <v>1160</v>
      </c>
      <c r="AH3876" t="s">
        <v>3226</v>
      </c>
      <c r="AI3876" s="21" t="s">
        <v>1165</v>
      </c>
      <c r="AJ3876" s="21" t="s">
        <v>1148</v>
      </c>
      <c r="AK3876">
        <v>61.8</v>
      </c>
      <c r="AN3876" s="21">
        <v>4</v>
      </c>
      <c r="AO3876" s="21">
        <v>50</v>
      </c>
      <c r="AP3876" s="21">
        <v>28</v>
      </c>
      <c r="AQ3876" s="22" t="s">
        <v>3224</v>
      </c>
      <c r="AR3876" s="21" t="s">
        <v>3231</v>
      </c>
      <c r="AS3876" t="s">
        <v>3227</v>
      </c>
    </row>
    <row r="3877" spans="1:45" x14ac:dyDescent="0.2">
      <c r="A3877" t="s">
        <v>1876</v>
      </c>
      <c r="B3877" s="21" t="s">
        <v>1146</v>
      </c>
      <c r="C3877" s="21" t="s">
        <v>1149</v>
      </c>
      <c r="D3877" s="21" t="s">
        <v>1857</v>
      </c>
      <c r="E3877" s="21" t="s">
        <v>1875</v>
      </c>
      <c r="G3877" s="27" t="s">
        <v>153</v>
      </c>
      <c r="H3877" s="21" t="s">
        <v>1165</v>
      </c>
      <c r="I3877" s="21" t="s">
        <v>3222</v>
      </c>
      <c r="M3877" t="s">
        <v>1157</v>
      </c>
      <c r="O3877">
        <v>1998</v>
      </c>
      <c r="P3877">
        <v>2001</v>
      </c>
      <c r="Q3877" t="s">
        <v>1329</v>
      </c>
      <c r="R3877">
        <f t="shared" si="60"/>
        <v>1095</v>
      </c>
      <c r="S3877">
        <v>9</v>
      </c>
      <c r="T3877">
        <v>-5</v>
      </c>
      <c r="U3877" s="21" t="s">
        <v>1246</v>
      </c>
      <c r="V3877" s="9" t="s">
        <v>3223</v>
      </c>
      <c r="W3877">
        <v>21</v>
      </c>
      <c r="X3877" s="9" t="s">
        <v>1333</v>
      </c>
      <c r="Z3877" s="9" t="s">
        <v>3201</v>
      </c>
      <c r="AA3877" t="s">
        <v>3228</v>
      </c>
      <c r="AB3877">
        <v>101.15</v>
      </c>
      <c r="AD3877" t="s">
        <v>1165</v>
      </c>
      <c r="AF3877" t="s">
        <v>153</v>
      </c>
      <c r="AG3877" t="s">
        <v>3228</v>
      </c>
      <c r="AH3877" t="s">
        <v>3226</v>
      </c>
      <c r="AI3877" s="21" t="s">
        <v>1165</v>
      </c>
      <c r="AJ3877" s="21" t="s">
        <v>1148</v>
      </c>
      <c r="AK3877">
        <v>72.599999999999994</v>
      </c>
      <c r="AN3877" s="21">
        <v>4</v>
      </c>
      <c r="AO3877" s="21">
        <v>50</v>
      </c>
      <c r="AP3877" s="21">
        <v>28</v>
      </c>
      <c r="AQ3877" s="22" t="s">
        <v>3224</v>
      </c>
      <c r="AR3877" s="21" t="s">
        <v>3231</v>
      </c>
      <c r="AS3877" t="s">
        <v>3227</v>
      </c>
    </row>
    <row r="3878" spans="1:45" x14ac:dyDescent="0.2">
      <c r="A3878" t="s">
        <v>1876</v>
      </c>
      <c r="B3878" s="21" t="s">
        <v>1146</v>
      </c>
      <c r="C3878" s="21" t="s">
        <v>1149</v>
      </c>
      <c r="D3878" s="21" t="s">
        <v>1857</v>
      </c>
      <c r="E3878" s="21" t="s">
        <v>1875</v>
      </c>
      <c r="G3878" s="27" t="s">
        <v>153</v>
      </c>
      <c r="H3878" s="21" t="s">
        <v>1165</v>
      </c>
      <c r="I3878" s="21" t="s">
        <v>3222</v>
      </c>
      <c r="M3878" t="s">
        <v>1157</v>
      </c>
      <c r="O3878">
        <v>1998</v>
      </c>
      <c r="P3878">
        <v>2001</v>
      </c>
      <c r="Q3878" t="s">
        <v>1329</v>
      </c>
      <c r="R3878">
        <f t="shared" si="60"/>
        <v>1095</v>
      </c>
      <c r="S3878">
        <v>9</v>
      </c>
      <c r="T3878">
        <v>-5</v>
      </c>
      <c r="U3878" s="21" t="s">
        <v>3229</v>
      </c>
      <c r="X3878" s="9" t="s">
        <v>3223</v>
      </c>
      <c r="Z3878" s="9"/>
      <c r="AD3878" t="s">
        <v>1165</v>
      </c>
      <c r="AF3878" t="s">
        <v>1165</v>
      </c>
      <c r="AI3878" s="21" t="s">
        <v>1165</v>
      </c>
      <c r="AJ3878" s="21" t="s">
        <v>1148</v>
      </c>
      <c r="AK3878">
        <v>70</v>
      </c>
      <c r="AN3878" s="21">
        <v>4</v>
      </c>
      <c r="AO3878" s="21">
        <v>50</v>
      </c>
      <c r="AP3878" s="21">
        <v>28</v>
      </c>
      <c r="AQ3878" s="22" t="s">
        <v>3224</v>
      </c>
      <c r="AR3878" s="21" t="s">
        <v>3231</v>
      </c>
      <c r="AS3878" t="s">
        <v>3227</v>
      </c>
    </row>
    <row r="3879" spans="1:45" x14ac:dyDescent="0.2">
      <c r="A3879" t="s">
        <v>1887</v>
      </c>
      <c r="B3879" s="21" t="s">
        <v>1146</v>
      </c>
      <c r="C3879" s="21" t="s">
        <v>1149</v>
      </c>
      <c r="D3879" s="21" t="s">
        <v>265</v>
      </c>
      <c r="E3879" s="21" t="s">
        <v>3233</v>
      </c>
      <c r="G3879" s="27" t="s">
        <v>153</v>
      </c>
      <c r="H3879" s="21" t="s">
        <v>1165</v>
      </c>
      <c r="I3879" s="21" t="s">
        <v>3234</v>
      </c>
      <c r="M3879" t="s">
        <v>1145</v>
      </c>
      <c r="O3879">
        <v>2009</v>
      </c>
      <c r="U3879" s="21" t="s">
        <v>3237</v>
      </c>
      <c r="X3879" s="9" t="s">
        <v>3236</v>
      </c>
      <c r="Y3879" t="s">
        <v>3239</v>
      </c>
      <c r="AD3879" t="s">
        <v>153</v>
      </c>
      <c r="AE3879" t="s">
        <v>3235</v>
      </c>
      <c r="AF3879" t="s">
        <v>153</v>
      </c>
      <c r="AG3879" t="s">
        <v>3238</v>
      </c>
      <c r="AH3879">
        <f>24*60</f>
        <v>1440</v>
      </c>
      <c r="AI3879" s="21" t="s">
        <v>153</v>
      </c>
      <c r="AJ3879" s="21" t="s">
        <v>1148</v>
      </c>
      <c r="AK3879">
        <v>41.6</v>
      </c>
      <c r="AN3879" s="21">
        <v>3</v>
      </c>
      <c r="AO3879" s="21">
        <v>30</v>
      </c>
      <c r="AP3879" s="21">
        <v>30</v>
      </c>
      <c r="AQ3879" s="22" t="s">
        <v>3092</v>
      </c>
      <c r="AR3879" s="21" t="s">
        <v>3240</v>
      </c>
    </row>
    <row r="3880" spans="1:45" x14ac:dyDescent="0.2">
      <c r="A3880" t="s">
        <v>1887</v>
      </c>
      <c r="B3880" s="21" t="s">
        <v>1146</v>
      </c>
      <c r="C3880" s="21" t="s">
        <v>1149</v>
      </c>
      <c r="D3880" s="21" t="s">
        <v>265</v>
      </c>
      <c r="E3880" s="21" t="s">
        <v>3233</v>
      </c>
      <c r="G3880" s="27" t="s">
        <v>153</v>
      </c>
      <c r="H3880" s="21" t="s">
        <v>1165</v>
      </c>
      <c r="I3880" s="21" t="s">
        <v>3234</v>
      </c>
      <c r="M3880" t="s">
        <v>1145</v>
      </c>
      <c r="O3880">
        <v>2009</v>
      </c>
      <c r="U3880" s="21" t="s">
        <v>3237</v>
      </c>
      <c r="X3880" s="9" t="s">
        <v>3236</v>
      </c>
      <c r="AD3880" t="s">
        <v>153</v>
      </c>
      <c r="AE3880" t="s">
        <v>3235</v>
      </c>
      <c r="AF3880" t="s">
        <v>153</v>
      </c>
      <c r="AG3880" t="s">
        <v>3030</v>
      </c>
      <c r="AH3880">
        <f>24*60</f>
        <v>1440</v>
      </c>
      <c r="AI3880" s="21" t="s">
        <v>153</v>
      </c>
      <c r="AJ3880" s="21" t="s">
        <v>1148</v>
      </c>
      <c r="AK3880">
        <v>33.49</v>
      </c>
      <c r="AN3880" s="21">
        <v>3</v>
      </c>
      <c r="AO3880" s="21">
        <v>30</v>
      </c>
      <c r="AP3880" s="21">
        <v>30</v>
      </c>
      <c r="AQ3880" s="22" t="s">
        <v>3092</v>
      </c>
      <c r="AR3880" s="21" t="s">
        <v>3240</v>
      </c>
    </row>
    <row r="3881" spans="1:45" x14ac:dyDescent="0.2">
      <c r="A3881" t="s">
        <v>1887</v>
      </c>
      <c r="B3881" s="21" t="s">
        <v>1146</v>
      </c>
      <c r="C3881" s="21" t="s">
        <v>1149</v>
      </c>
      <c r="D3881" s="21" t="s">
        <v>265</v>
      </c>
      <c r="E3881" s="21" t="s">
        <v>3233</v>
      </c>
      <c r="G3881" s="27" t="s">
        <v>153</v>
      </c>
      <c r="H3881" s="21" t="s">
        <v>1165</v>
      </c>
      <c r="I3881" s="21" t="s">
        <v>3234</v>
      </c>
      <c r="M3881" t="s">
        <v>1145</v>
      </c>
      <c r="O3881">
        <v>2009</v>
      </c>
      <c r="U3881" s="21" t="s">
        <v>3237</v>
      </c>
      <c r="X3881" s="9" t="s">
        <v>3236</v>
      </c>
      <c r="Y3881" t="s">
        <v>3241</v>
      </c>
      <c r="AD3881" t="s">
        <v>153</v>
      </c>
      <c r="AE3881" t="s">
        <v>3235</v>
      </c>
      <c r="AF3881" t="s">
        <v>153</v>
      </c>
      <c r="AG3881" t="s">
        <v>3238</v>
      </c>
      <c r="AH3881">
        <f>24*60</f>
        <v>1440</v>
      </c>
      <c r="AI3881" s="21" t="s">
        <v>153</v>
      </c>
      <c r="AJ3881" s="21" t="s">
        <v>1148</v>
      </c>
      <c r="AK3881">
        <v>25.33</v>
      </c>
      <c r="AN3881" s="21">
        <v>3</v>
      </c>
      <c r="AO3881" s="21">
        <v>30</v>
      </c>
      <c r="AP3881" s="21">
        <v>30</v>
      </c>
      <c r="AQ3881" s="22" t="s">
        <v>3092</v>
      </c>
      <c r="AR3881" s="21" t="s">
        <v>3240</v>
      </c>
    </row>
    <row r="3882" spans="1:45" x14ac:dyDescent="0.2">
      <c r="A3882" t="s">
        <v>1887</v>
      </c>
      <c r="B3882" s="21" t="s">
        <v>1146</v>
      </c>
      <c r="C3882" s="21" t="s">
        <v>1149</v>
      </c>
      <c r="D3882" s="21" t="s">
        <v>265</v>
      </c>
      <c r="E3882" s="21" t="s">
        <v>3233</v>
      </c>
      <c r="G3882" s="27" t="s">
        <v>153</v>
      </c>
      <c r="H3882" s="21" t="s">
        <v>1165</v>
      </c>
      <c r="I3882" s="21" t="s">
        <v>3234</v>
      </c>
      <c r="M3882" t="s">
        <v>1145</v>
      </c>
      <c r="O3882">
        <v>2009</v>
      </c>
      <c r="U3882" s="21" t="s">
        <v>3242</v>
      </c>
      <c r="X3882" s="9" t="s">
        <v>3236</v>
      </c>
      <c r="AA3882" t="s">
        <v>1159</v>
      </c>
      <c r="AB3882">
        <v>50</v>
      </c>
      <c r="AC3882">
        <v>1</v>
      </c>
      <c r="AD3882" t="s">
        <v>153</v>
      </c>
      <c r="AE3882" t="s">
        <v>3235</v>
      </c>
      <c r="AF3882" t="s">
        <v>153</v>
      </c>
      <c r="AG3882" t="s">
        <v>1159</v>
      </c>
      <c r="AH3882">
        <f>24*60</f>
        <v>1440</v>
      </c>
      <c r="AI3882" s="21" t="s">
        <v>153</v>
      </c>
      <c r="AJ3882" s="21" t="s">
        <v>1148</v>
      </c>
      <c r="AK3882">
        <v>40.22</v>
      </c>
      <c r="AN3882" s="21">
        <v>3</v>
      </c>
      <c r="AO3882" s="21">
        <v>30</v>
      </c>
      <c r="AP3882" s="21">
        <v>30</v>
      </c>
      <c r="AQ3882" s="22" t="s">
        <v>3092</v>
      </c>
      <c r="AR3882" s="21" t="s">
        <v>3240</v>
      </c>
    </row>
    <row r="3883" spans="1:45" x14ac:dyDescent="0.2">
      <c r="A3883" t="s">
        <v>1887</v>
      </c>
      <c r="B3883" s="21" t="s">
        <v>1146</v>
      </c>
      <c r="C3883" s="21" t="s">
        <v>1149</v>
      </c>
      <c r="D3883" s="21" t="s">
        <v>265</v>
      </c>
      <c r="E3883" s="21" t="s">
        <v>3233</v>
      </c>
      <c r="G3883" s="27" t="s">
        <v>153</v>
      </c>
      <c r="H3883" s="21" t="s">
        <v>1165</v>
      </c>
      <c r="I3883" s="21" t="s">
        <v>3234</v>
      </c>
      <c r="M3883" t="s">
        <v>1145</v>
      </c>
      <c r="O3883">
        <v>2009</v>
      </c>
      <c r="U3883" s="21" t="s">
        <v>3242</v>
      </c>
      <c r="X3883" s="9" t="s">
        <v>3236</v>
      </c>
      <c r="AA3883" t="s">
        <v>1159</v>
      </c>
      <c r="AB3883">
        <v>100</v>
      </c>
      <c r="AC3883">
        <v>1</v>
      </c>
      <c r="AD3883" t="s">
        <v>153</v>
      </c>
      <c r="AE3883" t="s">
        <v>3235</v>
      </c>
      <c r="AF3883" t="s">
        <v>153</v>
      </c>
      <c r="AG3883" t="s">
        <v>1159</v>
      </c>
      <c r="AH3883">
        <f t="shared" ref="AH3883:AH3887" si="61">24*60</f>
        <v>1440</v>
      </c>
      <c r="AI3883" s="21" t="s">
        <v>153</v>
      </c>
      <c r="AJ3883" s="21" t="s">
        <v>1148</v>
      </c>
      <c r="AK3883">
        <v>42.32</v>
      </c>
      <c r="AN3883" s="21">
        <v>3</v>
      </c>
      <c r="AO3883" s="21">
        <v>30</v>
      </c>
      <c r="AP3883" s="21">
        <v>30</v>
      </c>
      <c r="AQ3883" s="22" t="s">
        <v>3092</v>
      </c>
      <c r="AR3883" s="21" t="s">
        <v>3240</v>
      </c>
    </row>
    <row r="3884" spans="1:45" x14ac:dyDescent="0.2">
      <c r="A3884" t="s">
        <v>1887</v>
      </c>
      <c r="B3884" s="21" t="s">
        <v>1146</v>
      </c>
      <c r="C3884" s="21" t="s">
        <v>1149</v>
      </c>
      <c r="D3884" s="21" t="s">
        <v>265</v>
      </c>
      <c r="E3884" s="21" t="s">
        <v>3233</v>
      </c>
      <c r="G3884" s="27" t="s">
        <v>153</v>
      </c>
      <c r="H3884" s="21" t="s">
        <v>1165</v>
      </c>
      <c r="I3884" s="21" t="s">
        <v>3234</v>
      </c>
      <c r="M3884" t="s">
        <v>1145</v>
      </c>
      <c r="O3884">
        <v>2009</v>
      </c>
      <c r="U3884" s="21" t="s">
        <v>3242</v>
      </c>
      <c r="X3884" s="9" t="s">
        <v>3236</v>
      </c>
      <c r="AA3884" t="s">
        <v>1159</v>
      </c>
      <c r="AB3884">
        <v>150</v>
      </c>
      <c r="AC3884">
        <v>1</v>
      </c>
      <c r="AD3884" t="s">
        <v>153</v>
      </c>
      <c r="AE3884" t="s">
        <v>3235</v>
      </c>
      <c r="AF3884" t="s">
        <v>153</v>
      </c>
      <c r="AG3884" t="s">
        <v>1159</v>
      </c>
      <c r="AH3884">
        <f t="shared" si="61"/>
        <v>1440</v>
      </c>
      <c r="AI3884" s="21" t="s">
        <v>153</v>
      </c>
      <c r="AJ3884" s="21" t="s">
        <v>1148</v>
      </c>
      <c r="AK3884">
        <v>17.88</v>
      </c>
      <c r="AN3884" s="21">
        <v>3</v>
      </c>
      <c r="AO3884" s="21">
        <v>30</v>
      </c>
      <c r="AP3884" s="21">
        <v>30</v>
      </c>
      <c r="AQ3884" s="22" t="s">
        <v>3092</v>
      </c>
      <c r="AR3884" s="21" t="s">
        <v>3240</v>
      </c>
    </row>
    <row r="3885" spans="1:45" x14ac:dyDescent="0.2">
      <c r="A3885" t="s">
        <v>1887</v>
      </c>
      <c r="B3885" s="21" t="s">
        <v>1146</v>
      </c>
      <c r="C3885" s="21" t="s">
        <v>1149</v>
      </c>
      <c r="D3885" s="21" t="s">
        <v>265</v>
      </c>
      <c r="E3885" s="21" t="s">
        <v>3233</v>
      </c>
      <c r="G3885" s="27" t="s">
        <v>153</v>
      </c>
      <c r="H3885" s="21" t="s">
        <v>1165</v>
      </c>
      <c r="I3885" s="21" t="s">
        <v>3234</v>
      </c>
      <c r="M3885" t="s">
        <v>1145</v>
      </c>
      <c r="O3885">
        <v>2009</v>
      </c>
      <c r="U3885" s="21" t="s">
        <v>3242</v>
      </c>
      <c r="X3885" s="9" t="s">
        <v>3236</v>
      </c>
      <c r="AA3885" t="s">
        <v>3243</v>
      </c>
      <c r="AB3885">
        <v>50</v>
      </c>
      <c r="AC3885">
        <v>1</v>
      </c>
      <c r="AD3885" t="s">
        <v>153</v>
      </c>
      <c r="AE3885" t="s">
        <v>3235</v>
      </c>
      <c r="AF3885" t="s">
        <v>153</v>
      </c>
      <c r="AG3885" t="s">
        <v>3243</v>
      </c>
      <c r="AH3885">
        <f>24*60</f>
        <v>1440</v>
      </c>
      <c r="AI3885" s="21" t="s">
        <v>153</v>
      </c>
      <c r="AJ3885" s="21" t="s">
        <v>1148</v>
      </c>
      <c r="AK3885">
        <v>34.79</v>
      </c>
      <c r="AN3885" s="21">
        <v>3</v>
      </c>
      <c r="AO3885" s="21">
        <v>30</v>
      </c>
      <c r="AP3885" s="21">
        <v>30</v>
      </c>
      <c r="AQ3885" s="22" t="s">
        <v>3092</v>
      </c>
      <c r="AR3885" s="21" t="s">
        <v>3240</v>
      </c>
    </row>
    <row r="3886" spans="1:45" x14ac:dyDescent="0.2">
      <c r="A3886" t="s">
        <v>1887</v>
      </c>
      <c r="B3886" s="21" t="s">
        <v>1146</v>
      </c>
      <c r="C3886" s="21" t="s">
        <v>1149</v>
      </c>
      <c r="D3886" s="21" t="s">
        <v>265</v>
      </c>
      <c r="E3886" s="21" t="s">
        <v>3233</v>
      </c>
      <c r="G3886" s="27" t="s">
        <v>153</v>
      </c>
      <c r="H3886" s="21" t="s">
        <v>1165</v>
      </c>
      <c r="I3886" s="21" t="s">
        <v>3234</v>
      </c>
      <c r="M3886" t="s">
        <v>1145</v>
      </c>
      <c r="O3886">
        <v>2009</v>
      </c>
      <c r="U3886" s="21" t="s">
        <v>3242</v>
      </c>
      <c r="X3886" s="9" t="s">
        <v>3236</v>
      </c>
      <c r="AA3886" t="s">
        <v>3243</v>
      </c>
      <c r="AB3886">
        <v>100</v>
      </c>
      <c r="AC3886">
        <v>1</v>
      </c>
      <c r="AD3886" t="s">
        <v>153</v>
      </c>
      <c r="AE3886" t="s">
        <v>3235</v>
      </c>
      <c r="AF3886" t="s">
        <v>153</v>
      </c>
      <c r="AG3886" t="s">
        <v>3243</v>
      </c>
      <c r="AH3886">
        <f t="shared" si="61"/>
        <v>1440</v>
      </c>
      <c r="AI3886" s="21" t="s">
        <v>153</v>
      </c>
      <c r="AJ3886" s="21" t="s">
        <v>1148</v>
      </c>
      <c r="AK3886">
        <v>41.38</v>
      </c>
      <c r="AN3886" s="21">
        <v>3</v>
      </c>
      <c r="AO3886" s="21">
        <v>30</v>
      </c>
      <c r="AP3886" s="21">
        <v>30</v>
      </c>
      <c r="AQ3886" s="22" t="s">
        <v>3092</v>
      </c>
      <c r="AR3886" s="21" t="s">
        <v>3240</v>
      </c>
    </row>
    <row r="3887" spans="1:45" x14ac:dyDescent="0.2">
      <c r="A3887" t="s">
        <v>1887</v>
      </c>
      <c r="B3887" s="21" t="s">
        <v>1146</v>
      </c>
      <c r="C3887" s="21" t="s">
        <v>1149</v>
      </c>
      <c r="D3887" s="21" t="s">
        <v>265</v>
      </c>
      <c r="E3887" s="21" t="s">
        <v>3233</v>
      </c>
      <c r="G3887" s="27" t="s">
        <v>153</v>
      </c>
      <c r="H3887" s="21" t="s">
        <v>1165</v>
      </c>
      <c r="I3887" s="21" t="s">
        <v>3234</v>
      </c>
      <c r="M3887" t="s">
        <v>1145</v>
      </c>
      <c r="O3887">
        <v>2009</v>
      </c>
      <c r="U3887" s="21" t="s">
        <v>3242</v>
      </c>
      <c r="X3887" s="9" t="s">
        <v>3236</v>
      </c>
      <c r="AA3887" t="s">
        <v>3243</v>
      </c>
      <c r="AB3887">
        <v>150</v>
      </c>
      <c r="AC3887">
        <v>1</v>
      </c>
      <c r="AD3887" t="s">
        <v>153</v>
      </c>
      <c r="AE3887" t="s">
        <v>3235</v>
      </c>
      <c r="AF3887" t="s">
        <v>153</v>
      </c>
      <c r="AG3887" t="s">
        <v>3243</v>
      </c>
      <c r="AH3887">
        <f t="shared" si="61"/>
        <v>1440</v>
      </c>
      <c r="AI3887" s="21" t="s">
        <v>153</v>
      </c>
      <c r="AJ3887" s="21" t="s">
        <v>1148</v>
      </c>
      <c r="AK3887">
        <v>24.26</v>
      </c>
      <c r="AN3887" s="21">
        <v>3</v>
      </c>
      <c r="AO3887" s="21">
        <v>30</v>
      </c>
      <c r="AP3887" s="21">
        <v>30</v>
      </c>
      <c r="AQ3887" s="22" t="s">
        <v>3092</v>
      </c>
      <c r="AR3887" s="21" t="s">
        <v>3240</v>
      </c>
    </row>
    <row r="3888" spans="1:45" x14ac:dyDescent="0.2">
      <c r="A3888" t="s">
        <v>1887</v>
      </c>
      <c r="B3888" s="21" t="s">
        <v>1146</v>
      </c>
      <c r="C3888" s="21" t="s">
        <v>1149</v>
      </c>
      <c r="D3888" s="21" t="s">
        <v>265</v>
      </c>
      <c r="E3888" s="21" t="s">
        <v>3233</v>
      </c>
      <c r="G3888" s="27" t="s">
        <v>153</v>
      </c>
      <c r="H3888" s="21" t="s">
        <v>1165</v>
      </c>
      <c r="I3888" s="21" t="s">
        <v>3234</v>
      </c>
      <c r="M3888" t="s">
        <v>1145</v>
      </c>
      <c r="O3888">
        <v>2009</v>
      </c>
      <c r="U3888" s="21" t="s">
        <v>1158</v>
      </c>
      <c r="V3888" s="9" t="s">
        <v>1217</v>
      </c>
      <c r="W3888">
        <v>20</v>
      </c>
      <c r="X3888" s="9" t="s">
        <v>3236</v>
      </c>
      <c r="Y3888" t="s">
        <v>3244</v>
      </c>
      <c r="AD3888" t="s">
        <v>153</v>
      </c>
      <c r="AE3888" t="s">
        <v>3235</v>
      </c>
      <c r="AF3888" t="s">
        <v>1165</v>
      </c>
      <c r="AI3888" s="21" t="s">
        <v>153</v>
      </c>
      <c r="AJ3888" s="21" t="s">
        <v>1148</v>
      </c>
      <c r="AK3888">
        <v>30.57</v>
      </c>
      <c r="AN3888" s="21">
        <v>3</v>
      </c>
      <c r="AO3888" s="21">
        <v>30</v>
      </c>
      <c r="AP3888" s="21">
        <v>30</v>
      </c>
      <c r="AQ3888" s="22" t="s">
        <v>3092</v>
      </c>
      <c r="AR3888" s="21" t="s">
        <v>3240</v>
      </c>
    </row>
    <row r="3889" spans="1:44" x14ac:dyDescent="0.2">
      <c r="A3889" t="s">
        <v>1887</v>
      </c>
      <c r="B3889" s="21" t="s">
        <v>1146</v>
      </c>
      <c r="C3889" s="21" t="s">
        <v>1149</v>
      </c>
      <c r="D3889" s="21" t="s">
        <v>265</v>
      </c>
      <c r="E3889" s="21" t="s">
        <v>3233</v>
      </c>
      <c r="G3889" s="27" t="s">
        <v>153</v>
      </c>
      <c r="H3889" s="21" t="s">
        <v>1165</v>
      </c>
      <c r="I3889" s="21" t="s">
        <v>3234</v>
      </c>
      <c r="M3889" t="s">
        <v>1145</v>
      </c>
      <c r="O3889">
        <v>2009</v>
      </c>
      <c r="U3889" s="21" t="s">
        <v>1158</v>
      </c>
      <c r="V3889" s="9" t="s">
        <v>3245</v>
      </c>
      <c r="W3889">
        <v>20</v>
      </c>
      <c r="X3889" s="9" t="s">
        <v>3236</v>
      </c>
      <c r="Y3889" t="s">
        <v>3244</v>
      </c>
      <c r="AD3889" t="s">
        <v>153</v>
      </c>
      <c r="AE3889" t="s">
        <v>3235</v>
      </c>
      <c r="AF3889" t="s">
        <v>1165</v>
      </c>
      <c r="AI3889" s="21" t="s">
        <v>153</v>
      </c>
      <c r="AJ3889" s="21" t="s">
        <v>1148</v>
      </c>
      <c r="AK3889">
        <v>28.74</v>
      </c>
      <c r="AN3889" s="21">
        <v>3</v>
      </c>
      <c r="AO3889" s="21">
        <v>30</v>
      </c>
      <c r="AP3889" s="21">
        <v>30</v>
      </c>
      <c r="AQ3889" s="22" t="s">
        <v>3092</v>
      </c>
      <c r="AR3889" s="21" t="s">
        <v>3240</v>
      </c>
    </row>
    <row r="3890" spans="1:44" x14ac:dyDescent="0.2">
      <c r="A3890" t="s">
        <v>1887</v>
      </c>
      <c r="B3890" s="21" t="s">
        <v>1146</v>
      </c>
      <c r="C3890" s="21" t="s">
        <v>1149</v>
      </c>
      <c r="D3890" s="21" t="s">
        <v>265</v>
      </c>
      <c r="E3890" s="21" t="s">
        <v>3233</v>
      </c>
      <c r="G3890" s="27" t="s">
        <v>153</v>
      </c>
      <c r="H3890" s="21" t="s">
        <v>1165</v>
      </c>
      <c r="I3890" s="21" t="s">
        <v>3234</v>
      </c>
      <c r="M3890" t="s">
        <v>1145</v>
      </c>
      <c r="O3890">
        <v>2009</v>
      </c>
      <c r="U3890" s="21" t="s">
        <v>1158</v>
      </c>
      <c r="V3890" s="9" t="s">
        <v>3246</v>
      </c>
      <c r="W3890" s="9" t="s">
        <v>3247</v>
      </c>
      <c r="X3890" s="9" t="s">
        <v>3236</v>
      </c>
      <c r="Y3890" t="s">
        <v>3244</v>
      </c>
      <c r="AD3890" t="s">
        <v>153</v>
      </c>
      <c r="AE3890" t="s">
        <v>3235</v>
      </c>
      <c r="AF3890" t="s">
        <v>1165</v>
      </c>
      <c r="AI3890" s="21" t="s">
        <v>153</v>
      </c>
      <c r="AJ3890" s="21" t="s">
        <v>1148</v>
      </c>
      <c r="AK3890">
        <v>41.11</v>
      </c>
      <c r="AN3890" s="21">
        <v>3</v>
      </c>
      <c r="AO3890" s="21">
        <v>30</v>
      </c>
      <c r="AP3890" s="21">
        <v>30</v>
      </c>
      <c r="AQ3890" s="22" t="s">
        <v>3092</v>
      </c>
      <c r="AR3890" s="21" t="s">
        <v>3240</v>
      </c>
    </row>
    <row r="3891" spans="1:44" x14ac:dyDescent="0.2">
      <c r="A3891" t="s">
        <v>2004</v>
      </c>
      <c r="B3891" s="21" t="s">
        <v>1146</v>
      </c>
      <c r="C3891" s="21" t="s">
        <v>1149</v>
      </c>
      <c r="D3891" s="21" t="s">
        <v>2002</v>
      </c>
      <c r="E3891" s="21" t="s">
        <v>2003</v>
      </c>
      <c r="F3891" s="21" t="s">
        <v>3250</v>
      </c>
      <c r="G3891" s="27" t="s">
        <v>1165</v>
      </c>
      <c r="H3891" s="21" t="s">
        <v>1165</v>
      </c>
      <c r="I3891" s="21" t="s">
        <v>3251</v>
      </c>
      <c r="J3891">
        <v>41.05</v>
      </c>
      <c r="K3891">
        <v>39.21</v>
      </c>
      <c r="M3891" t="s">
        <v>1145</v>
      </c>
      <c r="Q3891" t="s">
        <v>3253</v>
      </c>
      <c r="R3891">
        <f t="shared" ref="R3891:R3922" si="62">3*7</f>
        <v>21</v>
      </c>
      <c r="U3891" s="21" t="s">
        <v>1147</v>
      </c>
      <c r="X3891" s="9" t="s">
        <v>1201</v>
      </c>
      <c r="Z3891">
        <v>12</v>
      </c>
      <c r="AD3891" t="s">
        <v>1165</v>
      </c>
      <c r="AF3891" t="s">
        <v>1165</v>
      </c>
      <c r="AI3891" s="21" t="s">
        <v>1165</v>
      </c>
      <c r="AJ3891" s="21" t="s">
        <v>1148</v>
      </c>
      <c r="AK3891">
        <v>19.565000000000001</v>
      </c>
      <c r="AL3891" t="s">
        <v>1263</v>
      </c>
      <c r="AM3891">
        <f>20.411-18.575</f>
        <v>1.8360000000000021</v>
      </c>
      <c r="AN3891" s="21">
        <v>5</v>
      </c>
      <c r="AO3891" s="21">
        <v>50</v>
      </c>
      <c r="AP3891" s="21">
        <v>30</v>
      </c>
      <c r="AQ3891" s="22" t="s">
        <v>3252</v>
      </c>
      <c r="AR3891" s="21" t="s">
        <v>1207</v>
      </c>
    </row>
    <row r="3892" spans="1:44" x14ac:dyDescent="0.2">
      <c r="A3892" t="s">
        <v>2004</v>
      </c>
      <c r="B3892" s="21" t="s">
        <v>1146</v>
      </c>
      <c r="C3892" s="21" t="s">
        <v>1149</v>
      </c>
      <c r="D3892" s="21" t="s">
        <v>2002</v>
      </c>
      <c r="E3892" s="21" t="s">
        <v>2003</v>
      </c>
      <c r="F3892" s="21" t="s">
        <v>3250</v>
      </c>
      <c r="G3892" s="27" t="s">
        <v>1165</v>
      </c>
      <c r="H3892" s="21" t="s">
        <v>1165</v>
      </c>
      <c r="I3892" s="21" t="s">
        <v>3251</v>
      </c>
      <c r="J3892">
        <v>41.05</v>
      </c>
      <c r="K3892">
        <v>39.21</v>
      </c>
      <c r="M3892" t="s">
        <v>1145</v>
      </c>
      <c r="Q3892" t="s">
        <v>3253</v>
      </c>
      <c r="R3892">
        <f t="shared" si="62"/>
        <v>21</v>
      </c>
      <c r="U3892" s="21" t="s">
        <v>3254</v>
      </c>
      <c r="X3892" s="9" t="s">
        <v>1201</v>
      </c>
      <c r="Z3892">
        <v>12</v>
      </c>
      <c r="AD3892" t="s">
        <v>153</v>
      </c>
      <c r="AE3892" t="s">
        <v>3255</v>
      </c>
      <c r="AF3892" t="s">
        <v>1165</v>
      </c>
      <c r="AI3892" s="21" t="s">
        <v>1165</v>
      </c>
      <c r="AJ3892" s="21" t="s">
        <v>1148</v>
      </c>
      <c r="AK3892">
        <v>56.256</v>
      </c>
      <c r="AL3892" t="s">
        <v>1263</v>
      </c>
      <c r="AM3892">
        <f>63.696-48.623</f>
        <v>15.073</v>
      </c>
      <c r="AN3892" s="21">
        <v>5</v>
      </c>
      <c r="AO3892" s="21">
        <v>50</v>
      </c>
      <c r="AP3892" s="21">
        <v>30</v>
      </c>
      <c r="AQ3892" s="22" t="s">
        <v>3016</v>
      </c>
      <c r="AR3892" s="21" t="s">
        <v>1207</v>
      </c>
    </row>
    <row r="3893" spans="1:44" x14ac:dyDescent="0.2">
      <c r="A3893" t="s">
        <v>2004</v>
      </c>
      <c r="B3893" s="21" t="s">
        <v>1146</v>
      </c>
      <c r="C3893" s="21" t="s">
        <v>1149</v>
      </c>
      <c r="D3893" s="21" t="s">
        <v>2002</v>
      </c>
      <c r="E3893" s="21" t="s">
        <v>2003</v>
      </c>
      <c r="F3893" s="21" t="s">
        <v>3250</v>
      </c>
      <c r="G3893" s="27" t="s">
        <v>1165</v>
      </c>
      <c r="H3893" s="21" t="s">
        <v>1165</v>
      </c>
      <c r="I3893" s="21" t="s">
        <v>3251</v>
      </c>
      <c r="J3893">
        <v>41.05</v>
      </c>
      <c r="K3893">
        <v>39.21</v>
      </c>
      <c r="M3893" t="s">
        <v>1145</v>
      </c>
      <c r="Q3893" t="s">
        <v>3253</v>
      </c>
      <c r="R3893">
        <f t="shared" si="62"/>
        <v>21</v>
      </c>
      <c r="U3893" s="21" t="s">
        <v>1246</v>
      </c>
      <c r="V3893" s="9" t="s">
        <v>1247</v>
      </c>
      <c r="W3893">
        <f>14</f>
        <v>14</v>
      </c>
      <c r="X3893" s="9" t="s">
        <v>1201</v>
      </c>
      <c r="Z3893">
        <v>12</v>
      </c>
      <c r="AD3893" t="s">
        <v>1165</v>
      </c>
      <c r="AF3893" t="s">
        <v>1165</v>
      </c>
      <c r="AI3893" s="21" t="s">
        <v>1165</v>
      </c>
      <c r="AJ3893" s="21" t="s">
        <v>1148</v>
      </c>
      <c r="AK3893">
        <v>92.608999999999995</v>
      </c>
      <c r="AL3893" t="s">
        <v>1263</v>
      </c>
      <c r="AM3893">
        <f>95.58-89.493</f>
        <v>6.0870000000000033</v>
      </c>
      <c r="AN3893" s="21">
        <v>5</v>
      </c>
      <c r="AO3893" s="21">
        <v>50</v>
      </c>
      <c r="AP3893" s="21">
        <v>30</v>
      </c>
      <c r="AQ3893" s="22" t="s">
        <v>3016</v>
      </c>
      <c r="AR3893" s="21" t="s">
        <v>1207</v>
      </c>
    </row>
    <row r="3894" spans="1:44" x14ac:dyDescent="0.2">
      <c r="A3894" t="s">
        <v>2004</v>
      </c>
      <c r="B3894" s="21" t="s">
        <v>1146</v>
      </c>
      <c r="C3894" s="21" t="s">
        <v>1149</v>
      </c>
      <c r="D3894" s="21" t="s">
        <v>2002</v>
      </c>
      <c r="E3894" s="21" t="s">
        <v>2003</v>
      </c>
      <c r="F3894" s="21" t="s">
        <v>3250</v>
      </c>
      <c r="G3894" s="27" t="s">
        <v>1165</v>
      </c>
      <c r="H3894" s="21" t="s">
        <v>1165</v>
      </c>
      <c r="I3894" s="21" t="s">
        <v>3251</v>
      </c>
      <c r="J3894">
        <v>41.05</v>
      </c>
      <c r="K3894">
        <v>39.21</v>
      </c>
      <c r="M3894" t="s">
        <v>1145</v>
      </c>
      <c r="Q3894" t="s">
        <v>3253</v>
      </c>
      <c r="R3894">
        <f t="shared" si="62"/>
        <v>21</v>
      </c>
      <c r="U3894" s="21" t="s">
        <v>1246</v>
      </c>
      <c r="V3894" s="9" t="s">
        <v>1247</v>
      </c>
      <c r="W3894">
        <v>21</v>
      </c>
      <c r="X3894" s="9" t="s">
        <v>1201</v>
      </c>
      <c r="Z3894">
        <v>12</v>
      </c>
      <c r="AD3894" t="s">
        <v>1165</v>
      </c>
      <c r="AF3894" t="s">
        <v>1165</v>
      </c>
      <c r="AI3894" s="21" t="s">
        <v>1165</v>
      </c>
      <c r="AJ3894" s="21" t="s">
        <v>1148</v>
      </c>
      <c r="AK3894">
        <v>93.043000000000006</v>
      </c>
      <c r="AL3894" t="s">
        <v>1263</v>
      </c>
      <c r="AM3894">
        <f>95.29-90.652</f>
        <v>4.6380000000000052</v>
      </c>
      <c r="AN3894" s="21">
        <v>5</v>
      </c>
      <c r="AO3894" s="21">
        <v>50</v>
      </c>
      <c r="AP3894" s="21">
        <v>30</v>
      </c>
      <c r="AQ3894" s="22" t="s">
        <v>3016</v>
      </c>
      <c r="AR3894" s="21" t="s">
        <v>1207</v>
      </c>
    </row>
    <row r="3895" spans="1:44" x14ac:dyDescent="0.2">
      <c r="A3895" t="s">
        <v>2004</v>
      </c>
      <c r="B3895" s="21" t="s">
        <v>1146</v>
      </c>
      <c r="C3895" s="21" t="s">
        <v>1149</v>
      </c>
      <c r="D3895" s="21" t="s">
        <v>2002</v>
      </c>
      <c r="E3895" s="21" t="s">
        <v>2003</v>
      </c>
      <c r="F3895" s="21" t="s">
        <v>3250</v>
      </c>
      <c r="G3895" s="27" t="s">
        <v>1165</v>
      </c>
      <c r="H3895" s="21" t="s">
        <v>1165</v>
      </c>
      <c r="I3895" s="21" t="s">
        <v>3251</v>
      </c>
      <c r="J3895">
        <v>41.05</v>
      </c>
      <c r="K3895">
        <v>39.21</v>
      </c>
      <c r="M3895" t="s">
        <v>1145</v>
      </c>
      <c r="Q3895" t="s">
        <v>3253</v>
      </c>
      <c r="R3895">
        <f t="shared" si="62"/>
        <v>21</v>
      </c>
      <c r="U3895" s="21" t="s">
        <v>1246</v>
      </c>
      <c r="V3895" s="9" t="s">
        <v>1247</v>
      </c>
      <c r="W3895">
        <v>28</v>
      </c>
      <c r="X3895" s="9" t="s">
        <v>1201</v>
      </c>
      <c r="Z3895">
        <v>12</v>
      </c>
      <c r="AD3895" t="s">
        <v>1165</v>
      </c>
      <c r="AF3895" t="s">
        <v>1165</v>
      </c>
      <c r="AI3895" s="21" t="s">
        <v>1165</v>
      </c>
      <c r="AJ3895" s="21" t="s">
        <v>1148</v>
      </c>
      <c r="AK3895">
        <v>97.608999999999995</v>
      </c>
      <c r="AL3895" t="s">
        <v>1263</v>
      </c>
      <c r="AM3895">
        <f>99.348-95.966</f>
        <v>3.382000000000005</v>
      </c>
      <c r="AN3895" s="21">
        <v>5</v>
      </c>
      <c r="AO3895" s="21">
        <v>50</v>
      </c>
      <c r="AP3895" s="21">
        <v>30</v>
      </c>
      <c r="AQ3895" s="22" t="s">
        <v>3016</v>
      </c>
      <c r="AR3895" s="21" t="s">
        <v>1207</v>
      </c>
    </row>
    <row r="3896" spans="1:44" x14ac:dyDescent="0.2">
      <c r="A3896" t="s">
        <v>2004</v>
      </c>
      <c r="B3896" s="21" t="s">
        <v>1146</v>
      </c>
      <c r="C3896" s="21" t="s">
        <v>1149</v>
      </c>
      <c r="D3896" s="21" t="s">
        <v>2002</v>
      </c>
      <c r="E3896" s="21" t="s">
        <v>2003</v>
      </c>
      <c r="F3896" s="21" t="s">
        <v>3250</v>
      </c>
      <c r="G3896" s="27" t="s">
        <v>1165</v>
      </c>
      <c r="H3896" s="21" t="s">
        <v>1165</v>
      </c>
      <c r="I3896" s="21" t="s">
        <v>1213</v>
      </c>
      <c r="J3896">
        <v>41.38</v>
      </c>
      <c r="K3896">
        <v>36.21</v>
      </c>
      <c r="M3896" t="s">
        <v>1145</v>
      </c>
      <c r="Q3896" t="s">
        <v>3253</v>
      </c>
      <c r="R3896">
        <f t="shared" si="62"/>
        <v>21</v>
      </c>
      <c r="U3896" s="21" t="s">
        <v>1147</v>
      </c>
      <c r="X3896" s="9" t="s">
        <v>1201</v>
      </c>
      <c r="Z3896">
        <v>12</v>
      </c>
      <c r="AD3896" t="s">
        <v>1165</v>
      </c>
      <c r="AF3896" t="s">
        <v>1165</v>
      </c>
      <c r="AI3896" s="21" t="s">
        <v>1165</v>
      </c>
      <c r="AJ3896" s="21" t="s">
        <v>1148</v>
      </c>
      <c r="AK3896">
        <v>6.3040000000000003</v>
      </c>
      <c r="AL3896" t="s">
        <v>1263</v>
      </c>
      <c r="AM3896">
        <f>7.464-5.242</f>
        <v>2.2220000000000004</v>
      </c>
      <c r="AN3896" s="21">
        <v>5</v>
      </c>
      <c r="AO3896" s="21">
        <v>50</v>
      </c>
      <c r="AP3896" s="21">
        <v>30</v>
      </c>
      <c r="AQ3896" s="22" t="s">
        <v>3252</v>
      </c>
      <c r="AR3896" s="21" t="s">
        <v>1207</v>
      </c>
    </row>
    <row r="3897" spans="1:44" x14ac:dyDescent="0.2">
      <c r="A3897" t="s">
        <v>2004</v>
      </c>
      <c r="B3897" s="21" t="s">
        <v>1146</v>
      </c>
      <c r="C3897" s="21" t="s">
        <v>1149</v>
      </c>
      <c r="D3897" s="21" t="s">
        <v>2002</v>
      </c>
      <c r="E3897" s="21" t="s">
        <v>2003</v>
      </c>
      <c r="F3897" s="21" t="s">
        <v>3250</v>
      </c>
      <c r="G3897" s="27" t="s">
        <v>1165</v>
      </c>
      <c r="H3897" s="21" t="s">
        <v>1165</v>
      </c>
      <c r="I3897" s="21" t="s">
        <v>1213</v>
      </c>
      <c r="J3897">
        <v>41.38</v>
      </c>
      <c r="K3897">
        <v>36.21</v>
      </c>
      <c r="M3897" t="s">
        <v>1145</v>
      </c>
      <c r="Q3897" t="s">
        <v>3253</v>
      </c>
      <c r="R3897">
        <f t="shared" si="62"/>
        <v>21</v>
      </c>
      <c r="U3897" s="21" t="s">
        <v>3254</v>
      </c>
      <c r="X3897" s="9" t="s">
        <v>1201</v>
      </c>
      <c r="Z3897">
        <v>12</v>
      </c>
      <c r="AD3897" t="s">
        <v>153</v>
      </c>
      <c r="AE3897" t="s">
        <v>3255</v>
      </c>
      <c r="AF3897" t="s">
        <v>1165</v>
      </c>
      <c r="AI3897" s="21" t="s">
        <v>1165</v>
      </c>
      <c r="AJ3897" s="21" t="s">
        <v>1148</v>
      </c>
      <c r="AK3897">
        <v>49.3</v>
      </c>
      <c r="AL3897" t="s">
        <v>1263</v>
      </c>
      <c r="AM3897">
        <f>57.609-40.314</f>
        <v>17.295000000000002</v>
      </c>
      <c r="AN3897" s="21">
        <v>5</v>
      </c>
      <c r="AO3897" s="21">
        <v>50</v>
      </c>
      <c r="AP3897" s="21">
        <v>30</v>
      </c>
      <c r="AQ3897" s="22" t="s">
        <v>3016</v>
      </c>
      <c r="AR3897" s="21" t="s">
        <v>1207</v>
      </c>
    </row>
    <row r="3898" spans="1:44" x14ac:dyDescent="0.2">
      <c r="A3898" t="s">
        <v>2004</v>
      </c>
      <c r="B3898" s="21" t="s">
        <v>1146</v>
      </c>
      <c r="C3898" s="21" t="s">
        <v>1149</v>
      </c>
      <c r="D3898" s="21" t="s">
        <v>2002</v>
      </c>
      <c r="E3898" s="21" t="s">
        <v>2003</v>
      </c>
      <c r="F3898" s="21" t="s">
        <v>3250</v>
      </c>
      <c r="G3898" s="27" t="s">
        <v>1165</v>
      </c>
      <c r="H3898" s="21" t="s">
        <v>1165</v>
      </c>
      <c r="I3898" s="21" t="s">
        <v>1213</v>
      </c>
      <c r="J3898">
        <v>41.38</v>
      </c>
      <c r="K3898">
        <v>36.21</v>
      </c>
      <c r="M3898" t="s">
        <v>1145</v>
      </c>
      <c r="Q3898" t="s">
        <v>3253</v>
      </c>
      <c r="R3898">
        <f t="shared" si="62"/>
        <v>21</v>
      </c>
      <c r="U3898" s="21" t="s">
        <v>1246</v>
      </c>
      <c r="V3898" s="9" t="s">
        <v>1247</v>
      </c>
      <c r="W3898">
        <f>14</f>
        <v>14</v>
      </c>
      <c r="X3898" s="9" t="s">
        <v>1201</v>
      </c>
      <c r="Z3898">
        <v>12</v>
      </c>
      <c r="AD3898" t="s">
        <v>1165</v>
      </c>
      <c r="AF3898" t="s">
        <v>1165</v>
      </c>
      <c r="AI3898" s="21" t="s">
        <v>1165</v>
      </c>
      <c r="AJ3898" s="21" t="s">
        <v>1148</v>
      </c>
      <c r="AK3898">
        <v>84.203000000000003</v>
      </c>
      <c r="AL3898" t="s">
        <v>1263</v>
      </c>
      <c r="AM3898">
        <f>86.884-81.087</f>
        <v>5.796999999999997</v>
      </c>
      <c r="AN3898" s="21">
        <v>5</v>
      </c>
      <c r="AO3898" s="21">
        <v>50</v>
      </c>
      <c r="AP3898" s="21">
        <v>30</v>
      </c>
      <c r="AQ3898" s="22" t="s">
        <v>3016</v>
      </c>
      <c r="AR3898" s="21" t="s">
        <v>1207</v>
      </c>
    </row>
    <row r="3899" spans="1:44" x14ac:dyDescent="0.2">
      <c r="A3899" t="s">
        <v>2004</v>
      </c>
      <c r="B3899" s="21" t="s">
        <v>1146</v>
      </c>
      <c r="C3899" s="21" t="s">
        <v>1149</v>
      </c>
      <c r="D3899" s="21" t="s">
        <v>2002</v>
      </c>
      <c r="E3899" s="21" t="s">
        <v>2003</v>
      </c>
      <c r="F3899" s="21" t="s">
        <v>3250</v>
      </c>
      <c r="G3899" s="27" t="s">
        <v>1165</v>
      </c>
      <c r="H3899" s="21" t="s">
        <v>1165</v>
      </c>
      <c r="I3899" s="21" t="s">
        <v>1213</v>
      </c>
      <c r="J3899">
        <v>41.38</v>
      </c>
      <c r="K3899">
        <v>36.21</v>
      </c>
      <c r="M3899" t="s">
        <v>1145</v>
      </c>
      <c r="Q3899" t="s">
        <v>3253</v>
      </c>
      <c r="R3899">
        <f t="shared" si="62"/>
        <v>21</v>
      </c>
      <c r="U3899" s="21" t="s">
        <v>1246</v>
      </c>
      <c r="V3899" s="9" t="s">
        <v>1247</v>
      </c>
      <c r="W3899">
        <v>21</v>
      </c>
      <c r="X3899" s="9" t="s">
        <v>1201</v>
      </c>
      <c r="Z3899">
        <v>12</v>
      </c>
      <c r="AD3899" t="s">
        <v>1165</v>
      </c>
      <c r="AF3899" t="s">
        <v>1165</v>
      </c>
      <c r="AI3899" s="21" t="s">
        <v>1165</v>
      </c>
      <c r="AJ3899" s="21" t="s">
        <v>1148</v>
      </c>
      <c r="AK3899">
        <v>86.980999999999995</v>
      </c>
      <c r="AL3899" t="s">
        <v>1263</v>
      </c>
      <c r="AM3899">
        <f>89.3-84.662</f>
        <v>4.637999999999991</v>
      </c>
      <c r="AN3899" s="21">
        <v>5</v>
      </c>
      <c r="AO3899" s="21">
        <v>50</v>
      </c>
      <c r="AP3899" s="21">
        <v>30</v>
      </c>
      <c r="AQ3899" s="22" t="s">
        <v>3016</v>
      </c>
      <c r="AR3899" s="21" t="s">
        <v>1207</v>
      </c>
    </row>
    <row r="3900" spans="1:44" x14ac:dyDescent="0.2">
      <c r="A3900" t="s">
        <v>2004</v>
      </c>
      <c r="B3900" s="21" t="s">
        <v>1146</v>
      </c>
      <c r="C3900" s="21" t="s">
        <v>1149</v>
      </c>
      <c r="D3900" s="21" t="s">
        <v>2002</v>
      </c>
      <c r="E3900" s="21" t="s">
        <v>2003</v>
      </c>
      <c r="F3900" s="21" t="s">
        <v>3250</v>
      </c>
      <c r="G3900" s="27" t="s">
        <v>1165</v>
      </c>
      <c r="H3900" s="21" t="s">
        <v>1165</v>
      </c>
      <c r="I3900" s="21" t="s">
        <v>1213</v>
      </c>
      <c r="J3900">
        <v>41.38</v>
      </c>
      <c r="K3900">
        <v>36.21</v>
      </c>
      <c r="M3900" t="s">
        <v>1145</v>
      </c>
      <c r="Q3900" t="s">
        <v>3253</v>
      </c>
      <c r="R3900">
        <f t="shared" si="62"/>
        <v>21</v>
      </c>
      <c r="U3900" s="21" t="s">
        <v>1246</v>
      </c>
      <c r="V3900" s="9" t="s">
        <v>1247</v>
      </c>
      <c r="W3900">
        <v>28</v>
      </c>
      <c r="X3900" s="9" t="s">
        <v>1201</v>
      </c>
      <c r="Z3900">
        <v>12</v>
      </c>
      <c r="AD3900" t="s">
        <v>1165</v>
      </c>
      <c r="AF3900" t="s">
        <v>1165</v>
      </c>
      <c r="AI3900" s="21" t="s">
        <v>1165</v>
      </c>
      <c r="AJ3900" s="21" t="s">
        <v>1148</v>
      </c>
      <c r="AK3900">
        <v>94.492999999999995</v>
      </c>
      <c r="AL3900" t="s">
        <v>1263</v>
      </c>
      <c r="AM3900">
        <f>95.676-92.778</f>
        <v>2.8979999999999961</v>
      </c>
      <c r="AN3900" s="21">
        <v>5</v>
      </c>
      <c r="AO3900" s="21">
        <v>50</v>
      </c>
      <c r="AP3900" s="21">
        <v>30</v>
      </c>
      <c r="AQ3900" s="22" t="s">
        <v>3016</v>
      </c>
      <c r="AR3900" s="21" t="s">
        <v>1207</v>
      </c>
    </row>
    <row r="3901" spans="1:44" x14ac:dyDescent="0.2">
      <c r="A3901" t="s">
        <v>2004</v>
      </c>
      <c r="B3901" s="21" t="s">
        <v>1146</v>
      </c>
      <c r="C3901" s="21" t="s">
        <v>1149</v>
      </c>
      <c r="D3901" s="21" t="s">
        <v>2002</v>
      </c>
      <c r="E3901" s="21" t="s">
        <v>2003</v>
      </c>
      <c r="F3901" s="21" t="s">
        <v>3250</v>
      </c>
      <c r="G3901" s="27" t="s">
        <v>1165</v>
      </c>
      <c r="H3901" s="21" t="s">
        <v>1165</v>
      </c>
      <c r="I3901" s="21" t="s">
        <v>3256</v>
      </c>
      <c r="J3901">
        <v>41.09</v>
      </c>
      <c r="K3901">
        <v>26.64</v>
      </c>
      <c r="M3901" t="s">
        <v>1145</v>
      </c>
      <c r="Q3901" t="s">
        <v>3253</v>
      </c>
      <c r="R3901">
        <f t="shared" si="62"/>
        <v>21</v>
      </c>
      <c r="U3901" s="21" t="s">
        <v>1147</v>
      </c>
      <c r="X3901" s="9" t="s">
        <v>1201</v>
      </c>
      <c r="Z3901">
        <v>12</v>
      </c>
      <c r="AD3901" t="s">
        <v>1165</v>
      </c>
      <c r="AF3901" t="s">
        <v>1165</v>
      </c>
      <c r="AI3901" s="21" t="s">
        <v>1165</v>
      </c>
      <c r="AJ3901" s="21" t="s">
        <v>1148</v>
      </c>
      <c r="AK3901">
        <v>4.42</v>
      </c>
      <c r="AL3901" t="s">
        <v>1263</v>
      </c>
      <c r="AM3901">
        <f>5.483-3.357</f>
        <v>2.1259999999999994</v>
      </c>
      <c r="AN3901" s="21">
        <v>5</v>
      </c>
      <c r="AO3901" s="21">
        <v>50</v>
      </c>
      <c r="AP3901" s="21">
        <v>30</v>
      </c>
      <c r="AQ3901" s="22" t="s">
        <v>3252</v>
      </c>
      <c r="AR3901" s="21" t="s">
        <v>1207</v>
      </c>
    </row>
    <row r="3902" spans="1:44" x14ac:dyDescent="0.2">
      <c r="A3902" t="s">
        <v>2004</v>
      </c>
      <c r="B3902" s="21" t="s">
        <v>1146</v>
      </c>
      <c r="C3902" s="21" t="s">
        <v>1149</v>
      </c>
      <c r="D3902" s="21" t="s">
        <v>2002</v>
      </c>
      <c r="E3902" s="21" t="s">
        <v>2003</v>
      </c>
      <c r="F3902" s="21" t="s">
        <v>3250</v>
      </c>
      <c r="G3902" s="27" t="s">
        <v>1165</v>
      </c>
      <c r="H3902" s="21" t="s">
        <v>1165</v>
      </c>
      <c r="I3902" s="21" t="s">
        <v>3256</v>
      </c>
      <c r="J3902">
        <v>41.09</v>
      </c>
      <c r="K3902">
        <v>26.64</v>
      </c>
      <c r="M3902" t="s">
        <v>1145</v>
      </c>
      <c r="Q3902" t="s">
        <v>3253</v>
      </c>
      <c r="R3902">
        <f t="shared" si="62"/>
        <v>21</v>
      </c>
      <c r="U3902" s="21" t="s">
        <v>3254</v>
      </c>
      <c r="X3902" s="9" t="s">
        <v>1201</v>
      </c>
      <c r="Z3902">
        <v>12</v>
      </c>
      <c r="AD3902" t="s">
        <v>153</v>
      </c>
      <c r="AE3902" t="s">
        <v>3255</v>
      </c>
      <c r="AF3902" t="s">
        <v>1165</v>
      </c>
      <c r="AI3902" s="21" t="s">
        <v>1165</v>
      </c>
      <c r="AJ3902" s="21" t="s">
        <v>1148</v>
      </c>
      <c r="AK3902">
        <v>50.725000000000001</v>
      </c>
      <c r="AL3902" t="s">
        <v>1263</v>
      </c>
      <c r="AM3902">
        <f>56.691-44.517</f>
        <v>12.173999999999999</v>
      </c>
      <c r="AN3902" s="21">
        <v>5</v>
      </c>
      <c r="AO3902" s="21">
        <v>50</v>
      </c>
      <c r="AP3902" s="21">
        <v>30</v>
      </c>
      <c r="AQ3902" s="22" t="s">
        <v>3016</v>
      </c>
      <c r="AR3902" s="21" t="s">
        <v>1207</v>
      </c>
    </row>
    <row r="3903" spans="1:44" x14ac:dyDescent="0.2">
      <c r="A3903" t="s">
        <v>2004</v>
      </c>
      <c r="B3903" s="21" t="s">
        <v>1146</v>
      </c>
      <c r="C3903" s="21" t="s">
        <v>1149</v>
      </c>
      <c r="D3903" s="21" t="s">
        <v>2002</v>
      </c>
      <c r="E3903" s="21" t="s">
        <v>2003</v>
      </c>
      <c r="F3903" s="21" t="s">
        <v>3250</v>
      </c>
      <c r="G3903" s="27" t="s">
        <v>1165</v>
      </c>
      <c r="H3903" s="21" t="s">
        <v>1165</v>
      </c>
      <c r="I3903" s="21" t="s">
        <v>3256</v>
      </c>
      <c r="J3903">
        <v>41.09</v>
      </c>
      <c r="K3903">
        <v>26.64</v>
      </c>
      <c r="M3903" t="s">
        <v>1145</v>
      </c>
      <c r="Q3903" t="s">
        <v>3253</v>
      </c>
      <c r="R3903">
        <f t="shared" si="62"/>
        <v>21</v>
      </c>
      <c r="U3903" s="21" t="s">
        <v>1246</v>
      </c>
      <c r="V3903" s="9" t="s">
        <v>1247</v>
      </c>
      <c r="W3903">
        <f>14</f>
        <v>14</v>
      </c>
      <c r="X3903" s="9" t="s">
        <v>1201</v>
      </c>
      <c r="Z3903">
        <v>12</v>
      </c>
      <c r="AD3903" t="s">
        <v>1165</v>
      </c>
      <c r="AF3903" t="s">
        <v>1165</v>
      </c>
      <c r="AI3903" s="21" t="s">
        <v>1165</v>
      </c>
      <c r="AJ3903" s="21" t="s">
        <v>1148</v>
      </c>
      <c r="AK3903">
        <v>55.362000000000002</v>
      </c>
      <c r="AL3903" t="s">
        <v>1263</v>
      </c>
      <c r="AM3903">
        <f>58.816-51.57</f>
        <v>7.2460000000000022</v>
      </c>
      <c r="AN3903" s="21">
        <v>5</v>
      </c>
      <c r="AO3903" s="21">
        <v>50</v>
      </c>
      <c r="AP3903" s="21">
        <v>30</v>
      </c>
      <c r="AQ3903" s="22" t="s">
        <v>3016</v>
      </c>
      <c r="AR3903" s="21" t="s">
        <v>1207</v>
      </c>
    </row>
    <row r="3904" spans="1:44" x14ac:dyDescent="0.2">
      <c r="A3904" t="s">
        <v>2004</v>
      </c>
      <c r="B3904" s="21" t="s">
        <v>1146</v>
      </c>
      <c r="C3904" s="21" t="s">
        <v>1149</v>
      </c>
      <c r="D3904" s="21" t="s">
        <v>2002</v>
      </c>
      <c r="E3904" s="21" t="s">
        <v>2003</v>
      </c>
      <c r="F3904" s="21" t="s">
        <v>3250</v>
      </c>
      <c r="G3904" s="27" t="s">
        <v>1165</v>
      </c>
      <c r="H3904" s="21" t="s">
        <v>1165</v>
      </c>
      <c r="I3904" s="21" t="s">
        <v>3256</v>
      </c>
      <c r="J3904">
        <v>41.09</v>
      </c>
      <c r="K3904">
        <v>26.64</v>
      </c>
      <c r="M3904" t="s">
        <v>1145</v>
      </c>
      <c r="Q3904" t="s">
        <v>3253</v>
      </c>
      <c r="R3904">
        <f t="shared" si="62"/>
        <v>21</v>
      </c>
      <c r="U3904" s="21" t="s">
        <v>1246</v>
      </c>
      <c r="V3904" s="9" t="s">
        <v>1247</v>
      </c>
      <c r="W3904">
        <v>21</v>
      </c>
      <c r="X3904" s="9" t="s">
        <v>1201</v>
      </c>
      <c r="Z3904">
        <v>12</v>
      </c>
      <c r="AD3904" t="s">
        <v>1165</v>
      </c>
      <c r="AF3904" t="s">
        <v>1165</v>
      </c>
      <c r="AI3904" s="21" t="s">
        <v>1165</v>
      </c>
      <c r="AJ3904" s="21" t="s">
        <v>1148</v>
      </c>
      <c r="AK3904">
        <v>71.231999999999999</v>
      </c>
      <c r="AL3904" t="s">
        <v>1263</v>
      </c>
      <c r="AM3904">
        <f>73.696-69.058</f>
        <v>4.637999999999991</v>
      </c>
      <c r="AN3904" s="21">
        <v>5</v>
      </c>
      <c r="AO3904" s="21">
        <v>50</v>
      </c>
      <c r="AP3904" s="21">
        <v>30</v>
      </c>
      <c r="AQ3904" s="22" t="s">
        <v>3016</v>
      </c>
      <c r="AR3904" s="21" t="s">
        <v>1207</v>
      </c>
    </row>
    <row r="3905" spans="1:44" x14ac:dyDescent="0.2">
      <c r="A3905" t="s">
        <v>2004</v>
      </c>
      <c r="B3905" s="21" t="s">
        <v>1146</v>
      </c>
      <c r="C3905" s="21" t="s">
        <v>1149</v>
      </c>
      <c r="D3905" s="21" t="s">
        <v>2002</v>
      </c>
      <c r="E3905" s="21" t="s">
        <v>2003</v>
      </c>
      <c r="F3905" s="21" t="s">
        <v>3250</v>
      </c>
      <c r="G3905" s="27" t="s">
        <v>1165</v>
      </c>
      <c r="H3905" s="21" t="s">
        <v>1165</v>
      </c>
      <c r="I3905" s="21" t="s">
        <v>3256</v>
      </c>
      <c r="J3905">
        <v>41.09</v>
      </c>
      <c r="K3905">
        <v>26.64</v>
      </c>
      <c r="M3905" t="s">
        <v>1145</v>
      </c>
      <c r="Q3905" t="s">
        <v>3253</v>
      </c>
      <c r="R3905">
        <f t="shared" si="62"/>
        <v>21</v>
      </c>
      <c r="U3905" s="21" t="s">
        <v>1246</v>
      </c>
      <c r="V3905" s="9" t="s">
        <v>1247</v>
      </c>
      <c r="W3905">
        <v>28</v>
      </c>
      <c r="X3905" s="9" t="s">
        <v>1201</v>
      </c>
      <c r="Z3905">
        <v>12</v>
      </c>
      <c r="AD3905" t="s">
        <v>1165</v>
      </c>
      <c r="AF3905" t="s">
        <v>1165</v>
      </c>
      <c r="AI3905" s="21" t="s">
        <v>1165</v>
      </c>
      <c r="AJ3905" s="21" t="s">
        <v>1148</v>
      </c>
      <c r="AK3905">
        <v>93.912999999999997</v>
      </c>
      <c r="AL3905" t="s">
        <v>1263</v>
      </c>
      <c r="AM3905">
        <f>97.174-90.942</f>
        <v>6.2320000000000135</v>
      </c>
      <c r="AN3905" s="21">
        <v>5</v>
      </c>
      <c r="AO3905" s="21">
        <v>50</v>
      </c>
      <c r="AP3905" s="21">
        <v>30</v>
      </c>
      <c r="AQ3905" s="22" t="s">
        <v>3016</v>
      </c>
      <c r="AR3905" s="21" t="s">
        <v>1207</v>
      </c>
    </row>
    <row r="3906" spans="1:44" x14ac:dyDescent="0.2">
      <c r="A3906" t="s">
        <v>2004</v>
      </c>
      <c r="B3906" s="21" t="s">
        <v>1146</v>
      </c>
      <c r="C3906" s="21" t="s">
        <v>1149</v>
      </c>
      <c r="D3906" s="21" t="s">
        <v>2002</v>
      </c>
      <c r="E3906" s="21" t="s">
        <v>2003</v>
      </c>
      <c r="F3906" s="21" t="s">
        <v>3250</v>
      </c>
      <c r="G3906" s="27" t="s">
        <v>1165</v>
      </c>
      <c r="H3906" s="21" t="s">
        <v>1165</v>
      </c>
      <c r="I3906" s="21" t="s">
        <v>3257</v>
      </c>
      <c r="J3906">
        <v>41.14</v>
      </c>
      <c r="K3906">
        <v>27.87</v>
      </c>
      <c r="M3906" t="s">
        <v>1145</v>
      </c>
      <c r="Q3906" t="s">
        <v>3253</v>
      </c>
      <c r="R3906">
        <f t="shared" si="62"/>
        <v>21</v>
      </c>
      <c r="U3906" s="21" t="s">
        <v>1147</v>
      </c>
      <c r="X3906" s="9" t="s">
        <v>1201</v>
      </c>
      <c r="Z3906">
        <v>12</v>
      </c>
      <c r="AD3906" t="s">
        <v>1165</v>
      </c>
      <c r="AF3906" t="s">
        <v>1165</v>
      </c>
      <c r="AI3906" s="21" t="s">
        <v>1165</v>
      </c>
      <c r="AJ3906" s="21" t="s">
        <v>1148</v>
      </c>
      <c r="AK3906">
        <v>3.5510000000000002</v>
      </c>
      <c r="AL3906" t="s">
        <v>1263</v>
      </c>
      <c r="AM3906">
        <f>4.13-2.681</f>
        <v>1.4489999999999998</v>
      </c>
      <c r="AN3906" s="21">
        <v>5</v>
      </c>
      <c r="AO3906" s="21">
        <v>50</v>
      </c>
      <c r="AP3906" s="21">
        <v>30</v>
      </c>
      <c r="AQ3906" s="22" t="s">
        <v>3252</v>
      </c>
      <c r="AR3906" s="21" t="s">
        <v>1207</v>
      </c>
    </row>
    <row r="3907" spans="1:44" x14ac:dyDescent="0.2">
      <c r="A3907" t="s">
        <v>2004</v>
      </c>
      <c r="B3907" s="21" t="s">
        <v>1146</v>
      </c>
      <c r="C3907" s="21" t="s">
        <v>1149</v>
      </c>
      <c r="D3907" s="21" t="s">
        <v>2002</v>
      </c>
      <c r="E3907" s="21" t="s">
        <v>2003</v>
      </c>
      <c r="F3907" s="21" t="s">
        <v>3250</v>
      </c>
      <c r="G3907" s="27" t="s">
        <v>1165</v>
      </c>
      <c r="H3907" s="21" t="s">
        <v>1165</v>
      </c>
      <c r="I3907" s="21" t="s">
        <v>3257</v>
      </c>
      <c r="J3907">
        <v>41.14</v>
      </c>
      <c r="K3907">
        <v>27.87</v>
      </c>
      <c r="M3907" t="s">
        <v>1145</v>
      </c>
      <c r="Q3907" t="s">
        <v>3253</v>
      </c>
      <c r="R3907">
        <f t="shared" si="62"/>
        <v>21</v>
      </c>
      <c r="U3907" s="21" t="s">
        <v>3254</v>
      </c>
      <c r="X3907" s="9" t="s">
        <v>1201</v>
      </c>
      <c r="Z3907">
        <v>12</v>
      </c>
      <c r="AD3907" t="s">
        <v>153</v>
      </c>
      <c r="AE3907" t="s">
        <v>3255</v>
      </c>
      <c r="AF3907" t="s">
        <v>1165</v>
      </c>
      <c r="AI3907" s="21" t="s">
        <v>1165</v>
      </c>
      <c r="AJ3907" s="21" t="s">
        <v>1148</v>
      </c>
      <c r="AK3907">
        <v>52.246000000000002</v>
      </c>
      <c r="AL3907" t="s">
        <v>1263</v>
      </c>
      <c r="AM3907">
        <f>56.449-47.754</f>
        <v>8.6950000000000003</v>
      </c>
      <c r="AN3907" s="21">
        <v>5</v>
      </c>
      <c r="AO3907" s="21">
        <v>50</v>
      </c>
      <c r="AP3907" s="21">
        <v>30</v>
      </c>
      <c r="AQ3907" s="22" t="s">
        <v>3016</v>
      </c>
      <c r="AR3907" s="21" t="s">
        <v>1207</v>
      </c>
    </row>
    <row r="3908" spans="1:44" x14ac:dyDescent="0.2">
      <c r="A3908" t="s">
        <v>2004</v>
      </c>
      <c r="B3908" s="21" t="s">
        <v>1146</v>
      </c>
      <c r="C3908" s="21" t="s">
        <v>1149</v>
      </c>
      <c r="D3908" s="21" t="s">
        <v>2002</v>
      </c>
      <c r="E3908" s="21" t="s">
        <v>2003</v>
      </c>
      <c r="F3908" s="21" t="s">
        <v>3250</v>
      </c>
      <c r="G3908" s="27" t="s">
        <v>1165</v>
      </c>
      <c r="H3908" s="21" t="s">
        <v>1165</v>
      </c>
      <c r="I3908" s="21" t="s">
        <v>3257</v>
      </c>
      <c r="J3908">
        <v>41.14</v>
      </c>
      <c r="K3908">
        <v>27.87</v>
      </c>
      <c r="M3908" t="s">
        <v>1145</v>
      </c>
      <c r="Q3908" t="s">
        <v>3253</v>
      </c>
      <c r="R3908">
        <f t="shared" si="62"/>
        <v>21</v>
      </c>
      <c r="U3908" s="21" t="s">
        <v>1246</v>
      </c>
      <c r="V3908" s="9" t="s">
        <v>1247</v>
      </c>
      <c r="W3908">
        <f>14</f>
        <v>14</v>
      </c>
      <c r="X3908" s="9" t="s">
        <v>1201</v>
      </c>
      <c r="Z3908">
        <v>12</v>
      </c>
      <c r="AD3908" t="s">
        <v>1165</v>
      </c>
      <c r="AF3908" t="s">
        <v>1165</v>
      </c>
      <c r="AI3908" s="21" t="s">
        <v>1165</v>
      </c>
      <c r="AJ3908" s="21" t="s">
        <v>1148</v>
      </c>
      <c r="AK3908">
        <v>57.970999999999997</v>
      </c>
      <c r="AL3908" t="s">
        <v>1263</v>
      </c>
      <c r="AM3908">
        <f>61.377-54.855</f>
        <v>6.5220000000000056</v>
      </c>
      <c r="AN3908" s="21">
        <v>5</v>
      </c>
      <c r="AO3908" s="21">
        <v>50</v>
      </c>
      <c r="AP3908" s="21">
        <v>30</v>
      </c>
      <c r="AQ3908" s="22" t="s">
        <v>3016</v>
      </c>
      <c r="AR3908" s="21" t="s">
        <v>1207</v>
      </c>
    </row>
    <row r="3909" spans="1:44" x14ac:dyDescent="0.2">
      <c r="A3909" t="s">
        <v>2004</v>
      </c>
      <c r="B3909" s="21" t="s">
        <v>1146</v>
      </c>
      <c r="C3909" s="21" t="s">
        <v>1149</v>
      </c>
      <c r="D3909" s="21" t="s">
        <v>2002</v>
      </c>
      <c r="E3909" s="21" t="s">
        <v>2003</v>
      </c>
      <c r="F3909" s="21" t="s">
        <v>3250</v>
      </c>
      <c r="G3909" s="27" t="s">
        <v>1165</v>
      </c>
      <c r="H3909" s="21" t="s">
        <v>1165</v>
      </c>
      <c r="I3909" s="21" t="s">
        <v>3257</v>
      </c>
      <c r="J3909">
        <v>41.14</v>
      </c>
      <c r="K3909">
        <v>27.87</v>
      </c>
      <c r="M3909" t="s">
        <v>1145</v>
      </c>
      <c r="Q3909" t="s">
        <v>3253</v>
      </c>
      <c r="R3909">
        <f t="shared" si="62"/>
        <v>21</v>
      </c>
      <c r="U3909" s="21" t="s">
        <v>1246</v>
      </c>
      <c r="V3909" s="9" t="s">
        <v>1247</v>
      </c>
      <c r="W3909">
        <v>21</v>
      </c>
      <c r="X3909" s="9" t="s">
        <v>1201</v>
      </c>
      <c r="Z3909">
        <v>12</v>
      </c>
      <c r="AD3909" t="s">
        <v>1165</v>
      </c>
      <c r="AF3909" t="s">
        <v>1165</v>
      </c>
      <c r="AI3909" s="21" t="s">
        <v>1165</v>
      </c>
      <c r="AJ3909" s="21" t="s">
        <v>1148</v>
      </c>
      <c r="AK3909">
        <v>73.260999999999996</v>
      </c>
      <c r="AL3909" t="s">
        <v>1263</v>
      </c>
      <c r="AM3909">
        <f>75.435-71.087</f>
        <v>4.347999999999999</v>
      </c>
      <c r="AN3909" s="21">
        <v>5</v>
      </c>
      <c r="AO3909" s="21">
        <v>50</v>
      </c>
      <c r="AP3909" s="21">
        <v>30</v>
      </c>
      <c r="AQ3909" s="22" t="s">
        <v>3016</v>
      </c>
      <c r="AR3909" s="21" t="s">
        <v>1207</v>
      </c>
    </row>
    <row r="3910" spans="1:44" x14ac:dyDescent="0.2">
      <c r="A3910" t="s">
        <v>2004</v>
      </c>
      <c r="B3910" s="21" t="s">
        <v>1146</v>
      </c>
      <c r="C3910" s="21" t="s">
        <v>1149</v>
      </c>
      <c r="D3910" s="21" t="s">
        <v>2002</v>
      </c>
      <c r="E3910" s="21" t="s">
        <v>2003</v>
      </c>
      <c r="F3910" s="21" t="s">
        <v>3250</v>
      </c>
      <c r="G3910" s="27" t="s">
        <v>1165</v>
      </c>
      <c r="H3910" s="21" t="s">
        <v>1165</v>
      </c>
      <c r="I3910" s="21" t="s">
        <v>3257</v>
      </c>
      <c r="J3910">
        <v>41.14</v>
      </c>
      <c r="K3910">
        <v>27.87</v>
      </c>
      <c r="M3910" t="s">
        <v>1145</v>
      </c>
      <c r="Q3910" t="s">
        <v>3253</v>
      </c>
      <c r="R3910">
        <f t="shared" si="62"/>
        <v>21</v>
      </c>
      <c r="U3910" s="21" t="s">
        <v>1246</v>
      </c>
      <c r="V3910" s="9" t="s">
        <v>1247</v>
      </c>
      <c r="W3910">
        <v>28</v>
      </c>
      <c r="X3910" s="9" t="s">
        <v>1201</v>
      </c>
      <c r="Z3910">
        <v>12</v>
      </c>
      <c r="AD3910" t="s">
        <v>1165</v>
      </c>
      <c r="AF3910" t="s">
        <v>1165</v>
      </c>
      <c r="AI3910" s="21" t="s">
        <v>1165</v>
      </c>
      <c r="AJ3910" s="21" t="s">
        <v>1148</v>
      </c>
      <c r="AK3910">
        <v>93.695999999999998</v>
      </c>
      <c r="AL3910" t="s">
        <v>1263</v>
      </c>
      <c r="AM3910">
        <f>96.594-90.652</f>
        <v>5.9419999999999931</v>
      </c>
      <c r="AN3910" s="21">
        <v>5</v>
      </c>
      <c r="AO3910" s="21">
        <v>50</v>
      </c>
      <c r="AP3910" s="21">
        <v>30</v>
      </c>
      <c r="AQ3910" s="22" t="s">
        <v>3016</v>
      </c>
      <c r="AR3910" s="21" t="s">
        <v>1207</v>
      </c>
    </row>
    <row r="3911" spans="1:44" x14ac:dyDescent="0.2">
      <c r="A3911" t="s">
        <v>2004</v>
      </c>
      <c r="B3911" s="21" t="s">
        <v>1146</v>
      </c>
      <c r="C3911" s="21" t="s">
        <v>1149</v>
      </c>
      <c r="D3911" s="21" t="s">
        <v>2002</v>
      </c>
      <c r="E3911" s="21" t="s">
        <v>2003</v>
      </c>
      <c r="F3911" s="21" t="s">
        <v>3250</v>
      </c>
      <c r="G3911" s="27" t="s">
        <v>1165</v>
      </c>
      <c r="H3911" s="21" t="s">
        <v>1165</v>
      </c>
      <c r="I3911" s="21" t="s">
        <v>3251</v>
      </c>
      <c r="J3911">
        <v>41.05</v>
      </c>
      <c r="K3911">
        <v>39.21</v>
      </c>
      <c r="M3911" t="s">
        <v>1145</v>
      </c>
      <c r="Q3911" t="s">
        <v>3253</v>
      </c>
      <c r="R3911">
        <f t="shared" si="62"/>
        <v>21</v>
      </c>
      <c r="U3911" s="21" t="s">
        <v>1147</v>
      </c>
      <c r="X3911" s="9" t="s">
        <v>1201</v>
      </c>
      <c r="Z3911">
        <v>12</v>
      </c>
      <c r="AD3911" t="s">
        <v>1165</v>
      </c>
      <c r="AF3911" t="s">
        <v>1165</v>
      </c>
      <c r="AI3911" s="21" t="s">
        <v>1165</v>
      </c>
      <c r="AJ3911" s="21" t="s">
        <v>1148</v>
      </c>
      <c r="AK3911">
        <v>50</v>
      </c>
      <c r="AN3911" s="21">
        <v>5</v>
      </c>
      <c r="AO3911" s="21">
        <v>50</v>
      </c>
      <c r="AP3911" s="21">
        <v>15.108000000000001</v>
      </c>
      <c r="AQ3911" s="22" t="s">
        <v>3252</v>
      </c>
      <c r="AR3911" s="21" t="s">
        <v>1279</v>
      </c>
    </row>
    <row r="3912" spans="1:44" x14ac:dyDescent="0.2">
      <c r="A3912" t="s">
        <v>2004</v>
      </c>
      <c r="B3912" s="21" t="s">
        <v>1146</v>
      </c>
      <c r="C3912" s="21" t="s">
        <v>1149</v>
      </c>
      <c r="D3912" s="21" t="s">
        <v>2002</v>
      </c>
      <c r="E3912" s="21" t="s">
        <v>2003</v>
      </c>
      <c r="F3912" s="21" t="s">
        <v>3250</v>
      </c>
      <c r="G3912" s="27" t="s">
        <v>1165</v>
      </c>
      <c r="H3912" s="21" t="s">
        <v>1165</v>
      </c>
      <c r="I3912" s="21" t="s">
        <v>3251</v>
      </c>
      <c r="J3912">
        <v>41.05</v>
      </c>
      <c r="K3912">
        <v>39.21</v>
      </c>
      <c r="M3912" t="s">
        <v>1145</v>
      </c>
      <c r="Q3912" t="s">
        <v>3253</v>
      </c>
      <c r="R3912">
        <f t="shared" si="62"/>
        <v>21</v>
      </c>
      <c r="U3912" s="21" t="s">
        <v>3254</v>
      </c>
      <c r="X3912" s="9" t="s">
        <v>1201</v>
      </c>
      <c r="Z3912">
        <v>12</v>
      </c>
      <c r="AD3912" t="s">
        <v>153</v>
      </c>
      <c r="AE3912" t="s">
        <v>3255</v>
      </c>
      <c r="AF3912" t="s">
        <v>1165</v>
      </c>
      <c r="AI3912" s="21" t="s">
        <v>1165</v>
      </c>
      <c r="AJ3912" s="21" t="s">
        <v>1148</v>
      </c>
      <c r="AK3912">
        <v>50</v>
      </c>
      <c r="AN3912" s="21">
        <v>5</v>
      </c>
      <c r="AO3912" s="21">
        <v>50</v>
      </c>
      <c r="AP3912" s="21">
        <v>7.2649999999999997</v>
      </c>
      <c r="AQ3912" s="22" t="s">
        <v>3016</v>
      </c>
      <c r="AR3912" s="21" t="s">
        <v>1279</v>
      </c>
    </row>
    <row r="3913" spans="1:44" x14ac:dyDescent="0.2">
      <c r="A3913" t="s">
        <v>2004</v>
      </c>
      <c r="B3913" s="21" t="s">
        <v>1146</v>
      </c>
      <c r="C3913" s="21" t="s">
        <v>1149</v>
      </c>
      <c r="D3913" s="21" t="s">
        <v>2002</v>
      </c>
      <c r="E3913" s="21" t="s">
        <v>2003</v>
      </c>
      <c r="F3913" s="21" t="s">
        <v>3250</v>
      </c>
      <c r="G3913" s="27" t="s">
        <v>1165</v>
      </c>
      <c r="H3913" s="21" t="s">
        <v>1165</v>
      </c>
      <c r="I3913" s="21" t="s">
        <v>3251</v>
      </c>
      <c r="J3913">
        <v>41.05</v>
      </c>
      <c r="K3913">
        <v>39.21</v>
      </c>
      <c r="M3913" t="s">
        <v>1145</v>
      </c>
      <c r="Q3913" t="s">
        <v>3253</v>
      </c>
      <c r="R3913">
        <f t="shared" si="62"/>
        <v>21</v>
      </c>
      <c r="U3913" s="21" t="s">
        <v>1246</v>
      </c>
      <c r="V3913" s="9" t="s">
        <v>1247</v>
      </c>
      <c r="W3913">
        <f>14</f>
        <v>14</v>
      </c>
      <c r="X3913" s="9" t="s">
        <v>1201</v>
      </c>
      <c r="Z3913">
        <v>12</v>
      </c>
      <c r="AD3913" t="s">
        <v>1165</v>
      </c>
      <c r="AF3913" t="s">
        <v>1165</v>
      </c>
      <c r="AI3913" s="21" t="s">
        <v>1165</v>
      </c>
      <c r="AJ3913" s="21" t="s">
        <v>1148</v>
      </c>
      <c r="AK3913">
        <v>50</v>
      </c>
      <c r="AN3913" s="21">
        <v>5</v>
      </c>
      <c r="AO3913" s="21">
        <v>50</v>
      </c>
      <c r="AP3913" s="21">
        <v>6.5069999999999997</v>
      </c>
      <c r="AQ3913" s="22" t="s">
        <v>3016</v>
      </c>
      <c r="AR3913" s="21" t="s">
        <v>1279</v>
      </c>
    </row>
    <row r="3914" spans="1:44" x14ac:dyDescent="0.2">
      <c r="A3914" t="s">
        <v>2004</v>
      </c>
      <c r="B3914" s="21" t="s">
        <v>1146</v>
      </c>
      <c r="C3914" s="21" t="s">
        <v>1149</v>
      </c>
      <c r="D3914" s="21" t="s">
        <v>2002</v>
      </c>
      <c r="E3914" s="21" t="s">
        <v>2003</v>
      </c>
      <c r="F3914" s="21" t="s">
        <v>3250</v>
      </c>
      <c r="G3914" s="27" t="s">
        <v>1165</v>
      </c>
      <c r="H3914" s="21" t="s">
        <v>1165</v>
      </c>
      <c r="I3914" s="21" t="s">
        <v>3251</v>
      </c>
      <c r="J3914">
        <v>41.05</v>
      </c>
      <c r="K3914">
        <v>39.21</v>
      </c>
      <c r="M3914" t="s">
        <v>1145</v>
      </c>
      <c r="Q3914" t="s">
        <v>3253</v>
      </c>
      <c r="R3914">
        <f t="shared" si="62"/>
        <v>21</v>
      </c>
      <c r="U3914" s="21" t="s">
        <v>1246</v>
      </c>
      <c r="V3914" s="9" t="s">
        <v>1247</v>
      </c>
      <c r="W3914">
        <v>21</v>
      </c>
      <c r="X3914" s="9" t="s">
        <v>1201</v>
      </c>
      <c r="Z3914">
        <v>12</v>
      </c>
      <c r="AD3914" t="s">
        <v>1165</v>
      </c>
      <c r="AF3914" t="s">
        <v>1165</v>
      </c>
      <c r="AI3914" s="21" t="s">
        <v>1165</v>
      </c>
      <c r="AJ3914" s="21" t="s">
        <v>1148</v>
      </c>
      <c r="AK3914">
        <v>50</v>
      </c>
      <c r="AN3914" s="21">
        <v>5</v>
      </c>
      <c r="AO3914" s="21">
        <v>50</v>
      </c>
      <c r="AP3914" s="21">
        <v>5.5389999999999997</v>
      </c>
      <c r="AQ3914" s="22" t="s">
        <v>3016</v>
      </c>
      <c r="AR3914" s="21" t="s">
        <v>1279</v>
      </c>
    </row>
    <row r="3915" spans="1:44" x14ac:dyDescent="0.2">
      <c r="A3915" t="s">
        <v>2004</v>
      </c>
      <c r="B3915" s="21" t="s">
        <v>1146</v>
      </c>
      <c r="C3915" s="21" t="s">
        <v>1149</v>
      </c>
      <c r="D3915" s="21" t="s">
        <v>2002</v>
      </c>
      <c r="E3915" s="21" t="s">
        <v>2003</v>
      </c>
      <c r="F3915" s="21" t="s">
        <v>3250</v>
      </c>
      <c r="G3915" s="27" t="s">
        <v>1165</v>
      </c>
      <c r="H3915" s="21" t="s">
        <v>1165</v>
      </c>
      <c r="I3915" s="21" t="s">
        <v>3251</v>
      </c>
      <c r="J3915">
        <v>41.05</v>
      </c>
      <c r="K3915">
        <v>39.21</v>
      </c>
      <c r="M3915" t="s">
        <v>1145</v>
      </c>
      <c r="Q3915" t="s">
        <v>3253</v>
      </c>
      <c r="R3915">
        <f t="shared" si="62"/>
        <v>21</v>
      </c>
      <c r="U3915" s="21" t="s">
        <v>1246</v>
      </c>
      <c r="V3915" s="9" t="s">
        <v>1247</v>
      </c>
      <c r="W3915">
        <v>28</v>
      </c>
      <c r="X3915" s="9" t="s">
        <v>1201</v>
      </c>
      <c r="Z3915">
        <v>12</v>
      </c>
      <c r="AD3915" t="s">
        <v>1165</v>
      </c>
      <c r="AF3915" t="s">
        <v>1165</v>
      </c>
      <c r="AI3915" s="21" t="s">
        <v>1165</v>
      </c>
      <c r="AJ3915" s="21" t="s">
        <v>1148</v>
      </c>
      <c r="AK3915">
        <v>50</v>
      </c>
      <c r="AN3915" s="21">
        <v>5</v>
      </c>
      <c r="AO3915" s="21">
        <v>50</v>
      </c>
      <c r="AP3915" s="21">
        <v>3.84</v>
      </c>
      <c r="AQ3915" s="22" t="s">
        <v>3016</v>
      </c>
      <c r="AR3915" s="21" t="s">
        <v>1279</v>
      </c>
    </row>
    <row r="3916" spans="1:44" x14ac:dyDescent="0.2">
      <c r="A3916" t="s">
        <v>2004</v>
      </c>
      <c r="B3916" s="21" t="s">
        <v>1146</v>
      </c>
      <c r="C3916" s="21" t="s">
        <v>1149</v>
      </c>
      <c r="D3916" s="21" t="s">
        <v>2002</v>
      </c>
      <c r="E3916" s="21" t="s">
        <v>2003</v>
      </c>
      <c r="F3916" s="21" t="s">
        <v>3250</v>
      </c>
      <c r="G3916" s="27" t="s">
        <v>1165</v>
      </c>
      <c r="H3916" s="21" t="s">
        <v>1165</v>
      </c>
      <c r="I3916" s="21" t="s">
        <v>1213</v>
      </c>
      <c r="J3916">
        <v>41.38</v>
      </c>
      <c r="K3916">
        <v>36.21</v>
      </c>
      <c r="M3916" t="s">
        <v>1145</v>
      </c>
      <c r="Q3916" t="s">
        <v>3253</v>
      </c>
      <c r="R3916">
        <f t="shared" si="62"/>
        <v>21</v>
      </c>
      <c r="U3916" s="21" t="s">
        <v>1147</v>
      </c>
      <c r="X3916" s="9" t="s">
        <v>1201</v>
      </c>
      <c r="Z3916">
        <v>12</v>
      </c>
      <c r="AD3916" t="s">
        <v>1165</v>
      </c>
      <c r="AF3916" t="s">
        <v>1165</v>
      </c>
      <c r="AI3916" s="21" t="s">
        <v>1165</v>
      </c>
      <c r="AJ3916" s="21" t="s">
        <v>1148</v>
      </c>
      <c r="AK3916">
        <v>50</v>
      </c>
      <c r="AN3916" s="21">
        <v>5</v>
      </c>
      <c r="AO3916" s="21">
        <v>50</v>
      </c>
      <c r="AP3916" s="21">
        <v>14.627000000000001</v>
      </c>
      <c r="AQ3916" s="22" t="s">
        <v>3252</v>
      </c>
      <c r="AR3916" s="21" t="s">
        <v>1279</v>
      </c>
    </row>
    <row r="3917" spans="1:44" x14ac:dyDescent="0.2">
      <c r="A3917" t="s">
        <v>2004</v>
      </c>
      <c r="B3917" s="21" t="s">
        <v>1146</v>
      </c>
      <c r="C3917" s="21" t="s">
        <v>1149</v>
      </c>
      <c r="D3917" s="21" t="s">
        <v>2002</v>
      </c>
      <c r="E3917" s="21" t="s">
        <v>2003</v>
      </c>
      <c r="F3917" s="21" t="s">
        <v>3250</v>
      </c>
      <c r="G3917" s="27" t="s">
        <v>1165</v>
      </c>
      <c r="H3917" s="21" t="s">
        <v>1165</v>
      </c>
      <c r="I3917" s="21" t="s">
        <v>1213</v>
      </c>
      <c r="J3917">
        <v>41.38</v>
      </c>
      <c r="K3917">
        <v>36.21</v>
      </c>
      <c r="M3917" t="s">
        <v>1145</v>
      </c>
      <c r="Q3917" t="s">
        <v>3253</v>
      </c>
      <c r="R3917">
        <f t="shared" si="62"/>
        <v>21</v>
      </c>
      <c r="U3917" s="21" t="s">
        <v>3254</v>
      </c>
      <c r="X3917" s="9" t="s">
        <v>1201</v>
      </c>
      <c r="Z3917">
        <v>12</v>
      </c>
      <c r="AD3917" t="s">
        <v>153</v>
      </c>
      <c r="AE3917" t="s">
        <v>3255</v>
      </c>
      <c r="AF3917" t="s">
        <v>1165</v>
      </c>
      <c r="AI3917" s="21" t="s">
        <v>1165</v>
      </c>
      <c r="AJ3917" s="21" t="s">
        <v>1148</v>
      </c>
      <c r="AK3917">
        <v>50</v>
      </c>
      <c r="AN3917" s="21">
        <v>5</v>
      </c>
      <c r="AO3917" s="21">
        <v>50</v>
      </c>
      <c r="AP3917" s="21">
        <v>7.5</v>
      </c>
      <c r="AQ3917" s="22" t="s">
        <v>3016</v>
      </c>
      <c r="AR3917" s="21" t="s">
        <v>1279</v>
      </c>
    </row>
    <row r="3918" spans="1:44" x14ac:dyDescent="0.2">
      <c r="A3918" t="s">
        <v>2004</v>
      </c>
      <c r="B3918" s="21" t="s">
        <v>1146</v>
      </c>
      <c r="C3918" s="21" t="s">
        <v>1149</v>
      </c>
      <c r="D3918" s="21" t="s">
        <v>2002</v>
      </c>
      <c r="E3918" s="21" t="s">
        <v>2003</v>
      </c>
      <c r="F3918" s="21" t="s">
        <v>3250</v>
      </c>
      <c r="G3918" s="27" t="s">
        <v>1165</v>
      </c>
      <c r="H3918" s="21" t="s">
        <v>1165</v>
      </c>
      <c r="I3918" s="21" t="s">
        <v>1213</v>
      </c>
      <c r="J3918">
        <v>41.38</v>
      </c>
      <c r="K3918">
        <v>36.21</v>
      </c>
      <c r="M3918" t="s">
        <v>1145</v>
      </c>
      <c r="Q3918" t="s">
        <v>3253</v>
      </c>
      <c r="R3918">
        <f t="shared" si="62"/>
        <v>21</v>
      </c>
      <c r="U3918" s="21" t="s">
        <v>1246</v>
      </c>
      <c r="V3918" s="9" t="s">
        <v>1247</v>
      </c>
      <c r="W3918">
        <f>14</f>
        <v>14</v>
      </c>
      <c r="X3918" s="9" t="s">
        <v>1201</v>
      </c>
      <c r="Z3918">
        <v>12</v>
      </c>
      <c r="AD3918" t="s">
        <v>1165</v>
      </c>
      <c r="AF3918" t="s">
        <v>1165</v>
      </c>
      <c r="AI3918" s="21" t="s">
        <v>1165</v>
      </c>
      <c r="AJ3918" s="21" t="s">
        <v>1148</v>
      </c>
      <c r="AK3918">
        <v>50</v>
      </c>
      <c r="AN3918" s="21">
        <v>5</v>
      </c>
      <c r="AO3918" s="21">
        <v>50</v>
      </c>
      <c r="AP3918" s="21">
        <v>6.931</v>
      </c>
      <c r="AQ3918" s="22" t="s">
        <v>3016</v>
      </c>
      <c r="AR3918" s="21" t="s">
        <v>1279</v>
      </c>
    </row>
    <row r="3919" spans="1:44" x14ac:dyDescent="0.2">
      <c r="A3919" t="s">
        <v>2004</v>
      </c>
      <c r="B3919" s="21" t="s">
        <v>1146</v>
      </c>
      <c r="C3919" s="21" t="s">
        <v>1149</v>
      </c>
      <c r="D3919" s="21" t="s">
        <v>2002</v>
      </c>
      <c r="E3919" s="21" t="s">
        <v>2003</v>
      </c>
      <c r="F3919" s="21" t="s">
        <v>3250</v>
      </c>
      <c r="G3919" s="27" t="s">
        <v>1165</v>
      </c>
      <c r="H3919" s="21" t="s">
        <v>1165</v>
      </c>
      <c r="I3919" s="21" t="s">
        <v>1213</v>
      </c>
      <c r="J3919">
        <v>41.38</v>
      </c>
      <c r="K3919">
        <v>36.21</v>
      </c>
      <c r="M3919" t="s">
        <v>1145</v>
      </c>
      <c r="Q3919" t="s">
        <v>3253</v>
      </c>
      <c r="R3919">
        <f t="shared" si="62"/>
        <v>21</v>
      </c>
      <c r="U3919" s="21" t="s">
        <v>1246</v>
      </c>
      <c r="V3919" s="9" t="s">
        <v>1247</v>
      </c>
      <c r="W3919">
        <v>21</v>
      </c>
      <c r="X3919" s="9" t="s">
        <v>1201</v>
      </c>
      <c r="Z3919">
        <v>12</v>
      </c>
      <c r="AD3919" t="s">
        <v>1165</v>
      </c>
      <c r="AF3919" t="s">
        <v>1165</v>
      </c>
      <c r="AI3919" s="21" t="s">
        <v>1165</v>
      </c>
      <c r="AJ3919" s="21" t="s">
        <v>1148</v>
      </c>
      <c r="AK3919">
        <v>50</v>
      </c>
      <c r="AN3919" s="21">
        <v>5</v>
      </c>
      <c r="AO3919" s="21">
        <v>50</v>
      </c>
      <c r="AP3919" s="21">
        <v>5.2649999999999997</v>
      </c>
      <c r="AQ3919" s="22" t="s">
        <v>3016</v>
      </c>
      <c r="AR3919" s="21" t="s">
        <v>1279</v>
      </c>
    </row>
    <row r="3920" spans="1:44" x14ac:dyDescent="0.2">
      <c r="A3920" t="s">
        <v>2004</v>
      </c>
      <c r="B3920" s="21" t="s">
        <v>1146</v>
      </c>
      <c r="C3920" s="21" t="s">
        <v>1149</v>
      </c>
      <c r="D3920" s="21" t="s">
        <v>2002</v>
      </c>
      <c r="E3920" s="21" t="s">
        <v>2003</v>
      </c>
      <c r="F3920" s="21" t="s">
        <v>3250</v>
      </c>
      <c r="G3920" s="27" t="s">
        <v>1165</v>
      </c>
      <c r="H3920" s="21" t="s">
        <v>1165</v>
      </c>
      <c r="I3920" s="21" t="s">
        <v>1213</v>
      </c>
      <c r="J3920">
        <v>41.38</v>
      </c>
      <c r="K3920">
        <v>36.21</v>
      </c>
      <c r="M3920" t="s">
        <v>1145</v>
      </c>
      <c r="Q3920" t="s">
        <v>3253</v>
      </c>
      <c r="R3920">
        <f t="shared" si="62"/>
        <v>21</v>
      </c>
      <c r="U3920" s="21" t="s">
        <v>1246</v>
      </c>
      <c r="V3920" s="9" t="s">
        <v>1247</v>
      </c>
      <c r="W3920">
        <v>28</v>
      </c>
      <c r="X3920" s="9" t="s">
        <v>1201</v>
      </c>
      <c r="Z3920">
        <v>12</v>
      </c>
      <c r="AD3920" t="s">
        <v>1165</v>
      </c>
      <c r="AF3920" t="s">
        <v>1165</v>
      </c>
      <c r="AI3920" s="21" t="s">
        <v>1165</v>
      </c>
      <c r="AJ3920" s="21" t="s">
        <v>1148</v>
      </c>
      <c r="AK3920">
        <v>50</v>
      </c>
      <c r="AN3920" s="21">
        <v>5</v>
      </c>
      <c r="AO3920" s="21">
        <v>50</v>
      </c>
      <c r="AP3920" s="21">
        <v>3.99</v>
      </c>
      <c r="AQ3920" s="22" t="s">
        <v>3016</v>
      </c>
      <c r="AR3920" s="21" t="s">
        <v>1279</v>
      </c>
    </row>
    <row r="3921" spans="1:45" x14ac:dyDescent="0.2">
      <c r="A3921" t="s">
        <v>2004</v>
      </c>
      <c r="B3921" s="21" t="s">
        <v>1146</v>
      </c>
      <c r="C3921" s="21" t="s">
        <v>1149</v>
      </c>
      <c r="D3921" s="21" t="s">
        <v>2002</v>
      </c>
      <c r="E3921" s="21" t="s">
        <v>2003</v>
      </c>
      <c r="F3921" s="21" t="s">
        <v>3250</v>
      </c>
      <c r="G3921" s="27" t="s">
        <v>1165</v>
      </c>
      <c r="H3921" s="21" t="s">
        <v>1165</v>
      </c>
      <c r="I3921" s="21" t="s">
        <v>3256</v>
      </c>
      <c r="J3921">
        <v>41.09</v>
      </c>
      <c r="K3921">
        <v>26.64</v>
      </c>
      <c r="M3921" t="s">
        <v>1145</v>
      </c>
      <c r="Q3921" t="s">
        <v>3253</v>
      </c>
      <c r="R3921">
        <f t="shared" si="62"/>
        <v>21</v>
      </c>
      <c r="U3921" s="21" t="s">
        <v>1147</v>
      </c>
      <c r="X3921" s="9" t="s">
        <v>1201</v>
      </c>
      <c r="Z3921">
        <v>12</v>
      </c>
      <c r="AD3921" t="s">
        <v>1165</v>
      </c>
      <c r="AF3921" t="s">
        <v>1165</v>
      </c>
      <c r="AI3921" s="21" t="s">
        <v>1165</v>
      </c>
      <c r="AJ3921" s="21" t="s">
        <v>1148</v>
      </c>
      <c r="AK3921">
        <v>50</v>
      </c>
      <c r="AN3921" s="21">
        <v>5</v>
      </c>
      <c r="AO3921" s="21">
        <v>50</v>
      </c>
      <c r="AP3921" s="21">
        <v>17.568999999999999</v>
      </c>
      <c r="AQ3921" s="22" t="s">
        <v>3252</v>
      </c>
      <c r="AR3921" s="21" t="s">
        <v>1279</v>
      </c>
    </row>
    <row r="3922" spans="1:45" x14ac:dyDescent="0.2">
      <c r="A3922" t="s">
        <v>2004</v>
      </c>
      <c r="B3922" s="21" t="s">
        <v>1146</v>
      </c>
      <c r="C3922" s="21" t="s">
        <v>1149</v>
      </c>
      <c r="D3922" s="21" t="s">
        <v>2002</v>
      </c>
      <c r="E3922" s="21" t="s">
        <v>2003</v>
      </c>
      <c r="F3922" s="21" t="s">
        <v>3250</v>
      </c>
      <c r="G3922" s="27" t="s">
        <v>1165</v>
      </c>
      <c r="H3922" s="21" t="s">
        <v>1165</v>
      </c>
      <c r="I3922" s="21" t="s">
        <v>3256</v>
      </c>
      <c r="J3922">
        <v>41.09</v>
      </c>
      <c r="K3922">
        <v>26.64</v>
      </c>
      <c r="M3922" t="s">
        <v>1145</v>
      </c>
      <c r="Q3922" t="s">
        <v>3253</v>
      </c>
      <c r="R3922">
        <f t="shared" si="62"/>
        <v>21</v>
      </c>
      <c r="U3922" s="21" t="s">
        <v>3254</v>
      </c>
      <c r="X3922" s="9" t="s">
        <v>1201</v>
      </c>
      <c r="Z3922">
        <v>12</v>
      </c>
      <c r="AD3922" t="s">
        <v>153</v>
      </c>
      <c r="AE3922" t="s">
        <v>3255</v>
      </c>
      <c r="AF3922" t="s">
        <v>1165</v>
      </c>
      <c r="AI3922" s="21" t="s">
        <v>1165</v>
      </c>
      <c r="AJ3922" s="21" t="s">
        <v>1148</v>
      </c>
      <c r="AK3922">
        <v>50</v>
      </c>
      <c r="AN3922" s="21">
        <v>5</v>
      </c>
      <c r="AO3922" s="21">
        <v>50</v>
      </c>
      <c r="AP3922" s="21">
        <v>7.9710000000000001</v>
      </c>
      <c r="AQ3922" s="22" t="s">
        <v>3016</v>
      </c>
      <c r="AR3922" s="21" t="s">
        <v>1279</v>
      </c>
    </row>
    <row r="3923" spans="1:45" x14ac:dyDescent="0.2">
      <c r="A3923" t="s">
        <v>2004</v>
      </c>
      <c r="B3923" s="21" t="s">
        <v>1146</v>
      </c>
      <c r="C3923" s="21" t="s">
        <v>1149</v>
      </c>
      <c r="D3923" s="21" t="s">
        <v>2002</v>
      </c>
      <c r="E3923" s="21" t="s">
        <v>2003</v>
      </c>
      <c r="F3923" s="21" t="s">
        <v>3250</v>
      </c>
      <c r="G3923" s="27" t="s">
        <v>1165</v>
      </c>
      <c r="H3923" s="21" t="s">
        <v>1165</v>
      </c>
      <c r="I3923" s="21" t="s">
        <v>3256</v>
      </c>
      <c r="J3923">
        <v>41.09</v>
      </c>
      <c r="K3923">
        <v>26.64</v>
      </c>
      <c r="M3923" t="s">
        <v>1145</v>
      </c>
      <c r="Q3923" t="s">
        <v>3253</v>
      </c>
      <c r="R3923">
        <f t="shared" ref="R3923:R3950" si="63">3*7</f>
        <v>21</v>
      </c>
      <c r="U3923" s="21" t="s">
        <v>1246</v>
      </c>
      <c r="V3923" s="9" t="s">
        <v>1247</v>
      </c>
      <c r="W3923">
        <f>14</f>
        <v>14</v>
      </c>
      <c r="X3923" s="9" t="s">
        <v>1201</v>
      </c>
      <c r="Z3923">
        <v>12</v>
      </c>
      <c r="AD3923" t="s">
        <v>1165</v>
      </c>
      <c r="AF3923" t="s">
        <v>1165</v>
      </c>
      <c r="AI3923" s="21" t="s">
        <v>1165</v>
      </c>
      <c r="AJ3923" s="21" t="s">
        <v>1148</v>
      </c>
      <c r="AK3923">
        <v>50</v>
      </c>
      <c r="AN3923" s="21">
        <v>5</v>
      </c>
      <c r="AO3923" s="21">
        <v>50</v>
      </c>
      <c r="AP3923" s="21">
        <v>7.9509999999999996</v>
      </c>
      <c r="AQ3923" s="22" t="s">
        <v>3016</v>
      </c>
      <c r="AR3923" s="21" t="s">
        <v>1279</v>
      </c>
    </row>
    <row r="3924" spans="1:45" x14ac:dyDescent="0.2">
      <c r="A3924" t="s">
        <v>2004</v>
      </c>
      <c r="B3924" s="21" t="s">
        <v>1146</v>
      </c>
      <c r="C3924" s="21" t="s">
        <v>1149</v>
      </c>
      <c r="D3924" s="21" t="s">
        <v>2002</v>
      </c>
      <c r="E3924" s="21" t="s">
        <v>2003</v>
      </c>
      <c r="F3924" s="21" t="s">
        <v>3250</v>
      </c>
      <c r="G3924" s="27" t="s">
        <v>1165</v>
      </c>
      <c r="H3924" s="21" t="s">
        <v>1165</v>
      </c>
      <c r="I3924" s="21" t="s">
        <v>3256</v>
      </c>
      <c r="J3924">
        <v>41.09</v>
      </c>
      <c r="K3924">
        <v>26.64</v>
      </c>
      <c r="M3924" t="s">
        <v>1145</v>
      </c>
      <c r="Q3924" t="s">
        <v>3253</v>
      </c>
      <c r="R3924">
        <f t="shared" si="63"/>
        <v>21</v>
      </c>
      <c r="U3924" s="21" t="s">
        <v>1246</v>
      </c>
      <c r="V3924" s="9" t="s">
        <v>1247</v>
      </c>
      <c r="W3924">
        <v>21</v>
      </c>
      <c r="X3924" s="9" t="s">
        <v>1201</v>
      </c>
      <c r="Z3924">
        <v>12</v>
      </c>
      <c r="AD3924" t="s">
        <v>1165</v>
      </c>
      <c r="AF3924" t="s">
        <v>1165</v>
      </c>
      <c r="AI3924" s="21" t="s">
        <v>1165</v>
      </c>
      <c r="AJ3924" s="21" t="s">
        <v>1148</v>
      </c>
      <c r="AK3924">
        <v>50</v>
      </c>
      <c r="AN3924" s="21">
        <v>5</v>
      </c>
      <c r="AO3924" s="21">
        <v>50</v>
      </c>
      <c r="AP3924" s="21">
        <v>6.1269999999999998</v>
      </c>
      <c r="AQ3924" s="22" t="s">
        <v>3016</v>
      </c>
      <c r="AR3924" s="21" t="s">
        <v>1279</v>
      </c>
    </row>
    <row r="3925" spans="1:45" x14ac:dyDescent="0.2">
      <c r="A3925" t="s">
        <v>2004</v>
      </c>
      <c r="B3925" s="21" t="s">
        <v>1146</v>
      </c>
      <c r="C3925" s="21" t="s">
        <v>1149</v>
      </c>
      <c r="D3925" s="21" t="s">
        <v>2002</v>
      </c>
      <c r="E3925" s="21" t="s">
        <v>2003</v>
      </c>
      <c r="F3925" s="21" t="s">
        <v>3250</v>
      </c>
      <c r="G3925" s="27" t="s">
        <v>1165</v>
      </c>
      <c r="H3925" s="21" t="s">
        <v>1165</v>
      </c>
      <c r="I3925" s="21" t="s">
        <v>3256</v>
      </c>
      <c r="J3925">
        <v>41.09</v>
      </c>
      <c r="K3925">
        <v>26.64</v>
      </c>
      <c r="M3925" t="s">
        <v>1145</v>
      </c>
      <c r="Q3925" t="s">
        <v>3253</v>
      </c>
      <c r="R3925">
        <f t="shared" si="63"/>
        <v>21</v>
      </c>
      <c r="U3925" s="21" t="s">
        <v>1246</v>
      </c>
      <c r="V3925" s="9" t="s">
        <v>1247</v>
      </c>
      <c r="W3925">
        <v>28</v>
      </c>
      <c r="X3925" s="9" t="s">
        <v>1201</v>
      </c>
      <c r="Z3925">
        <v>12</v>
      </c>
      <c r="AD3925" t="s">
        <v>1165</v>
      </c>
      <c r="AF3925" t="s">
        <v>1165</v>
      </c>
      <c r="AI3925" s="21" t="s">
        <v>1165</v>
      </c>
      <c r="AJ3925" s="21" t="s">
        <v>1148</v>
      </c>
      <c r="AK3925">
        <v>50</v>
      </c>
      <c r="AN3925" s="21">
        <v>5</v>
      </c>
      <c r="AO3925" s="21">
        <v>50</v>
      </c>
      <c r="AP3925" s="21">
        <v>4.8529999999999998</v>
      </c>
      <c r="AQ3925" s="22" t="s">
        <v>3016</v>
      </c>
      <c r="AR3925" s="21" t="s">
        <v>1279</v>
      </c>
    </row>
    <row r="3926" spans="1:45" x14ac:dyDescent="0.2">
      <c r="A3926" t="s">
        <v>2004</v>
      </c>
      <c r="B3926" s="21" t="s">
        <v>1146</v>
      </c>
      <c r="C3926" s="21" t="s">
        <v>1149</v>
      </c>
      <c r="D3926" s="21" t="s">
        <v>2002</v>
      </c>
      <c r="E3926" s="21" t="s">
        <v>2003</v>
      </c>
      <c r="F3926" s="21" t="s">
        <v>3250</v>
      </c>
      <c r="G3926" s="27" t="s">
        <v>1165</v>
      </c>
      <c r="H3926" s="21" t="s">
        <v>1165</v>
      </c>
      <c r="I3926" s="21" t="s">
        <v>3257</v>
      </c>
      <c r="J3926">
        <v>41.14</v>
      </c>
      <c r="K3926">
        <v>27.87</v>
      </c>
      <c r="M3926" t="s">
        <v>1145</v>
      </c>
      <c r="Q3926" t="s">
        <v>3253</v>
      </c>
      <c r="R3926">
        <f t="shared" si="63"/>
        <v>21</v>
      </c>
      <c r="U3926" s="21" t="s">
        <v>1147</v>
      </c>
      <c r="X3926" s="9" t="s">
        <v>1201</v>
      </c>
      <c r="Z3926">
        <v>12</v>
      </c>
      <c r="AD3926" t="s">
        <v>1165</v>
      </c>
      <c r="AF3926" t="s">
        <v>1165</v>
      </c>
      <c r="AI3926" s="21" t="s">
        <v>1165</v>
      </c>
      <c r="AJ3926" s="21" t="s">
        <v>1148</v>
      </c>
      <c r="AK3926">
        <v>50</v>
      </c>
      <c r="AN3926" s="21">
        <v>5</v>
      </c>
      <c r="AO3926" s="21">
        <v>50</v>
      </c>
      <c r="AP3926" s="21">
        <v>16.843</v>
      </c>
      <c r="AQ3926" s="22" t="s">
        <v>3252</v>
      </c>
      <c r="AR3926" s="21" t="s">
        <v>1279</v>
      </c>
    </row>
    <row r="3927" spans="1:45" x14ac:dyDescent="0.2">
      <c r="A3927" t="s">
        <v>2004</v>
      </c>
      <c r="B3927" s="21" t="s">
        <v>1146</v>
      </c>
      <c r="C3927" s="21" t="s">
        <v>1149</v>
      </c>
      <c r="D3927" s="21" t="s">
        <v>2002</v>
      </c>
      <c r="E3927" s="21" t="s">
        <v>2003</v>
      </c>
      <c r="F3927" s="21" t="s">
        <v>3250</v>
      </c>
      <c r="G3927" s="27" t="s">
        <v>1165</v>
      </c>
      <c r="H3927" s="21" t="s">
        <v>1165</v>
      </c>
      <c r="I3927" s="21" t="s">
        <v>3257</v>
      </c>
      <c r="J3927">
        <v>41.14</v>
      </c>
      <c r="K3927">
        <v>27.87</v>
      </c>
      <c r="M3927" t="s">
        <v>1145</v>
      </c>
      <c r="Q3927" t="s">
        <v>3253</v>
      </c>
      <c r="R3927">
        <f t="shared" si="63"/>
        <v>21</v>
      </c>
      <c r="U3927" s="21" t="s">
        <v>3254</v>
      </c>
      <c r="X3927" s="9" t="s">
        <v>1201</v>
      </c>
      <c r="Z3927">
        <v>12</v>
      </c>
      <c r="AD3927" t="s">
        <v>153</v>
      </c>
      <c r="AE3927" t="s">
        <v>3255</v>
      </c>
      <c r="AF3927" t="s">
        <v>1165</v>
      </c>
      <c r="AI3927" s="21" t="s">
        <v>1165</v>
      </c>
      <c r="AJ3927" s="21" t="s">
        <v>1148</v>
      </c>
      <c r="AK3927">
        <v>50</v>
      </c>
      <c r="AN3927" s="21">
        <v>5</v>
      </c>
      <c r="AO3927" s="21">
        <v>50</v>
      </c>
      <c r="AP3927" s="21">
        <v>8.52</v>
      </c>
      <c r="AQ3927" s="22" t="s">
        <v>3016</v>
      </c>
      <c r="AR3927" s="21" t="s">
        <v>1279</v>
      </c>
    </row>
    <row r="3928" spans="1:45" x14ac:dyDescent="0.2">
      <c r="A3928" t="s">
        <v>2004</v>
      </c>
      <c r="B3928" s="21" t="s">
        <v>1146</v>
      </c>
      <c r="C3928" s="21" t="s">
        <v>1149</v>
      </c>
      <c r="D3928" s="21" t="s">
        <v>2002</v>
      </c>
      <c r="E3928" s="21" t="s">
        <v>2003</v>
      </c>
      <c r="F3928" s="21" t="s">
        <v>3250</v>
      </c>
      <c r="G3928" s="27" t="s">
        <v>1165</v>
      </c>
      <c r="H3928" s="21" t="s">
        <v>1165</v>
      </c>
      <c r="I3928" s="21" t="s">
        <v>3257</v>
      </c>
      <c r="J3928">
        <v>41.14</v>
      </c>
      <c r="K3928">
        <v>27.87</v>
      </c>
      <c r="M3928" t="s">
        <v>1145</v>
      </c>
      <c r="Q3928" t="s">
        <v>3253</v>
      </c>
      <c r="R3928">
        <f t="shared" si="63"/>
        <v>21</v>
      </c>
      <c r="U3928" s="21" t="s">
        <v>1246</v>
      </c>
      <c r="V3928" s="9" t="s">
        <v>1247</v>
      </c>
      <c r="W3928">
        <f>14</f>
        <v>14</v>
      </c>
      <c r="X3928" s="9" t="s">
        <v>1201</v>
      </c>
      <c r="Z3928">
        <v>12</v>
      </c>
      <c r="AD3928" t="s">
        <v>1165</v>
      </c>
      <c r="AF3928" t="s">
        <v>1165</v>
      </c>
      <c r="AI3928" s="21" t="s">
        <v>1165</v>
      </c>
      <c r="AJ3928" s="21" t="s">
        <v>1148</v>
      </c>
      <c r="AK3928">
        <v>50</v>
      </c>
      <c r="AN3928" s="21">
        <v>5</v>
      </c>
      <c r="AO3928" s="21">
        <v>50</v>
      </c>
      <c r="AP3928" s="21">
        <v>7.8529999999999998</v>
      </c>
      <c r="AQ3928" s="22" t="s">
        <v>3016</v>
      </c>
      <c r="AR3928" s="21" t="s">
        <v>1279</v>
      </c>
    </row>
    <row r="3929" spans="1:45" x14ac:dyDescent="0.2">
      <c r="A3929" t="s">
        <v>2004</v>
      </c>
      <c r="B3929" s="21" t="s">
        <v>1146</v>
      </c>
      <c r="C3929" s="21" t="s">
        <v>1149</v>
      </c>
      <c r="D3929" s="21" t="s">
        <v>2002</v>
      </c>
      <c r="E3929" s="21" t="s">
        <v>2003</v>
      </c>
      <c r="F3929" s="21" t="s">
        <v>3250</v>
      </c>
      <c r="G3929" s="27" t="s">
        <v>1165</v>
      </c>
      <c r="H3929" s="21" t="s">
        <v>1165</v>
      </c>
      <c r="I3929" s="21" t="s">
        <v>3257</v>
      </c>
      <c r="J3929">
        <v>41.14</v>
      </c>
      <c r="K3929">
        <v>27.87</v>
      </c>
      <c r="M3929" t="s">
        <v>1145</v>
      </c>
      <c r="Q3929" t="s">
        <v>3253</v>
      </c>
      <c r="R3929">
        <f t="shared" si="63"/>
        <v>21</v>
      </c>
      <c r="U3929" s="21" t="s">
        <v>1246</v>
      </c>
      <c r="V3929" s="9" t="s">
        <v>1247</v>
      </c>
      <c r="W3929">
        <v>21</v>
      </c>
      <c r="X3929" s="9" t="s">
        <v>1201</v>
      </c>
      <c r="Z3929">
        <v>12</v>
      </c>
      <c r="AD3929" t="s">
        <v>1165</v>
      </c>
      <c r="AF3929" t="s">
        <v>1165</v>
      </c>
      <c r="AI3929" s="21" t="s">
        <v>1165</v>
      </c>
      <c r="AJ3929" s="21" t="s">
        <v>1148</v>
      </c>
      <c r="AK3929">
        <v>50</v>
      </c>
      <c r="AN3929" s="21">
        <v>5</v>
      </c>
      <c r="AO3929" s="21">
        <v>50</v>
      </c>
      <c r="AP3929" s="21">
        <v>6.52</v>
      </c>
      <c r="AQ3929" s="22" t="s">
        <v>3016</v>
      </c>
      <c r="AR3929" s="21" t="s">
        <v>1279</v>
      </c>
    </row>
    <row r="3930" spans="1:45" x14ac:dyDescent="0.2">
      <c r="A3930" t="s">
        <v>2004</v>
      </c>
      <c r="B3930" s="21" t="s">
        <v>1146</v>
      </c>
      <c r="C3930" s="21" t="s">
        <v>1149</v>
      </c>
      <c r="D3930" s="21" t="s">
        <v>2002</v>
      </c>
      <c r="E3930" s="21" t="s">
        <v>2003</v>
      </c>
      <c r="F3930" s="21" t="s">
        <v>3250</v>
      </c>
      <c r="G3930" s="27" t="s">
        <v>1165</v>
      </c>
      <c r="H3930" s="21" t="s">
        <v>1165</v>
      </c>
      <c r="I3930" s="21" t="s">
        <v>3257</v>
      </c>
      <c r="J3930">
        <v>41.14</v>
      </c>
      <c r="K3930">
        <v>27.87</v>
      </c>
      <c r="M3930" t="s">
        <v>1145</v>
      </c>
      <c r="Q3930" t="s">
        <v>3253</v>
      </c>
      <c r="R3930">
        <f t="shared" si="63"/>
        <v>21</v>
      </c>
      <c r="U3930" s="21" t="s">
        <v>1246</v>
      </c>
      <c r="V3930" s="9" t="s">
        <v>1247</v>
      </c>
      <c r="W3930">
        <v>28</v>
      </c>
      <c r="X3930" s="9" t="s">
        <v>1201</v>
      </c>
      <c r="Z3930">
        <v>12</v>
      </c>
      <c r="AD3930" t="s">
        <v>1165</v>
      </c>
      <c r="AF3930" t="s">
        <v>1165</v>
      </c>
      <c r="AI3930" s="21" t="s">
        <v>1165</v>
      </c>
      <c r="AJ3930" s="21" t="s">
        <v>1148</v>
      </c>
      <c r="AK3930">
        <v>50</v>
      </c>
      <c r="AN3930" s="21">
        <v>5</v>
      </c>
      <c r="AO3930" s="21">
        <v>50</v>
      </c>
      <c r="AP3930" s="21">
        <v>4.01</v>
      </c>
      <c r="AQ3930" s="22" t="s">
        <v>3016</v>
      </c>
      <c r="AR3930" s="21" t="s">
        <v>1279</v>
      </c>
    </row>
    <row r="3931" spans="1:45" x14ac:dyDescent="0.2">
      <c r="A3931" t="s">
        <v>2004</v>
      </c>
      <c r="B3931" s="21" t="s">
        <v>1146</v>
      </c>
      <c r="C3931" s="21" t="s">
        <v>1149</v>
      </c>
      <c r="D3931" s="21" t="s">
        <v>2002</v>
      </c>
      <c r="E3931" s="21" t="s">
        <v>2003</v>
      </c>
      <c r="F3931" s="21" t="s">
        <v>3250</v>
      </c>
      <c r="G3931" s="27" t="s">
        <v>1165</v>
      </c>
      <c r="H3931" s="21" t="s">
        <v>1165</v>
      </c>
      <c r="I3931" s="21" t="s">
        <v>3251</v>
      </c>
      <c r="J3931">
        <v>41.05</v>
      </c>
      <c r="K3931">
        <v>39.21</v>
      </c>
      <c r="M3931" t="s">
        <v>1145</v>
      </c>
      <c r="Q3931" t="s">
        <v>3253</v>
      </c>
      <c r="R3931">
        <f t="shared" si="63"/>
        <v>21</v>
      </c>
      <c r="U3931" s="21" t="s">
        <v>1147</v>
      </c>
      <c r="X3931" s="9" t="s">
        <v>1201</v>
      </c>
      <c r="Z3931">
        <v>12</v>
      </c>
      <c r="AD3931" t="s">
        <v>1165</v>
      </c>
      <c r="AF3931" t="s">
        <v>1165</v>
      </c>
      <c r="AI3931" s="21" t="s">
        <v>1165</v>
      </c>
      <c r="AJ3931" s="21" t="s">
        <v>3258</v>
      </c>
      <c r="AK3931">
        <v>0.16200000000000001</v>
      </c>
      <c r="AL3931" t="s">
        <v>1263</v>
      </c>
      <c r="AM3931">
        <f>0.17-0.154</f>
        <v>1.6000000000000014E-2</v>
      </c>
      <c r="AN3931" s="21">
        <v>5</v>
      </c>
      <c r="AO3931" s="21">
        <v>50</v>
      </c>
      <c r="AP3931" s="21">
        <v>30</v>
      </c>
      <c r="AQ3931" s="22" t="s">
        <v>3252</v>
      </c>
      <c r="AR3931" s="21" t="s">
        <v>1262</v>
      </c>
      <c r="AS3931" s="21" t="s">
        <v>3259</v>
      </c>
    </row>
    <row r="3932" spans="1:45" x14ac:dyDescent="0.2">
      <c r="A3932" t="s">
        <v>2004</v>
      </c>
      <c r="B3932" s="21" t="s">
        <v>1146</v>
      </c>
      <c r="C3932" s="21" t="s">
        <v>1149</v>
      </c>
      <c r="D3932" s="21" t="s">
        <v>2002</v>
      </c>
      <c r="E3932" s="21" t="s">
        <v>2003</v>
      </c>
      <c r="F3932" s="21" t="s">
        <v>3250</v>
      </c>
      <c r="G3932" s="27" t="s">
        <v>1165</v>
      </c>
      <c r="H3932" s="21" t="s">
        <v>1165</v>
      </c>
      <c r="I3932" s="21" t="s">
        <v>3251</v>
      </c>
      <c r="J3932">
        <v>41.05</v>
      </c>
      <c r="K3932">
        <v>39.21</v>
      </c>
      <c r="M3932" t="s">
        <v>1145</v>
      </c>
      <c r="Q3932" t="s">
        <v>3253</v>
      </c>
      <c r="R3932">
        <f t="shared" si="63"/>
        <v>21</v>
      </c>
      <c r="U3932" s="21" t="s">
        <v>3254</v>
      </c>
      <c r="X3932" s="9" t="s">
        <v>1201</v>
      </c>
      <c r="Z3932">
        <v>12</v>
      </c>
      <c r="AD3932" t="s">
        <v>153</v>
      </c>
      <c r="AE3932" t="s">
        <v>3255</v>
      </c>
      <c r="AF3932" t="s">
        <v>1165</v>
      </c>
      <c r="AI3932" s="21" t="s">
        <v>1165</v>
      </c>
      <c r="AJ3932" s="21" t="s">
        <v>3258</v>
      </c>
      <c r="AK3932">
        <v>0.46600000000000003</v>
      </c>
      <c r="AL3932" t="s">
        <v>1263</v>
      </c>
      <c r="AM3932">
        <f>0.53-0.405</f>
        <v>0.125</v>
      </c>
      <c r="AN3932" s="21">
        <v>5</v>
      </c>
      <c r="AO3932" s="21">
        <v>50</v>
      </c>
      <c r="AP3932" s="21">
        <v>30</v>
      </c>
      <c r="AQ3932" s="22" t="s">
        <v>3016</v>
      </c>
      <c r="AR3932" s="21" t="s">
        <v>1262</v>
      </c>
      <c r="AS3932" s="21" t="s">
        <v>3259</v>
      </c>
    </row>
    <row r="3933" spans="1:45" x14ac:dyDescent="0.2">
      <c r="A3933" t="s">
        <v>2004</v>
      </c>
      <c r="B3933" s="21" t="s">
        <v>1146</v>
      </c>
      <c r="C3933" s="21" t="s">
        <v>1149</v>
      </c>
      <c r="D3933" s="21" t="s">
        <v>2002</v>
      </c>
      <c r="E3933" s="21" t="s">
        <v>2003</v>
      </c>
      <c r="F3933" s="21" t="s">
        <v>3250</v>
      </c>
      <c r="G3933" s="27" t="s">
        <v>1165</v>
      </c>
      <c r="H3933" s="21" t="s">
        <v>1165</v>
      </c>
      <c r="I3933" s="21" t="s">
        <v>3251</v>
      </c>
      <c r="J3933">
        <v>41.05</v>
      </c>
      <c r="K3933">
        <v>39.21</v>
      </c>
      <c r="M3933" t="s">
        <v>1145</v>
      </c>
      <c r="Q3933" t="s">
        <v>3253</v>
      </c>
      <c r="R3933">
        <f t="shared" si="63"/>
        <v>21</v>
      </c>
      <c r="U3933" s="21" t="s">
        <v>1246</v>
      </c>
      <c r="V3933" s="9" t="s">
        <v>1247</v>
      </c>
      <c r="W3933">
        <f>14</f>
        <v>14</v>
      </c>
      <c r="X3933" s="9" t="s">
        <v>1201</v>
      </c>
      <c r="Z3933">
        <v>12</v>
      </c>
      <c r="AD3933" t="s">
        <v>1165</v>
      </c>
      <c r="AF3933" t="s">
        <v>1165</v>
      </c>
      <c r="AI3933" s="21" t="s">
        <v>1165</v>
      </c>
      <c r="AJ3933" s="21" t="s">
        <v>3258</v>
      </c>
      <c r="AK3933">
        <v>0.77300000000000002</v>
      </c>
      <c r="AL3933" t="s">
        <v>1263</v>
      </c>
      <c r="AM3933">
        <f>0.797-0.746</f>
        <v>5.1000000000000045E-2</v>
      </c>
      <c r="AN3933" s="21">
        <v>5</v>
      </c>
      <c r="AO3933" s="21">
        <v>50</v>
      </c>
      <c r="AP3933" s="21">
        <v>30</v>
      </c>
      <c r="AQ3933" s="22" t="s">
        <v>3016</v>
      </c>
      <c r="AR3933" s="21" t="s">
        <v>1262</v>
      </c>
      <c r="AS3933" s="21" t="s">
        <v>3259</v>
      </c>
    </row>
    <row r="3934" spans="1:45" x14ac:dyDescent="0.2">
      <c r="A3934" t="s">
        <v>2004</v>
      </c>
      <c r="B3934" s="21" t="s">
        <v>1146</v>
      </c>
      <c r="C3934" s="21" t="s">
        <v>1149</v>
      </c>
      <c r="D3934" s="21" t="s">
        <v>2002</v>
      </c>
      <c r="E3934" s="21" t="s">
        <v>2003</v>
      </c>
      <c r="F3934" s="21" t="s">
        <v>3250</v>
      </c>
      <c r="G3934" s="27" t="s">
        <v>1165</v>
      </c>
      <c r="H3934" s="21" t="s">
        <v>1165</v>
      </c>
      <c r="I3934" s="21" t="s">
        <v>3251</v>
      </c>
      <c r="J3934">
        <v>41.05</v>
      </c>
      <c r="K3934">
        <v>39.21</v>
      </c>
      <c r="M3934" t="s">
        <v>1145</v>
      </c>
      <c r="Q3934" t="s">
        <v>3253</v>
      </c>
      <c r="R3934">
        <f t="shared" si="63"/>
        <v>21</v>
      </c>
      <c r="U3934" s="21" t="s">
        <v>1246</v>
      </c>
      <c r="V3934" s="9" t="s">
        <v>1247</v>
      </c>
      <c r="W3934">
        <v>21</v>
      </c>
      <c r="X3934" s="9" t="s">
        <v>1201</v>
      </c>
      <c r="Z3934">
        <v>12</v>
      </c>
      <c r="AD3934" t="s">
        <v>1165</v>
      </c>
      <c r="AF3934" t="s">
        <v>1165</v>
      </c>
      <c r="AI3934" s="21" t="s">
        <v>1165</v>
      </c>
      <c r="AJ3934" s="21" t="s">
        <v>3258</v>
      </c>
      <c r="AK3934">
        <v>0.77500000000000002</v>
      </c>
      <c r="AL3934" t="s">
        <v>1263</v>
      </c>
      <c r="AM3934">
        <f>0.795-0.755</f>
        <v>4.0000000000000036E-2</v>
      </c>
      <c r="AN3934" s="21">
        <v>5</v>
      </c>
      <c r="AO3934" s="21">
        <v>50</v>
      </c>
      <c r="AP3934" s="21">
        <v>30</v>
      </c>
      <c r="AQ3934" s="22" t="s">
        <v>3016</v>
      </c>
      <c r="AR3934" s="21" t="s">
        <v>1262</v>
      </c>
      <c r="AS3934" s="21" t="s">
        <v>3259</v>
      </c>
    </row>
    <row r="3935" spans="1:45" x14ac:dyDescent="0.2">
      <c r="A3935" t="s">
        <v>2004</v>
      </c>
      <c r="B3935" s="21" t="s">
        <v>1146</v>
      </c>
      <c r="C3935" s="21" t="s">
        <v>1149</v>
      </c>
      <c r="D3935" s="21" t="s">
        <v>2002</v>
      </c>
      <c r="E3935" s="21" t="s">
        <v>2003</v>
      </c>
      <c r="F3935" s="21" t="s">
        <v>3250</v>
      </c>
      <c r="G3935" s="27" t="s">
        <v>1165</v>
      </c>
      <c r="H3935" s="21" t="s">
        <v>1165</v>
      </c>
      <c r="I3935" s="21" t="s">
        <v>3251</v>
      </c>
      <c r="J3935">
        <v>41.05</v>
      </c>
      <c r="K3935">
        <v>39.21</v>
      </c>
      <c r="M3935" t="s">
        <v>1145</v>
      </c>
      <c r="Q3935" t="s">
        <v>3253</v>
      </c>
      <c r="R3935">
        <f t="shared" si="63"/>
        <v>21</v>
      </c>
      <c r="U3935" s="21" t="s">
        <v>1246</v>
      </c>
      <c r="V3935" s="9" t="s">
        <v>1247</v>
      </c>
      <c r="W3935">
        <v>28</v>
      </c>
      <c r="X3935" s="9" t="s">
        <v>1201</v>
      </c>
      <c r="Z3935">
        <v>12</v>
      </c>
      <c r="AD3935" t="s">
        <v>1165</v>
      </c>
      <c r="AF3935" t="s">
        <v>1165</v>
      </c>
      <c r="AI3935" s="21" t="s">
        <v>1165</v>
      </c>
      <c r="AJ3935" s="21" t="s">
        <v>3258</v>
      </c>
      <c r="AK3935">
        <v>0.81200000000000006</v>
      </c>
      <c r="AL3935" t="s">
        <v>1263</v>
      </c>
      <c r="AM3935">
        <f>0.827-0.8</f>
        <v>2.6999999999999913E-2</v>
      </c>
      <c r="AN3935" s="21">
        <v>5</v>
      </c>
      <c r="AO3935" s="21">
        <v>50</v>
      </c>
      <c r="AP3935" s="21">
        <v>30</v>
      </c>
      <c r="AQ3935" s="22" t="s">
        <v>3016</v>
      </c>
      <c r="AR3935" s="21" t="s">
        <v>1262</v>
      </c>
      <c r="AS3935" s="21" t="s">
        <v>3259</v>
      </c>
    </row>
    <row r="3936" spans="1:45" x14ac:dyDescent="0.2">
      <c r="A3936" t="s">
        <v>2004</v>
      </c>
      <c r="B3936" s="21" t="s">
        <v>1146</v>
      </c>
      <c r="C3936" s="21" t="s">
        <v>1149</v>
      </c>
      <c r="D3936" s="21" t="s">
        <v>2002</v>
      </c>
      <c r="E3936" s="21" t="s">
        <v>2003</v>
      </c>
      <c r="F3936" s="21" t="s">
        <v>3250</v>
      </c>
      <c r="G3936" s="27" t="s">
        <v>1165</v>
      </c>
      <c r="H3936" s="21" t="s">
        <v>1165</v>
      </c>
      <c r="I3936" s="21" t="s">
        <v>1213</v>
      </c>
      <c r="J3936">
        <v>41.38</v>
      </c>
      <c r="K3936">
        <v>36.21</v>
      </c>
      <c r="M3936" t="s">
        <v>1145</v>
      </c>
      <c r="Q3936" t="s">
        <v>3253</v>
      </c>
      <c r="R3936">
        <f t="shared" si="63"/>
        <v>21</v>
      </c>
      <c r="U3936" s="21" t="s">
        <v>1147</v>
      </c>
      <c r="X3936" s="9" t="s">
        <v>1201</v>
      </c>
      <c r="Z3936">
        <v>12</v>
      </c>
      <c r="AD3936" t="s">
        <v>1165</v>
      </c>
      <c r="AF3936" t="s">
        <v>1165</v>
      </c>
      <c r="AI3936" s="21" t="s">
        <v>1165</v>
      </c>
      <c r="AJ3936" s="21" t="s">
        <v>3258</v>
      </c>
      <c r="AK3936">
        <v>5.2999999999999999E-2</v>
      </c>
      <c r="AL3936" t="s">
        <v>1263</v>
      </c>
      <c r="AM3936">
        <f>0.062-0.044</f>
        <v>1.8000000000000002E-2</v>
      </c>
      <c r="AN3936" s="21">
        <v>5</v>
      </c>
      <c r="AO3936" s="21">
        <v>50</v>
      </c>
      <c r="AP3936" s="21">
        <v>30</v>
      </c>
      <c r="AQ3936" s="22" t="s">
        <v>3252</v>
      </c>
      <c r="AR3936" s="21" t="s">
        <v>1262</v>
      </c>
      <c r="AS3936" s="21" t="s">
        <v>3259</v>
      </c>
    </row>
    <row r="3937" spans="1:45" x14ac:dyDescent="0.2">
      <c r="A3937" t="s">
        <v>2004</v>
      </c>
      <c r="B3937" s="21" t="s">
        <v>1146</v>
      </c>
      <c r="C3937" s="21" t="s">
        <v>1149</v>
      </c>
      <c r="D3937" s="21" t="s">
        <v>2002</v>
      </c>
      <c r="E3937" s="21" t="s">
        <v>2003</v>
      </c>
      <c r="F3937" s="21" t="s">
        <v>3250</v>
      </c>
      <c r="G3937" s="27" t="s">
        <v>1165</v>
      </c>
      <c r="H3937" s="21" t="s">
        <v>1165</v>
      </c>
      <c r="I3937" s="21" t="s">
        <v>1213</v>
      </c>
      <c r="J3937">
        <v>41.38</v>
      </c>
      <c r="K3937">
        <v>36.21</v>
      </c>
      <c r="M3937" t="s">
        <v>1145</v>
      </c>
      <c r="Q3937" t="s">
        <v>3253</v>
      </c>
      <c r="R3937">
        <f t="shared" si="63"/>
        <v>21</v>
      </c>
      <c r="U3937" s="21" t="s">
        <v>3254</v>
      </c>
      <c r="X3937" s="9" t="s">
        <v>1201</v>
      </c>
      <c r="Z3937">
        <v>12</v>
      </c>
      <c r="AD3937" t="s">
        <v>153</v>
      </c>
      <c r="AE3937" t="s">
        <v>3255</v>
      </c>
      <c r="AF3937" t="s">
        <v>1165</v>
      </c>
      <c r="AI3937" s="21" t="s">
        <v>1165</v>
      </c>
      <c r="AJ3937" s="21" t="s">
        <v>3258</v>
      </c>
      <c r="AK3937">
        <v>0.40699999999999997</v>
      </c>
      <c r="AL3937" t="s">
        <v>1263</v>
      </c>
      <c r="AM3937">
        <f>0.443-0.376</f>
        <v>6.7000000000000004E-2</v>
      </c>
      <c r="AN3937" s="21">
        <v>5</v>
      </c>
      <c r="AO3937" s="21">
        <v>50</v>
      </c>
      <c r="AP3937" s="21">
        <v>30</v>
      </c>
      <c r="AQ3937" s="22" t="s">
        <v>3016</v>
      </c>
      <c r="AR3937" s="21" t="s">
        <v>1262</v>
      </c>
      <c r="AS3937" s="21" t="s">
        <v>3259</v>
      </c>
    </row>
    <row r="3938" spans="1:45" x14ac:dyDescent="0.2">
      <c r="A3938" t="s">
        <v>2004</v>
      </c>
      <c r="B3938" s="21" t="s">
        <v>1146</v>
      </c>
      <c r="C3938" s="21" t="s">
        <v>1149</v>
      </c>
      <c r="D3938" s="21" t="s">
        <v>2002</v>
      </c>
      <c r="E3938" s="21" t="s">
        <v>2003</v>
      </c>
      <c r="F3938" s="21" t="s">
        <v>3250</v>
      </c>
      <c r="G3938" s="27" t="s">
        <v>1165</v>
      </c>
      <c r="H3938" s="21" t="s">
        <v>1165</v>
      </c>
      <c r="I3938" s="21" t="s">
        <v>1213</v>
      </c>
      <c r="J3938">
        <v>41.38</v>
      </c>
      <c r="K3938">
        <v>36.21</v>
      </c>
      <c r="M3938" t="s">
        <v>1145</v>
      </c>
      <c r="Q3938" t="s">
        <v>3253</v>
      </c>
      <c r="R3938">
        <f t="shared" si="63"/>
        <v>21</v>
      </c>
      <c r="U3938" s="21" t="s">
        <v>1246</v>
      </c>
      <c r="V3938" s="9" t="s">
        <v>1247</v>
      </c>
      <c r="W3938">
        <f>14</f>
        <v>14</v>
      </c>
      <c r="X3938" s="9" t="s">
        <v>1201</v>
      </c>
      <c r="Z3938">
        <v>12</v>
      </c>
      <c r="AD3938" t="s">
        <v>1165</v>
      </c>
      <c r="AF3938" t="s">
        <v>1165</v>
      </c>
      <c r="AI3938" s="21" t="s">
        <v>1165</v>
      </c>
      <c r="AJ3938" s="21" t="s">
        <v>3258</v>
      </c>
      <c r="AK3938">
        <v>0.70199999999999996</v>
      </c>
      <c r="AL3938" t="s">
        <v>1263</v>
      </c>
      <c r="AM3938">
        <f>0.724-0.678</f>
        <v>4.599999999999993E-2</v>
      </c>
      <c r="AN3938" s="21">
        <v>5</v>
      </c>
      <c r="AO3938" s="21">
        <v>50</v>
      </c>
      <c r="AP3938" s="21">
        <v>30</v>
      </c>
      <c r="AQ3938" s="22" t="s">
        <v>3016</v>
      </c>
      <c r="AR3938" s="21" t="s">
        <v>1262</v>
      </c>
      <c r="AS3938" s="21" t="s">
        <v>3259</v>
      </c>
    </row>
    <row r="3939" spans="1:45" x14ac:dyDescent="0.2">
      <c r="A3939" t="s">
        <v>2004</v>
      </c>
      <c r="B3939" s="21" t="s">
        <v>1146</v>
      </c>
      <c r="C3939" s="21" t="s">
        <v>1149</v>
      </c>
      <c r="D3939" s="21" t="s">
        <v>2002</v>
      </c>
      <c r="E3939" s="21" t="s">
        <v>2003</v>
      </c>
      <c r="F3939" s="21" t="s">
        <v>3250</v>
      </c>
      <c r="G3939" s="27" t="s">
        <v>1165</v>
      </c>
      <c r="H3939" s="21" t="s">
        <v>1165</v>
      </c>
      <c r="I3939" s="21" t="s">
        <v>1213</v>
      </c>
      <c r="J3939">
        <v>41.38</v>
      </c>
      <c r="K3939">
        <v>36.21</v>
      </c>
      <c r="M3939" t="s">
        <v>1145</v>
      </c>
      <c r="Q3939" t="s">
        <v>3253</v>
      </c>
      <c r="R3939">
        <f t="shared" si="63"/>
        <v>21</v>
      </c>
      <c r="U3939" s="21" t="s">
        <v>1246</v>
      </c>
      <c r="V3939" s="9" t="s">
        <v>1247</v>
      </c>
      <c r="W3939">
        <v>21</v>
      </c>
      <c r="X3939" s="9" t="s">
        <v>1201</v>
      </c>
      <c r="Z3939">
        <v>12</v>
      </c>
      <c r="AD3939" t="s">
        <v>1165</v>
      </c>
      <c r="AF3939" t="s">
        <v>1165</v>
      </c>
      <c r="AI3939" s="21" t="s">
        <v>1165</v>
      </c>
      <c r="AJ3939" s="21" t="s">
        <v>3258</v>
      </c>
      <c r="AK3939">
        <v>0.72599999999999998</v>
      </c>
      <c r="AL3939" t="s">
        <v>1263</v>
      </c>
      <c r="AM3939">
        <f>0.744-0.708</f>
        <v>3.6000000000000032E-2</v>
      </c>
      <c r="AN3939" s="21">
        <v>5</v>
      </c>
      <c r="AO3939" s="21">
        <v>50</v>
      </c>
      <c r="AP3939" s="21">
        <v>30</v>
      </c>
      <c r="AQ3939" s="22" t="s">
        <v>3016</v>
      </c>
      <c r="AR3939" s="21" t="s">
        <v>1262</v>
      </c>
      <c r="AS3939" s="21" t="s">
        <v>3259</v>
      </c>
    </row>
    <row r="3940" spans="1:45" x14ac:dyDescent="0.2">
      <c r="A3940" t="s">
        <v>2004</v>
      </c>
      <c r="B3940" s="21" t="s">
        <v>1146</v>
      </c>
      <c r="C3940" s="21" t="s">
        <v>1149</v>
      </c>
      <c r="D3940" s="21" t="s">
        <v>2002</v>
      </c>
      <c r="E3940" s="21" t="s">
        <v>2003</v>
      </c>
      <c r="F3940" s="21" t="s">
        <v>3250</v>
      </c>
      <c r="G3940" s="27" t="s">
        <v>1165</v>
      </c>
      <c r="H3940" s="21" t="s">
        <v>1165</v>
      </c>
      <c r="I3940" s="21" t="s">
        <v>1213</v>
      </c>
      <c r="J3940">
        <v>41.38</v>
      </c>
      <c r="K3940">
        <v>36.21</v>
      </c>
      <c r="M3940" t="s">
        <v>1145</v>
      </c>
      <c r="Q3940" t="s">
        <v>3253</v>
      </c>
      <c r="R3940">
        <f t="shared" si="63"/>
        <v>21</v>
      </c>
      <c r="U3940" s="21" t="s">
        <v>1246</v>
      </c>
      <c r="V3940" s="9" t="s">
        <v>1247</v>
      </c>
      <c r="W3940">
        <v>28</v>
      </c>
      <c r="X3940" s="9" t="s">
        <v>1201</v>
      </c>
      <c r="Z3940">
        <v>12</v>
      </c>
      <c r="AD3940" t="s">
        <v>1165</v>
      </c>
      <c r="AF3940" t="s">
        <v>1165</v>
      </c>
      <c r="AI3940" s="21" t="s">
        <v>1165</v>
      </c>
      <c r="AJ3940" s="21" t="s">
        <v>3258</v>
      </c>
      <c r="AK3940">
        <v>0.78700000000000003</v>
      </c>
      <c r="AL3940" t="s">
        <v>1263</v>
      </c>
      <c r="AM3940">
        <f>0.799-0.773</f>
        <v>2.6000000000000023E-2</v>
      </c>
      <c r="AN3940" s="21">
        <v>5</v>
      </c>
      <c r="AO3940" s="21">
        <v>50</v>
      </c>
      <c r="AP3940" s="21">
        <v>30</v>
      </c>
      <c r="AQ3940" s="22" t="s">
        <v>3016</v>
      </c>
      <c r="AR3940" s="21" t="s">
        <v>1262</v>
      </c>
      <c r="AS3940" s="21" t="s">
        <v>3259</v>
      </c>
    </row>
    <row r="3941" spans="1:45" x14ac:dyDescent="0.2">
      <c r="A3941" t="s">
        <v>2004</v>
      </c>
      <c r="B3941" s="21" t="s">
        <v>1146</v>
      </c>
      <c r="C3941" s="21" t="s">
        <v>1149</v>
      </c>
      <c r="D3941" s="21" t="s">
        <v>2002</v>
      </c>
      <c r="E3941" s="21" t="s">
        <v>2003</v>
      </c>
      <c r="F3941" s="21" t="s">
        <v>3250</v>
      </c>
      <c r="G3941" s="27" t="s">
        <v>1165</v>
      </c>
      <c r="H3941" s="21" t="s">
        <v>1165</v>
      </c>
      <c r="I3941" s="21" t="s">
        <v>3256</v>
      </c>
      <c r="J3941">
        <v>41.09</v>
      </c>
      <c r="K3941">
        <v>26.64</v>
      </c>
      <c r="M3941" t="s">
        <v>1145</v>
      </c>
      <c r="Q3941" t="s">
        <v>3253</v>
      </c>
      <c r="R3941">
        <f t="shared" si="63"/>
        <v>21</v>
      </c>
      <c r="U3941" s="21" t="s">
        <v>1147</v>
      </c>
      <c r="X3941" s="9" t="s">
        <v>1201</v>
      </c>
      <c r="Z3941">
        <v>12</v>
      </c>
      <c r="AD3941" t="s">
        <v>1165</v>
      </c>
      <c r="AF3941" t="s">
        <v>1165</v>
      </c>
      <c r="AI3941" s="21" t="s">
        <v>1165</v>
      </c>
      <c r="AJ3941" s="21" t="s">
        <v>3258</v>
      </c>
      <c r="AK3941">
        <v>3.7999999999999999E-2</v>
      </c>
      <c r="AL3941" t="s">
        <v>1263</v>
      </c>
      <c r="AM3941">
        <f>0.048-0.029</f>
        <v>1.9E-2</v>
      </c>
      <c r="AN3941" s="21">
        <v>5</v>
      </c>
      <c r="AO3941" s="21">
        <v>50</v>
      </c>
      <c r="AP3941" s="21">
        <v>30</v>
      </c>
      <c r="AQ3941" s="22" t="s">
        <v>3252</v>
      </c>
      <c r="AR3941" s="21" t="s">
        <v>1262</v>
      </c>
      <c r="AS3941" s="21" t="s">
        <v>3259</v>
      </c>
    </row>
    <row r="3942" spans="1:45" x14ac:dyDescent="0.2">
      <c r="A3942" t="s">
        <v>2004</v>
      </c>
      <c r="B3942" s="21" t="s">
        <v>1146</v>
      </c>
      <c r="C3942" s="21" t="s">
        <v>1149</v>
      </c>
      <c r="D3942" s="21" t="s">
        <v>2002</v>
      </c>
      <c r="E3942" s="21" t="s">
        <v>2003</v>
      </c>
      <c r="F3942" s="21" t="s">
        <v>3250</v>
      </c>
      <c r="G3942" s="27" t="s">
        <v>1165</v>
      </c>
      <c r="H3942" s="21" t="s">
        <v>1165</v>
      </c>
      <c r="I3942" s="21" t="s">
        <v>3256</v>
      </c>
      <c r="J3942">
        <v>41.09</v>
      </c>
      <c r="K3942">
        <v>26.64</v>
      </c>
      <c r="M3942" t="s">
        <v>1145</v>
      </c>
      <c r="Q3942" t="s">
        <v>3253</v>
      </c>
      <c r="R3942">
        <f t="shared" si="63"/>
        <v>21</v>
      </c>
      <c r="U3942" s="21" t="s">
        <v>3254</v>
      </c>
      <c r="X3942" s="9" t="s">
        <v>1201</v>
      </c>
      <c r="Z3942">
        <v>12</v>
      </c>
      <c r="AD3942" t="s">
        <v>153</v>
      </c>
      <c r="AE3942" t="s">
        <v>3255</v>
      </c>
      <c r="AF3942" t="s">
        <v>1165</v>
      </c>
      <c r="AI3942" s="21" t="s">
        <v>1165</v>
      </c>
      <c r="AJ3942" s="21" t="s">
        <v>3258</v>
      </c>
      <c r="AK3942">
        <v>0.41899999999999998</v>
      </c>
      <c r="AL3942" t="s">
        <v>1263</v>
      </c>
      <c r="AM3942">
        <f>0.45-0.394</f>
        <v>5.5999999999999994E-2</v>
      </c>
      <c r="AN3942" s="21">
        <v>5</v>
      </c>
      <c r="AO3942" s="21">
        <v>50</v>
      </c>
      <c r="AP3942" s="21">
        <v>30</v>
      </c>
      <c r="AQ3942" s="22" t="s">
        <v>3016</v>
      </c>
      <c r="AR3942" s="21" t="s">
        <v>1262</v>
      </c>
      <c r="AS3942" s="21" t="s">
        <v>3259</v>
      </c>
    </row>
    <row r="3943" spans="1:45" x14ac:dyDescent="0.2">
      <c r="A3943" t="s">
        <v>2004</v>
      </c>
      <c r="B3943" s="21" t="s">
        <v>1146</v>
      </c>
      <c r="C3943" s="21" t="s">
        <v>1149</v>
      </c>
      <c r="D3943" s="21" t="s">
        <v>2002</v>
      </c>
      <c r="E3943" s="21" t="s">
        <v>2003</v>
      </c>
      <c r="F3943" s="21" t="s">
        <v>3250</v>
      </c>
      <c r="G3943" s="27" t="s">
        <v>1165</v>
      </c>
      <c r="H3943" s="21" t="s">
        <v>1165</v>
      </c>
      <c r="I3943" s="21" t="s">
        <v>3256</v>
      </c>
      <c r="J3943">
        <v>41.09</v>
      </c>
      <c r="K3943">
        <v>26.64</v>
      </c>
      <c r="M3943" t="s">
        <v>1145</v>
      </c>
      <c r="Q3943" t="s">
        <v>3253</v>
      </c>
      <c r="R3943">
        <f t="shared" si="63"/>
        <v>21</v>
      </c>
      <c r="U3943" s="21" t="s">
        <v>1246</v>
      </c>
      <c r="V3943" s="9" t="s">
        <v>1247</v>
      </c>
      <c r="W3943">
        <f>14</f>
        <v>14</v>
      </c>
      <c r="X3943" s="9" t="s">
        <v>1201</v>
      </c>
      <c r="Z3943">
        <v>12</v>
      </c>
      <c r="AD3943" t="s">
        <v>1165</v>
      </c>
      <c r="AF3943" t="s">
        <v>1165</v>
      </c>
      <c r="AI3943" s="21" t="s">
        <v>1165</v>
      </c>
      <c r="AJ3943" s="21" t="s">
        <v>3258</v>
      </c>
      <c r="AK3943">
        <v>0.46300000000000002</v>
      </c>
      <c r="AL3943" t="s">
        <v>1263</v>
      </c>
      <c r="AM3943">
        <f>0.491-0.433</f>
        <v>5.7999999999999996E-2</v>
      </c>
      <c r="AN3943" s="21">
        <v>5</v>
      </c>
      <c r="AO3943" s="21">
        <v>50</v>
      </c>
      <c r="AP3943" s="21">
        <v>30</v>
      </c>
      <c r="AQ3943" s="22" t="s">
        <v>3016</v>
      </c>
      <c r="AR3943" s="21" t="s">
        <v>1262</v>
      </c>
      <c r="AS3943" s="21" t="s">
        <v>3259</v>
      </c>
    </row>
    <row r="3944" spans="1:45" x14ac:dyDescent="0.2">
      <c r="A3944" t="s">
        <v>2004</v>
      </c>
      <c r="B3944" s="21" t="s">
        <v>1146</v>
      </c>
      <c r="C3944" s="21" t="s">
        <v>1149</v>
      </c>
      <c r="D3944" s="21" t="s">
        <v>2002</v>
      </c>
      <c r="E3944" s="21" t="s">
        <v>2003</v>
      </c>
      <c r="F3944" s="21" t="s">
        <v>3250</v>
      </c>
      <c r="G3944" s="27" t="s">
        <v>1165</v>
      </c>
      <c r="H3944" s="21" t="s">
        <v>1165</v>
      </c>
      <c r="I3944" s="21" t="s">
        <v>3256</v>
      </c>
      <c r="J3944">
        <v>41.09</v>
      </c>
      <c r="K3944">
        <v>26.64</v>
      </c>
      <c r="M3944" t="s">
        <v>1145</v>
      </c>
      <c r="Q3944" t="s">
        <v>3253</v>
      </c>
      <c r="R3944">
        <f t="shared" si="63"/>
        <v>21</v>
      </c>
      <c r="U3944" s="21" t="s">
        <v>1246</v>
      </c>
      <c r="V3944" s="9" t="s">
        <v>1247</v>
      </c>
      <c r="W3944">
        <v>21</v>
      </c>
      <c r="X3944" s="9" t="s">
        <v>1201</v>
      </c>
      <c r="Z3944">
        <v>12</v>
      </c>
      <c r="AD3944" t="s">
        <v>1165</v>
      </c>
      <c r="AF3944" t="s">
        <v>1165</v>
      </c>
      <c r="AI3944" s="21" t="s">
        <v>1165</v>
      </c>
      <c r="AJ3944" s="21" t="s">
        <v>3258</v>
      </c>
      <c r="AK3944">
        <v>0.59699999999999998</v>
      </c>
      <c r="AL3944" t="s">
        <v>1263</v>
      </c>
      <c r="AM3944">
        <f>0.614-0.574</f>
        <v>4.0000000000000036E-2</v>
      </c>
      <c r="AN3944" s="21">
        <v>5</v>
      </c>
      <c r="AO3944" s="21">
        <v>50</v>
      </c>
      <c r="AP3944" s="21">
        <v>30</v>
      </c>
      <c r="AQ3944" s="22" t="s">
        <v>3016</v>
      </c>
      <c r="AR3944" s="21" t="s">
        <v>1262</v>
      </c>
      <c r="AS3944" s="21" t="s">
        <v>3259</v>
      </c>
    </row>
    <row r="3945" spans="1:45" x14ac:dyDescent="0.2">
      <c r="A3945" t="s">
        <v>2004</v>
      </c>
      <c r="B3945" s="21" t="s">
        <v>1146</v>
      </c>
      <c r="C3945" s="21" t="s">
        <v>1149</v>
      </c>
      <c r="D3945" s="21" t="s">
        <v>2002</v>
      </c>
      <c r="E3945" s="21" t="s">
        <v>2003</v>
      </c>
      <c r="F3945" s="21" t="s">
        <v>3250</v>
      </c>
      <c r="G3945" s="27" t="s">
        <v>1165</v>
      </c>
      <c r="H3945" s="21" t="s">
        <v>1165</v>
      </c>
      <c r="I3945" s="21" t="s">
        <v>3256</v>
      </c>
      <c r="J3945">
        <v>41.09</v>
      </c>
      <c r="K3945">
        <v>26.64</v>
      </c>
      <c r="M3945" t="s">
        <v>1145</v>
      </c>
      <c r="Q3945" t="s">
        <v>3253</v>
      </c>
      <c r="R3945">
        <f t="shared" si="63"/>
        <v>21</v>
      </c>
      <c r="U3945" s="21" t="s">
        <v>1246</v>
      </c>
      <c r="V3945" s="9" t="s">
        <v>1247</v>
      </c>
      <c r="W3945">
        <v>28</v>
      </c>
      <c r="X3945" s="9" t="s">
        <v>1201</v>
      </c>
      <c r="Z3945">
        <v>12</v>
      </c>
      <c r="AD3945" t="s">
        <v>1165</v>
      </c>
      <c r="AF3945" t="s">
        <v>1165</v>
      </c>
      <c r="AI3945" s="21" t="s">
        <v>1165</v>
      </c>
      <c r="AJ3945" s="21" t="s">
        <v>3258</v>
      </c>
      <c r="AK3945">
        <v>0.78400000000000003</v>
      </c>
      <c r="AL3945" t="s">
        <v>1263</v>
      </c>
      <c r="AM3945">
        <f>0.809-0.759</f>
        <v>5.0000000000000044E-2</v>
      </c>
      <c r="AN3945" s="21">
        <v>5</v>
      </c>
      <c r="AO3945" s="21">
        <v>50</v>
      </c>
      <c r="AP3945" s="21">
        <v>30</v>
      </c>
      <c r="AQ3945" s="22" t="s">
        <v>3016</v>
      </c>
      <c r="AR3945" s="21" t="s">
        <v>1262</v>
      </c>
      <c r="AS3945" s="21" t="s">
        <v>3259</v>
      </c>
    </row>
    <row r="3946" spans="1:45" x14ac:dyDescent="0.2">
      <c r="A3946" t="s">
        <v>2004</v>
      </c>
      <c r="B3946" s="21" t="s">
        <v>1146</v>
      </c>
      <c r="C3946" s="21" t="s">
        <v>1149</v>
      </c>
      <c r="D3946" s="21" t="s">
        <v>2002</v>
      </c>
      <c r="E3946" s="21" t="s">
        <v>2003</v>
      </c>
      <c r="F3946" s="21" t="s">
        <v>3250</v>
      </c>
      <c r="G3946" s="27" t="s">
        <v>1165</v>
      </c>
      <c r="H3946" s="21" t="s">
        <v>1165</v>
      </c>
      <c r="I3946" s="21" t="s">
        <v>3257</v>
      </c>
      <c r="J3946">
        <v>41.14</v>
      </c>
      <c r="K3946">
        <v>27.87</v>
      </c>
      <c r="M3946" t="s">
        <v>1145</v>
      </c>
      <c r="Q3946" t="s">
        <v>3253</v>
      </c>
      <c r="R3946">
        <f t="shared" si="63"/>
        <v>21</v>
      </c>
      <c r="U3946" s="21" t="s">
        <v>1147</v>
      </c>
      <c r="X3946" s="9" t="s">
        <v>1201</v>
      </c>
      <c r="Z3946">
        <v>12</v>
      </c>
      <c r="AD3946" t="s">
        <v>1165</v>
      </c>
      <c r="AF3946" t="s">
        <v>1165</v>
      </c>
      <c r="AI3946" s="21" t="s">
        <v>1165</v>
      </c>
      <c r="AJ3946" s="21" t="s">
        <v>3258</v>
      </c>
      <c r="AK3946">
        <v>2.9000000000000001E-2</v>
      </c>
      <c r="AL3946" t="s">
        <v>1263</v>
      </c>
      <c r="AM3946">
        <f>0.035-0.021</f>
        <v>1.4000000000000002E-2</v>
      </c>
      <c r="AN3946" s="21">
        <v>5</v>
      </c>
      <c r="AO3946" s="21">
        <v>50</v>
      </c>
      <c r="AP3946" s="21">
        <v>30</v>
      </c>
      <c r="AQ3946" s="22" t="s">
        <v>3252</v>
      </c>
      <c r="AR3946" s="21" t="s">
        <v>1262</v>
      </c>
      <c r="AS3946" s="21" t="s">
        <v>3259</v>
      </c>
    </row>
    <row r="3947" spans="1:45" x14ac:dyDescent="0.2">
      <c r="A3947" t="s">
        <v>2004</v>
      </c>
      <c r="B3947" s="21" t="s">
        <v>1146</v>
      </c>
      <c r="C3947" s="21" t="s">
        <v>1149</v>
      </c>
      <c r="D3947" s="21" t="s">
        <v>2002</v>
      </c>
      <c r="E3947" s="21" t="s">
        <v>2003</v>
      </c>
      <c r="F3947" s="21" t="s">
        <v>3250</v>
      </c>
      <c r="G3947" s="27" t="s">
        <v>1165</v>
      </c>
      <c r="H3947" s="21" t="s">
        <v>1165</v>
      </c>
      <c r="I3947" s="21" t="s">
        <v>3257</v>
      </c>
      <c r="J3947">
        <v>41.14</v>
      </c>
      <c r="K3947">
        <v>27.87</v>
      </c>
      <c r="M3947" t="s">
        <v>1145</v>
      </c>
      <c r="Q3947" t="s">
        <v>3253</v>
      </c>
      <c r="R3947">
        <f t="shared" si="63"/>
        <v>21</v>
      </c>
      <c r="U3947" s="21" t="s">
        <v>3254</v>
      </c>
      <c r="X3947" s="9" t="s">
        <v>1201</v>
      </c>
      <c r="Z3947">
        <v>12</v>
      </c>
      <c r="AD3947" t="s">
        <v>153</v>
      </c>
      <c r="AE3947" t="s">
        <v>3255</v>
      </c>
      <c r="AF3947" t="s">
        <v>1165</v>
      </c>
      <c r="AI3947" s="21" t="s">
        <v>1165</v>
      </c>
      <c r="AJ3947" s="21" t="s">
        <v>3258</v>
      </c>
      <c r="AK3947">
        <v>0.432</v>
      </c>
      <c r="AL3947" t="s">
        <v>1263</v>
      </c>
      <c r="AM3947">
        <f>0.473-0.397</f>
        <v>7.5999999999999956E-2</v>
      </c>
      <c r="AN3947" s="21">
        <v>5</v>
      </c>
      <c r="AO3947" s="21">
        <v>50</v>
      </c>
      <c r="AP3947" s="21">
        <v>30</v>
      </c>
      <c r="AQ3947" s="22" t="s">
        <v>3016</v>
      </c>
      <c r="AR3947" s="21" t="s">
        <v>1262</v>
      </c>
      <c r="AS3947" s="21" t="s">
        <v>3259</v>
      </c>
    </row>
    <row r="3948" spans="1:45" x14ac:dyDescent="0.2">
      <c r="A3948" t="s">
        <v>2004</v>
      </c>
      <c r="B3948" s="21" t="s">
        <v>1146</v>
      </c>
      <c r="C3948" s="21" t="s">
        <v>1149</v>
      </c>
      <c r="D3948" s="21" t="s">
        <v>2002</v>
      </c>
      <c r="E3948" s="21" t="s">
        <v>2003</v>
      </c>
      <c r="F3948" s="21" t="s">
        <v>3250</v>
      </c>
      <c r="G3948" s="27" t="s">
        <v>1165</v>
      </c>
      <c r="H3948" s="21" t="s">
        <v>1165</v>
      </c>
      <c r="I3948" s="21" t="s">
        <v>3257</v>
      </c>
      <c r="J3948">
        <v>41.14</v>
      </c>
      <c r="K3948">
        <v>27.87</v>
      </c>
      <c r="M3948" t="s">
        <v>1145</v>
      </c>
      <c r="Q3948" t="s">
        <v>3253</v>
      </c>
      <c r="R3948">
        <f t="shared" si="63"/>
        <v>21</v>
      </c>
      <c r="U3948" s="21" t="s">
        <v>1246</v>
      </c>
      <c r="V3948" s="9" t="s">
        <v>1247</v>
      </c>
      <c r="W3948">
        <f>14</f>
        <v>14</v>
      </c>
      <c r="X3948" s="9" t="s">
        <v>1201</v>
      </c>
      <c r="Z3948">
        <v>12</v>
      </c>
      <c r="AD3948" t="s">
        <v>1165</v>
      </c>
      <c r="AF3948" t="s">
        <v>1165</v>
      </c>
      <c r="AI3948" s="21" t="s">
        <v>1165</v>
      </c>
      <c r="AJ3948" s="21" t="s">
        <v>3258</v>
      </c>
      <c r="AK3948">
        <v>0.48499999999999999</v>
      </c>
      <c r="AL3948" t="s">
        <v>1263</v>
      </c>
      <c r="AM3948">
        <f>0.511-0.457</f>
        <v>5.3999999999999992E-2</v>
      </c>
      <c r="AN3948" s="21">
        <v>5</v>
      </c>
      <c r="AO3948" s="21">
        <v>50</v>
      </c>
      <c r="AP3948" s="21">
        <v>30</v>
      </c>
      <c r="AQ3948" s="22" t="s">
        <v>3016</v>
      </c>
      <c r="AR3948" s="21" t="s">
        <v>1262</v>
      </c>
      <c r="AS3948" s="21" t="s">
        <v>3259</v>
      </c>
    </row>
    <row r="3949" spans="1:45" x14ac:dyDescent="0.2">
      <c r="A3949" t="s">
        <v>2004</v>
      </c>
      <c r="B3949" s="21" t="s">
        <v>1146</v>
      </c>
      <c r="C3949" s="21" t="s">
        <v>1149</v>
      </c>
      <c r="D3949" s="21" t="s">
        <v>2002</v>
      </c>
      <c r="E3949" s="21" t="s">
        <v>2003</v>
      </c>
      <c r="F3949" s="21" t="s">
        <v>3250</v>
      </c>
      <c r="G3949" s="27" t="s">
        <v>1165</v>
      </c>
      <c r="H3949" s="21" t="s">
        <v>1165</v>
      </c>
      <c r="I3949" s="21" t="s">
        <v>3257</v>
      </c>
      <c r="J3949">
        <v>41.14</v>
      </c>
      <c r="K3949">
        <v>27.87</v>
      </c>
      <c r="M3949" t="s">
        <v>1145</v>
      </c>
      <c r="Q3949" t="s">
        <v>3253</v>
      </c>
      <c r="R3949">
        <f t="shared" si="63"/>
        <v>21</v>
      </c>
      <c r="U3949" s="21" t="s">
        <v>1246</v>
      </c>
      <c r="V3949" s="9" t="s">
        <v>1247</v>
      </c>
      <c r="W3949">
        <v>21</v>
      </c>
      <c r="X3949" s="9" t="s">
        <v>1201</v>
      </c>
      <c r="Z3949">
        <v>12</v>
      </c>
      <c r="AD3949" t="s">
        <v>1165</v>
      </c>
      <c r="AF3949" t="s">
        <v>1165</v>
      </c>
      <c r="AI3949" s="21" t="s">
        <v>1165</v>
      </c>
      <c r="AJ3949" s="21" t="s">
        <v>3258</v>
      </c>
      <c r="AK3949">
        <v>0.60799999999999998</v>
      </c>
      <c r="AL3949" t="s">
        <v>1263</v>
      </c>
      <c r="AM3949">
        <f>0.627-0.592</f>
        <v>3.5000000000000031E-2</v>
      </c>
      <c r="AN3949" s="21">
        <v>5</v>
      </c>
      <c r="AO3949" s="21">
        <v>50</v>
      </c>
      <c r="AP3949" s="21">
        <v>30</v>
      </c>
      <c r="AQ3949" s="22" t="s">
        <v>3016</v>
      </c>
      <c r="AR3949" s="21" t="s">
        <v>1262</v>
      </c>
      <c r="AS3949" s="21" t="s">
        <v>3259</v>
      </c>
    </row>
    <row r="3950" spans="1:45" x14ac:dyDescent="0.2">
      <c r="A3950" t="s">
        <v>2004</v>
      </c>
      <c r="B3950" s="21" t="s">
        <v>1146</v>
      </c>
      <c r="C3950" s="21" t="s">
        <v>1149</v>
      </c>
      <c r="D3950" s="21" t="s">
        <v>2002</v>
      </c>
      <c r="E3950" s="21" t="s">
        <v>2003</v>
      </c>
      <c r="F3950" s="21" t="s">
        <v>3250</v>
      </c>
      <c r="G3950" s="27" t="s">
        <v>1165</v>
      </c>
      <c r="H3950" s="21" t="s">
        <v>1165</v>
      </c>
      <c r="I3950" s="21" t="s">
        <v>3257</v>
      </c>
      <c r="J3950">
        <v>41.14</v>
      </c>
      <c r="K3950">
        <v>27.87</v>
      </c>
      <c r="M3950" t="s">
        <v>1145</v>
      </c>
      <c r="Q3950" t="s">
        <v>3253</v>
      </c>
      <c r="R3950">
        <f t="shared" si="63"/>
        <v>21</v>
      </c>
      <c r="U3950" s="21" t="s">
        <v>1246</v>
      </c>
      <c r="V3950" s="9" t="s">
        <v>1247</v>
      </c>
      <c r="W3950">
        <v>28</v>
      </c>
      <c r="X3950" s="9" t="s">
        <v>1201</v>
      </c>
      <c r="Z3950">
        <v>12</v>
      </c>
      <c r="AD3950" t="s">
        <v>1165</v>
      </c>
      <c r="AF3950" t="s">
        <v>1165</v>
      </c>
      <c r="AI3950" s="21" t="s">
        <v>1165</v>
      </c>
      <c r="AJ3950" s="21" t="s">
        <v>3258</v>
      </c>
      <c r="AK3950">
        <v>0.78200000000000003</v>
      </c>
      <c r="AL3950" t="s">
        <v>1263</v>
      </c>
      <c r="AM3950">
        <f>0.804-0.756</f>
        <v>4.8000000000000043E-2</v>
      </c>
      <c r="AN3950" s="21">
        <v>5</v>
      </c>
      <c r="AO3950" s="21">
        <v>50</v>
      </c>
      <c r="AP3950" s="21">
        <v>30</v>
      </c>
      <c r="AQ3950" s="22" t="s">
        <v>3016</v>
      </c>
      <c r="AR3950" s="21" t="s">
        <v>1262</v>
      </c>
      <c r="AS3950" s="21" t="s">
        <v>3259</v>
      </c>
    </row>
    <row r="3951" spans="1:45" x14ac:dyDescent="0.2">
      <c r="A3951" t="s">
        <v>2013</v>
      </c>
      <c r="B3951" s="21" t="s">
        <v>1146</v>
      </c>
      <c r="C3951" s="21" t="s">
        <v>1149</v>
      </c>
      <c r="D3951" s="21" t="s">
        <v>3260</v>
      </c>
      <c r="E3951" s="21" t="s">
        <v>3261</v>
      </c>
      <c r="G3951" s="14" t="s">
        <v>3267</v>
      </c>
      <c r="H3951" s="21" t="s">
        <v>1165</v>
      </c>
      <c r="I3951" s="21" t="s">
        <v>3262</v>
      </c>
      <c r="M3951" t="s">
        <v>3034</v>
      </c>
      <c r="O3951">
        <v>2009</v>
      </c>
      <c r="Q3951" t="s">
        <v>3263</v>
      </c>
      <c r="S3951" t="s">
        <v>3265</v>
      </c>
      <c r="T3951" t="s">
        <v>3264</v>
      </c>
      <c r="U3951" s="21" t="s">
        <v>1151</v>
      </c>
      <c r="X3951" s="9" t="s">
        <v>1217</v>
      </c>
      <c r="Z3951">
        <v>12</v>
      </c>
      <c r="AD3951" t="s">
        <v>1165</v>
      </c>
      <c r="AF3951" t="s">
        <v>1165</v>
      </c>
      <c r="AI3951" s="21" t="s">
        <v>1165</v>
      </c>
      <c r="AJ3951" s="21" t="s">
        <v>1148</v>
      </c>
      <c r="AK3951">
        <v>0</v>
      </c>
      <c r="AL3951" t="s">
        <v>1277</v>
      </c>
      <c r="AM3951">
        <v>0</v>
      </c>
      <c r="AN3951" s="21">
        <v>4</v>
      </c>
      <c r="AO3951" s="21">
        <v>25</v>
      </c>
      <c r="AP3951" s="21">
        <v>1</v>
      </c>
      <c r="AQ3951" s="22" t="s">
        <v>3252</v>
      </c>
      <c r="AR3951" s="21" t="s">
        <v>3266</v>
      </c>
      <c r="AS3951" s="21"/>
    </row>
    <row r="3952" spans="1:45" x14ac:dyDescent="0.2">
      <c r="A3952" t="s">
        <v>2013</v>
      </c>
      <c r="B3952" s="21" t="s">
        <v>1146</v>
      </c>
      <c r="C3952" s="21" t="s">
        <v>1149</v>
      </c>
      <c r="D3952" s="21" t="s">
        <v>3260</v>
      </c>
      <c r="E3952" s="21" t="s">
        <v>3261</v>
      </c>
      <c r="G3952" s="14" t="s">
        <v>3267</v>
      </c>
      <c r="H3952" s="21" t="s">
        <v>1165</v>
      </c>
      <c r="I3952" s="21" t="s">
        <v>3262</v>
      </c>
      <c r="M3952" t="s">
        <v>3034</v>
      </c>
      <c r="O3952">
        <v>2009</v>
      </c>
      <c r="Q3952" t="s">
        <v>3263</v>
      </c>
      <c r="S3952" t="s">
        <v>3265</v>
      </c>
      <c r="T3952" t="s">
        <v>3264</v>
      </c>
      <c r="U3952" s="21" t="s">
        <v>1151</v>
      </c>
      <c r="X3952" s="9" t="s">
        <v>1217</v>
      </c>
      <c r="Z3952">
        <v>12</v>
      </c>
      <c r="AD3952" t="s">
        <v>1165</v>
      </c>
      <c r="AF3952" t="s">
        <v>1165</v>
      </c>
      <c r="AI3952" s="21" t="s">
        <v>1165</v>
      </c>
      <c r="AJ3952" s="21" t="s">
        <v>1148</v>
      </c>
      <c r="AK3952">
        <v>0</v>
      </c>
      <c r="AL3952" t="s">
        <v>1277</v>
      </c>
      <c r="AM3952">
        <v>0</v>
      </c>
      <c r="AN3952" s="21">
        <v>4</v>
      </c>
      <c r="AO3952" s="21">
        <v>25</v>
      </c>
      <c r="AP3952" s="21">
        <v>2</v>
      </c>
      <c r="AQ3952" s="22" t="s">
        <v>3252</v>
      </c>
      <c r="AR3952" s="21" t="s">
        <v>3266</v>
      </c>
    </row>
    <row r="3953" spans="1:44" x14ac:dyDescent="0.2">
      <c r="A3953" t="s">
        <v>2013</v>
      </c>
      <c r="B3953" s="21" t="s">
        <v>1146</v>
      </c>
      <c r="C3953" s="21" t="s">
        <v>1149</v>
      </c>
      <c r="D3953" s="21" t="s">
        <v>3260</v>
      </c>
      <c r="E3953" s="21" t="s">
        <v>3261</v>
      </c>
      <c r="G3953" s="14" t="s">
        <v>3267</v>
      </c>
      <c r="H3953" s="21" t="s">
        <v>1165</v>
      </c>
      <c r="I3953" s="21" t="s">
        <v>3262</v>
      </c>
      <c r="M3953" t="s">
        <v>3034</v>
      </c>
      <c r="O3953">
        <v>2009</v>
      </c>
      <c r="Q3953" t="s">
        <v>3263</v>
      </c>
      <c r="S3953" t="s">
        <v>3265</v>
      </c>
      <c r="T3953" t="s">
        <v>3264</v>
      </c>
      <c r="U3953" s="21" t="s">
        <v>1151</v>
      </c>
      <c r="X3953" s="9" t="s">
        <v>1217</v>
      </c>
      <c r="Z3953">
        <v>12</v>
      </c>
      <c r="AD3953" t="s">
        <v>1165</v>
      </c>
      <c r="AF3953" t="s">
        <v>1165</v>
      </c>
      <c r="AI3953" s="21" t="s">
        <v>1165</v>
      </c>
      <c r="AJ3953" s="21" t="s">
        <v>1148</v>
      </c>
      <c r="AK3953">
        <v>0</v>
      </c>
      <c r="AL3953" t="s">
        <v>1277</v>
      </c>
      <c r="AM3953">
        <v>0</v>
      </c>
      <c r="AN3953" s="21">
        <v>4</v>
      </c>
      <c r="AO3953" s="21">
        <v>25</v>
      </c>
      <c r="AP3953" s="21">
        <v>3</v>
      </c>
      <c r="AQ3953" s="22" t="s">
        <v>3252</v>
      </c>
      <c r="AR3953" s="21" t="s">
        <v>3266</v>
      </c>
    </row>
    <row r="3954" spans="1:44" x14ac:dyDescent="0.2">
      <c r="A3954" t="s">
        <v>2013</v>
      </c>
      <c r="B3954" s="21" t="s">
        <v>1146</v>
      </c>
      <c r="C3954" s="21" t="s">
        <v>1149</v>
      </c>
      <c r="D3954" s="21" t="s">
        <v>3260</v>
      </c>
      <c r="E3954" s="21" t="s">
        <v>3261</v>
      </c>
      <c r="G3954" s="14" t="s">
        <v>3267</v>
      </c>
      <c r="H3954" s="21" t="s">
        <v>1165</v>
      </c>
      <c r="I3954" s="21" t="s">
        <v>3262</v>
      </c>
      <c r="M3954" t="s">
        <v>3034</v>
      </c>
      <c r="O3954">
        <v>2009</v>
      </c>
      <c r="Q3954" t="s">
        <v>3263</v>
      </c>
      <c r="S3954" t="s">
        <v>3265</v>
      </c>
      <c r="T3954" t="s">
        <v>3264</v>
      </c>
      <c r="U3954" s="21" t="s">
        <v>1151</v>
      </c>
      <c r="X3954" s="9" t="s">
        <v>1217</v>
      </c>
      <c r="Z3954">
        <v>12</v>
      </c>
      <c r="AD3954" t="s">
        <v>1165</v>
      </c>
      <c r="AF3954" t="s">
        <v>1165</v>
      </c>
      <c r="AI3954" s="21" t="s">
        <v>1165</v>
      </c>
      <c r="AJ3954" s="21" t="s">
        <v>1148</v>
      </c>
      <c r="AK3954">
        <v>0</v>
      </c>
      <c r="AL3954" t="s">
        <v>1277</v>
      </c>
      <c r="AM3954">
        <v>0</v>
      </c>
      <c r="AN3954" s="21">
        <v>4</v>
      </c>
      <c r="AO3954" s="21">
        <v>25</v>
      </c>
      <c r="AP3954" s="21">
        <v>4</v>
      </c>
      <c r="AQ3954" s="22" t="s">
        <v>3252</v>
      </c>
      <c r="AR3954" s="21" t="s">
        <v>3266</v>
      </c>
    </row>
    <row r="3955" spans="1:44" x14ac:dyDescent="0.2">
      <c r="A3955" t="s">
        <v>2013</v>
      </c>
      <c r="B3955" s="21" t="s">
        <v>1146</v>
      </c>
      <c r="C3955" s="21" t="s">
        <v>1149</v>
      </c>
      <c r="D3955" s="21" t="s">
        <v>3260</v>
      </c>
      <c r="E3955" s="21" t="s">
        <v>3261</v>
      </c>
      <c r="G3955" s="14" t="s">
        <v>3267</v>
      </c>
      <c r="H3955" s="21" t="s">
        <v>1165</v>
      </c>
      <c r="I3955" s="21" t="s">
        <v>3262</v>
      </c>
      <c r="M3955" t="s">
        <v>3034</v>
      </c>
      <c r="O3955">
        <v>2009</v>
      </c>
      <c r="Q3955" t="s">
        <v>3263</v>
      </c>
      <c r="S3955" t="s">
        <v>3265</v>
      </c>
      <c r="T3955" t="s">
        <v>3264</v>
      </c>
      <c r="U3955" s="21" t="s">
        <v>1151</v>
      </c>
      <c r="X3955" s="9" t="s">
        <v>1217</v>
      </c>
      <c r="Z3955">
        <v>12</v>
      </c>
      <c r="AD3955" t="s">
        <v>1165</v>
      </c>
      <c r="AF3955" t="s">
        <v>1165</v>
      </c>
      <c r="AI3955" s="21" t="s">
        <v>1165</v>
      </c>
      <c r="AJ3955" s="21" t="s">
        <v>1148</v>
      </c>
      <c r="AK3955">
        <v>0</v>
      </c>
      <c r="AL3955" t="s">
        <v>1277</v>
      </c>
      <c r="AM3955">
        <v>0</v>
      </c>
      <c r="AN3955" s="21">
        <v>4</v>
      </c>
      <c r="AO3955" s="21">
        <v>25</v>
      </c>
      <c r="AP3955" s="21">
        <v>5</v>
      </c>
      <c r="AQ3955" s="22" t="s">
        <v>3252</v>
      </c>
      <c r="AR3955" s="21" t="s">
        <v>3266</v>
      </c>
    </row>
    <row r="3956" spans="1:44" x14ac:dyDescent="0.2">
      <c r="A3956" t="s">
        <v>2013</v>
      </c>
      <c r="B3956" s="21" t="s">
        <v>1146</v>
      </c>
      <c r="C3956" s="21" t="s">
        <v>1149</v>
      </c>
      <c r="D3956" s="21" t="s">
        <v>3260</v>
      </c>
      <c r="E3956" s="21" t="s">
        <v>3261</v>
      </c>
      <c r="G3956" s="14" t="s">
        <v>3267</v>
      </c>
      <c r="H3956" s="21" t="s">
        <v>1165</v>
      </c>
      <c r="I3956" s="21" t="s">
        <v>3262</v>
      </c>
      <c r="M3956" t="s">
        <v>3034</v>
      </c>
      <c r="O3956">
        <v>2009</v>
      </c>
      <c r="Q3956" t="s">
        <v>3263</v>
      </c>
      <c r="S3956" t="s">
        <v>3265</v>
      </c>
      <c r="T3956" t="s">
        <v>3264</v>
      </c>
      <c r="U3956" s="21" t="s">
        <v>1151</v>
      </c>
      <c r="X3956" s="9" t="s">
        <v>1217</v>
      </c>
      <c r="Z3956">
        <v>12</v>
      </c>
      <c r="AD3956" t="s">
        <v>1165</v>
      </c>
      <c r="AF3956" t="s">
        <v>1165</v>
      </c>
      <c r="AI3956" s="21" t="s">
        <v>1165</v>
      </c>
      <c r="AJ3956" s="21" t="s">
        <v>1148</v>
      </c>
      <c r="AK3956">
        <v>0</v>
      </c>
      <c r="AL3956" t="s">
        <v>1277</v>
      </c>
      <c r="AM3956">
        <v>0</v>
      </c>
      <c r="AN3956" s="21">
        <v>4</v>
      </c>
      <c r="AO3956" s="21">
        <v>25</v>
      </c>
      <c r="AP3956" s="21">
        <v>6</v>
      </c>
      <c r="AQ3956" s="22" t="s">
        <v>3252</v>
      </c>
      <c r="AR3956" s="21" t="s">
        <v>3266</v>
      </c>
    </row>
    <row r="3957" spans="1:44" x14ac:dyDescent="0.2">
      <c r="A3957" t="s">
        <v>2013</v>
      </c>
      <c r="B3957" s="21" t="s">
        <v>1146</v>
      </c>
      <c r="C3957" s="21" t="s">
        <v>1149</v>
      </c>
      <c r="D3957" s="21" t="s">
        <v>3260</v>
      </c>
      <c r="E3957" s="21" t="s">
        <v>3261</v>
      </c>
      <c r="G3957" s="14" t="s">
        <v>3267</v>
      </c>
      <c r="H3957" s="21" t="s">
        <v>1165</v>
      </c>
      <c r="I3957" s="21" t="s">
        <v>3262</v>
      </c>
      <c r="M3957" t="s">
        <v>3034</v>
      </c>
      <c r="O3957">
        <v>2009</v>
      </c>
      <c r="Q3957" t="s">
        <v>3263</v>
      </c>
      <c r="S3957" t="s">
        <v>3265</v>
      </c>
      <c r="T3957" t="s">
        <v>3264</v>
      </c>
      <c r="U3957" s="21" t="s">
        <v>1151</v>
      </c>
      <c r="X3957" s="9" t="s">
        <v>1217</v>
      </c>
      <c r="Z3957">
        <v>12</v>
      </c>
      <c r="AD3957" t="s">
        <v>1165</v>
      </c>
      <c r="AF3957" t="s">
        <v>1165</v>
      </c>
      <c r="AI3957" s="21" t="s">
        <v>1165</v>
      </c>
      <c r="AJ3957" s="21" t="s">
        <v>1148</v>
      </c>
      <c r="AK3957">
        <v>0</v>
      </c>
      <c r="AL3957" t="s">
        <v>1277</v>
      </c>
      <c r="AM3957">
        <v>0</v>
      </c>
      <c r="AN3957" s="21">
        <v>4</v>
      </c>
      <c r="AO3957" s="21">
        <v>25</v>
      </c>
      <c r="AP3957" s="21">
        <v>7</v>
      </c>
      <c r="AQ3957" s="22" t="s">
        <v>3252</v>
      </c>
      <c r="AR3957" s="21" t="s">
        <v>3266</v>
      </c>
    </row>
    <row r="3958" spans="1:44" x14ac:dyDescent="0.2">
      <c r="A3958" t="s">
        <v>2013</v>
      </c>
      <c r="B3958" s="21" t="s">
        <v>1146</v>
      </c>
      <c r="C3958" s="21" t="s">
        <v>1149</v>
      </c>
      <c r="D3958" s="21" t="s">
        <v>3260</v>
      </c>
      <c r="E3958" s="21" t="s">
        <v>3261</v>
      </c>
      <c r="G3958" s="14" t="s">
        <v>3267</v>
      </c>
      <c r="H3958" s="21" t="s">
        <v>1165</v>
      </c>
      <c r="I3958" s="21" t="s">
        <v>3262</v>
      </c>
      <c r="M3958" t="s">
        <v>3034</v>
      </c>
      <c r="O3958">
        <v>2009</v>
      </c>
      <c r="Q3958" t="s">
        <v>3263</v>
      </c>
      <c r="S3958" t="s">
        <v>3265</v>
      </c>
      <c r="T3958" t="s">
        <v>3264</v>
      </c>
      <c r="U3958" s="21" t="s">
        <v>1151</v>
      </c>
      <c r="X3958" s="9" t="s">
        <v>1217</v>
      </c>
      <c r="Z3958">
        <v>12</v>
      </c>
      <c r="AD3958" t="s">
        <v>1165</v>
      </c>
      <c r="AF3958" t="s">
        <v>1165</v>
      </c>
      <c r="AI3958" s="21" t="s">
        <v>1165</v>
      </c>
      <c r="AJ3958" s="21" t="s">
        <v>1148</v>
      </c>
      <c r="AK3958">
        <v>0</v>
      </c>
      <c r="AL3958" t="s">
        <v>1277</v>
      </c>
      <c r="AM3958">
        <v>0</v>
      </c>
      <c r="AN3958" s="21">
        <v>4</v>
      </c>
      <c r="AO3958" s="21">
        <v>25</v>
      </c>
      <c r="AP3958" s="21">
        <v>8</v>
      </c>
      <c r="AQ3958" s="22" t="s">
        <v>3252</v>
      </c>
      <c r="AR3958" s="21" t="s">
        <v>3266</v>
      </c>
    </row>
    <row r="3959" spans="1:44" x14ac:dyDescent="0.2">
      <c r="A3959" t="s">
        <v>2013</v>
      </c>
      <c r="B3959" s="21" t="s">
        <v>1146</v>
      </c>
      <c r="C3959" s="21" t="s">
        <v>1149</v>
      </c>
      <c r="D3959" s="21" t="s">
        <v>3260</v>
      </c>
      <c r="E3959" s="21" t="s">
        <v>3261</v>
      </c>
      <c r="G3959" s="14" t="s">
        <v>3267</v>
      </c>
      <c r="H3959" s="21" t="s">
        <v>1165</v>
      </c>
      <c r="I3959" s="21" t="s">
        <v>3262</v>
      </c>
      <c r="M3959" t="s">
        <v>3034</v>
      </c>
      <c r="O3959">
        <v>2009</v>
      </c>
      <c r="Q3959" t="s">
        <v>3263</v>
      </c>
      <c r="S3959" t="s">
        <v>3265</v>
      </c>
      <c r="T3959" t="s">
        <v>3264</v>
      </c>
      <c r="U3959" s="21" t="s">
        <v>1151</v>
      </c>
      <c r="X3959" s="9" t="s">
        <v>1217</v>
      </c>
      <c r="Z3959">
        <v>12</v>
      </c>
      <c r="AD3959" t="s">
        <v>1165</v>
      </c>
      <c r="AF3959" t="s">
        <v>1165</v>
      </c>
      <c r="AI3959" s="21" t="s">
        <v>1165</v>
      </c>
      <c r="AJ3959" s="21" t="s">
        <v>1148</v>
      </c>
      <c r="AK3959">
        <v>0</v>
      </c>
      <c r="AL3959" t="s">
        <v>1277</v>
      </c>
      <c r="AM3959">
        <v>0</v>
      </c>
      <c r="AN3959" s="21">
        <v>4</v>
      </c>
      <c r="AO3959" s="21">
        <v>25</v>
      </c>
      <c r="AP3959" s="21">
        <v>9</v>
      </c>
      <c r="AQ3959" s="22" t="s">
        <v>3252</v>
      </c>
      <c r="AR3959" s="21" t="s">
        <v>3266</v>
      </c>
    </row>
    <row r="3960" spans="1:44" x14ac:dyDescent="0.2">
      <c r="A3960" t="s">
        <v>2013</v>
      </c>
      <c r="B3960" s="21" t="s">
        <v>1146</v>
      </c>
      <c r="C3960" s="21" t="s">
        <v>1149</v>
      </c>
      <c r="D3960" s="21" t="s">
        <v>3260</v>
      </c>
      <c r="E3960" s="21" t="s">
        <v>3261</v>
      </c>
      <c r="G3960" s="14" t="s">
        <v>3267</v>
      </c>
      <c r="H3960" s="21" t="s">
        <v>1165</v>
      </c>
      <c r="I3960" s="21" t="s">
        <v>3262</v>
      </c>
      <c r="M3960" t="s">
        <v>3034</v>
      </c>
      <c r="O3960">
        <v>2009</v>
      </c>
      <c r="Q3960" t="s">
        <v>3263</v>
      </c>
      <c r="S3960" t="s">
        <v>3265</v>
      </c>
      <c r="T3960" t="s">
        <v>3264</v>
      </c>
      <c r="U3960" s="21" t="s">
        <v>1151</v>
      </c>
      <c r="X3960" s="9" t="s">
        <v>1217</v>
      </c>
      <c r="Z3960">
        <v>12</v>
      </c>
      <c r="AD3960" t="s">
        <v>1165</v>
      </c>
      <c r="AF3960" t="s">
        <v>1165</v>
      </c>
      <c r="AI3960" s="21" t="s">
        <v>1165</v>
      </c>
      <c r="AJ3960" s="21" t="s">
        <v>1148</v>
      </c>
      <c r="AK3960">
        <v>0</v>
      </c>
      <c r="AL3960" t="s">
        <v>1277</v>
      </c>
      <c r="AM3960">
        <v>0</v>
      </c>
      <c r="AN3960" s="21">
        <v>4</v>
      </c>
      <c r="AO3960" s="21">
        <v>25</v>
      </c>
      <c r="AP3960" s="21">
        <v>10</v>
      </c>
      <c r="AQ3960" s="22" t="s">
        <v>3252</v>
      </c>
      <c r="AR3960" s="21" t="s">
        <v>3266</v>
      </c>
    </row>
    <row r="3961" spans="1:44" x14ac:dyDescent="0.2">
      <c r="A3961" t="s">
        <v>2013</v>
      </c>
      <c r="B3961" s="21" t="s">
        <v>1146</v>
      </c>
      <c r="C3961" s="21" t="s">
        <v>1149</v>
      </c>
      <c r="D3961" s="21" t="s">
        <v>3260</v>
      </c>
      <c r="E3961" s="21" t="s">
        <v>3261</v>
      </c>
      <c r="G3961" s="14" t="s">
        <v>3267</v>
      </c>
      <c r="H3961" s="21" t="s">
        <v>1165</v>
      </c>
      <c r="I3961" s="21" t="s">
        <v>3262</v>
      </c>
      <c r="M3961" t="s">
        <v>3034</v>
      </c>
      <c r="O3961">
        <v>2009</v>
      </c>
      <c r="Q3961" t="s">
        <v>3263</v>
      </c>
      <c r="S3961" t="s">
        <v>3265</v>
      </c>
      <c r="T3961" t="s">
        <v>3264</v>
      </c>
      <c r="U3961" s="21" t="s">
        <v>1151</v>
      </c>
      <c r="X3961" s="9" t="s">
        <v>1217</v>
      </c>
      <c r="Z3961">
        <v>12</v>
      </c>
      <c r="AD3961" t="s">
        <v>1165</v>
      </c>
      <c r="AF3961" t="s">
        <v>1165</v>
      </c>
      <c r="AI3961" s="21" t="s">
        <v>1165</v>
      </c>
      <c r="AJ3961" s="21" t="s">
        <v>1148</v>
      </c>
      <c r="AK3961">
        <v>0</v>
      </c>
      <c r="AL3961" t="s">
        <v>1277</v>
      </c>
      <c r="AM3961">
        <v>0</v>
      </c>
      <c r="AN3961" s="21">
        <v>4</v>
      </c>
      <c r="AO3961" s="21">
        <v>25</v>
      </c>
      <c r="AP3961" s="21">
        <v>11</v>
      </c>
      <c r="AQ3961" s="22" t="s">
        <v>3252</v>
      </c>
      <c r="AR3961" s="21" t="s">
        <v>3266</v>
      </c>
    </row>
    <row r="3962" spans="1:44" x14ac:dyDescent="0.2">
      <c r="A3962" t="s">
        <v>2013</v>
      </c>
      <c r="B3962" s="21" t="s">
        <v>1146</v>
      </c>
      <c r="C3962" s="21" t="s">
        <v>1149</v>
      </c>
      <c r="D3962" s="21" t="s">
        <v>3260</v>
      </c>
      <c r="E3962" s="21" t="s">
        <v>3261</v>
      </c>
      <c r="G3962" s="14" t="s">
        <v>3267</v>
      </c>
      <c r="H3962" s="21" t="s">
        <v>1165</v>
      </c>
      <c r="I3962" s="21" t="s">
        <v>3262</v>
      </c>
      <c r="M3962" t="s">
        <v>3034</v>
      </c>
      <c r="O3962">
        <v>2009</v>
      </c>
      <c r="Q3962" t="s">
        <v>3263</v>
      </c>
      <c r="S3962" t="s">
        <v>3265</v>
      </c>
      <c r="T3962" t="s">
        <v>3264</v>
      </c>
      <c r="U3962" s="21" t="s">
        <v>1151</v>
      </c>
      <c r="X3962" s="9" t="s">
        <v>1217</v>
      </c>
      <c r="Z3962">
        <v>12</v>
      </c>
      <c r="AD3962" t="s">
        <v>1165</v>
      </c>
      <c r="AF3962" t="s">
        <v>1165</v>
      </c>
      <c r="AI3962" s="21" t="s">
        <v>1165</v>
      </c>
      <c r="AJ3962" s="21" t="s">
        <v>1148</v>
      </c>
      <c r="AK3962">
        <v>0</v>
      </c>
      <c r="AL3962" t="s">
        <v>1277</v>
      </c>
      <c r="AM3962">
        <v>0</v>
      </c>
      <c r="AN3962" s="21">
        <v>4</v>
      </c>
      <c r="AO3962" s="21">
        <v>25</v>
      </c>
      <c r="AP3962" s="21">
        <v>12</v>
      </c>
      <c r="AQ3962" s="22" t="s">
        <v>3252</v>
      </c>
      <c r="AR3962" s="21" t="s">
        <v>3266</v>
      </c>
    </row>
    <row r="3963" spans="1:44" x14ac:dyDescent="0.2">
      <c r="A3963" t="s">
        <v>2013</v>
      </c>
      <c r="B3963" s="21" t="s">
        <v>1146</v>
      </c>
      <c r="C3963" s="21" t="s">
        <v>1149</v>
      </c>
      <c r="D3963" s="21" t="s">
        <v>3260</v>
      </c>
      <c r="E3963" s="21" t="s">
        <v>3261</v>
      </c>
      <c r="G3963" s="14" t="s">
        <v>3267</v>
      </c>
      <c r="H3963" s="21" t="s">
        <v>1165</v>
      </c>
      <c r="I3963" s="21" t="s">
        <v>3262</v>
      </c>
      <c r="M3963" t="s">
        <v>3034</v>
      </c>
      <c r="O3963">
        <v>2009</v>
      </c>
      <c r="Q3963" t="s">
        <v>3263</v>
      </c>
      <c r="S3963" t="s">
        <v>3265</v>
      </c>
      <c r="T3963" t="s">
        <v>3264</v>
      </c>
      <c r="U3963" s="21" t="s">
        <v>1151</v>
      </c>
      <c r="X3963" s="9" t="s">
        <v>1217</v>
      </c>
      <c r="Z3963">
        <v>12</v>
      </c>
      <c r="AD3963" t="s">
        <v>1165</v>
      </c>
      <c r="AF3963" t="s">
        <v>1165</v>
      </c>
      <c r="AI3963" s="21" t="s">
        <v>1165</v>
      </c>
      <c r="AJ3963" s="21" t="s">
        <v>1148</v>
      </c>
      <c r="AK3963">
        <v>0</v>
      </c>
      <c r="AL3963" t="s">
        <v>1277</v>
      </c>
      <c r="AM3963">
        <v>0</v>
      </c>
      <c r="AN3963" s="21">
        <v>4</v>
      </c>
      <c r="AO3963" s="21">
        <v>25</v>
      </c>
      <c r="AP3963" s="21">
        <v>13</v>
      </c>
      <c r="AQ3963" s="22" t="s">
        <v>3252</v>
      </c>
      <c r="AR3963" s="21" t="s">
        <v>3266</v>
      </c>
    </row>
    <row r="3964" spans="1:44" x14ac:dyDescent="0.2">
      <c r="A3964" t="s">
        <v>2013</v>
      </c>
      <c r="B3964" s="21" t="s">
        <v>1146</v>
      </c>
      <c r="C3964" s="21" t="s">
        <v>1149</v>
      </c>
      <c r="D3964" s="21" t="s">
        <v>3260</v>
      </c>
      <c r="E3964" s="21" t="s">
        <v>3261</v>
      </c>
      <c r="G3964" s="14" t="s">
        <v>3267</v>
      </c>
      <c r="H3964" s="21" t="s">
        <v>1165</v>
      </c>
      <c r="I3964" s="21" t="s">
        <v>3262</v>
      </c>
      <c r="M3964" t="s">
        <v>3034</v>
      </c>
      <c r="O3964">
        <v>2009</v>
      </c>
      <c r="Q3964" t="s">
        <v>3263</v>
      </c>
      <c r="S3964" t="s">
        <v>3265</v>
      </c>
      <c r="T3964" t="s">
        <v>3264</v>
      </c>
      <c r="U3964" s="21" t="s">
        <v>1151</v>
      </c>
      <c r="X3964" s="9" t="s">
        <v>1217</v>
      </c>
      <c r="Z3964">
        <v>12</v>
      </c>
      <c r="AD3964" t="s">
        <v>1165</v>
      </c>
      <c r="AF3964" t="s">
        <v>1165</v>
      </c>
      <c r="AI3964" s="21" t="s">
        <v>1165</v>
      </c>
      <c r="AJ3964" s="21" t="s">
        <v>1148</v>
      </c>
      <c r="AK3964">
        <v>0</v>
      </c>
      <c r="AL3964" t="s">
        <v>1277</v>
      </c>
      <c r="AM3964">
        <v>0</v>
      </c>
      <c r="AN3964" s="21">
        <v>4</v>
      </c>
      <c r="AO3964" s="21">
        <v>25</v>
      </c>
      <c r="AP3964" s="21">
        <v>14</v>
      </c>
      <c r="AQ3964" s="22" t="s">
        <v>3252</v>
      </c>
      <c r="AR3964" s="21" t="s">
        <v>3266</v>
      </c>
    </row>
    <row r="3965" spans="1:44" x14ac:dyDescent="0.2">
      <c r="A3965" t="s">
        <v>2013</v>
      </c>
      <c r="B3965" s="21" t="s">
        <v>1146</v>
      </c>
      <c r="C3965" s="21" t="s">
        <v>1149</v>
      </c>
      <c r="D3965" s="21" t="s">
        <v>3260</v>
      </c>
      <c r="E3965" s="21" t="s">
        <v>3261</v>
      </c>
      <c r="G3965" s="14" t="s">
        <v>3267</v>
      </c>
      <c r="H3965" s="21" t="s">
        <v>1165</v>
      </c>
      <c r="I3965" s="21" t="s">
        <v>3262</v>
      </c>
      <c r="M3965" t="s">
        <v>3034</v>
      </c>
      <c r="O3965">
        <v>2009</v>
      </c>
      <c r="Q3965" t="s">
        <v>3263</v>
      </c>
      <c r="S3965" t="s">
        <v>3265</v>
      </c>
      <c r="T3965" t="s">
        <v>3264</v>
      </c>
      <c r="U3965" s="21" t="s">
        <v>1151</v>
      </c>
      <c r="X3965" s="9" t="s">
        <v>1217</v>
      </c>
      <c r="Z3965">
        <v>12</v>
      </c>
      <c r="AD3965" t="s">
        <v>1165</v>
      </c>
      <c r="AF3965" t="s">
        <v>1165</v>
      </c>
      <c r="AI3965" s="21" t="s">
        <v>1165</v>
      </c>
      <c r="AJ3965" s="21" t="s">
        <v>1148</v>
      </c>
      <c r="AK3965">
        <v>0</v>
      </c>
      <c r="AL3965" t="s">
        <v>1277</v>
      </c>
      <c r="AM3965">
        <v>0</v>
      </c>
      <c r="AN3965" s="21">
        <v>4</v>
      </c>
      <c r="AO3965" s="21">
        <v>25</v>
      </c>
      <c r="AP3965" s="21">
        <v>15</v>
      </c>
      <c r="AQ3965" s="22" t="s">
        <v>3252</v>
      </c>
      <c r="AR3965" s="21" t="s">
        <v>3266</v>
      </c>
    </row>
    <row r="3966" spans="1:44" x14ac:dyDescent="0.2">
      <c r="A3966" t="s">
        <v>2013</v>
      </c>
      <c r="B3966" s="21" t="s">
        <v>1146</v>
      </c>
      <c r="C3966" s="21" t="s">
        <v>1149</v>
      </c>
      <c r="D3966" s="21" t="s">
        <v>3260</v>
      </c>
      <c r="E3966" s="21" t="s">
        <v>3261</v>
      </c>
      <c r="G3966" s="14" t="s">
        <v>3267</v>
      </c>
      <c r="H3966" s="21" t="s">
        <v>1165</v>
      </c>
      <c r="I3966" s="21" t="s">
        <v>3262</v>
      </c>
      <c r="M3966" t="s">
        <v>3034</v>
      </c>
      <c r="O3966">
        <v>2009</v>
      </c>
      <c r="Q3966" t="s">
        <v>3263</v>
      </c>
      <c r="S3966" t="s">
        <v>3265</v>
      </c>
      <c r="T3966" t="s">
        <v>3264</v>
      </c>
      <c r="U3966" s="21" t="s">
        <v>1151</v>
      </c>
      <c r="X3966" s="9" t="s">
        <v>1217</v>
      </c>
      <c r="Z3966">
        <v>12</v>
      </c>
      <c r="AD3966" t="s">
        <v>1165</v>
      </c>
      <c r="AF3966" t="s">
        <v>1165</v>
      </c>
      <c r="AI3966" s="21" t="s">
        <v>1165</v>
      </c>
      <c r="AJ3966" s="21" t="s">
        <v>1148</v>
      </c>
      <c r="AK3966">
        <v>0</v>
      </c>
      <c r="AL3966" t="s">
        <v>1277</v>
      </c>
      <c r="AM3966">
        <v>0</v>
      </c>
      <c r="AN3966" s="21">
        <v>4</v>
      </c>
      <c r="AO3966" s="21">
        <v>25</v>
      </c>
      <c r="AP3966" s="21">
        <v>16</v>
      </c>
      <c r="AQ3966" s="22" t="s">
        <v>3252</v>
      </c>
      <c r="AR3966" s="21" t="s">
        <v>3266</v>
      </c>
    </row>
    <row r="3967" spans="1:44" x14ac:dyDescent="0.2">
      <c r="A3967" t="s">
        <v>2013</v>
      </c>
      <c r="B3967" s="21" t="s">
        <v>1146</v>
      </c>
      <c r="C3967" s="21" t="s">
        <v>1149</v>
      </c>
      <c r="D3967" s="21" t="s">
        <v>3260</v>
      </c>
      <c r="E3967" s="21" t="s">
        <v>3261</v>
      </c>
      <c r="G3967" s="14" t="s">
        <v>3267</v>
      </c>
      <c r="H3967" s="21" t="s">
        <v>1165</v>
      </c>
      <c r="I3967" s="21" t="s">
        <v>3262</v>
      </c>
      <c r="M3967" t="s">
        <v>3034</v>
      </c>
      <c r="O3967">
        <v>2009</v>
      </c>
      <c r="Q3967" t="s">
        <v>3263</v>
      </c>
      <c r="S3967" t="s">
        <v>3265</v>
      </c>
      <c r="T3967" t="s">
        <v>3264</v>
      </c>
      <c r="U3967" s="21" t="s">
        <v>1151</v>
      </c>
      <c r="X3967" s="9" t="s">
        <v>1217</v>
      </c>
      <c r="Z3967">
        <v>12</v>
      </c>
      <c r="AD3967" t="s">
        <v>1165</v>
      </c>
      <c r="AF3967" t="s">
        <v>1165</v>
      </c>
      <c r="AI3967" s="21" t="s">
        <v>1165</v>
      </c>
      <c r="AJ3967" s="21" t="s">
        <v>1148</v>
      </c>
      <c r="AK3967">
        <v>0</v>
      </c>
      <c r="AL3967" t="s">
        <v>1277</v>
      </c>
      <c r="AM3967">
        <v>0</v>
      </c>
      <c r="AN3967" s="21">
        <v>4</v>
      </c>
      <c r="AO3967" s="21">
        <v>25</v>
      </c>
      <c r="AP3967" s="21">
        <v>17</v>
      </c>
      <c r="AQ3967" s="22" t="s">
        <v>3252</v>
      </c>
      <c r="AR3967" s="21" t="s">
        <v>3266</v>
      </c>
    </row>
    <row r="3968" spans="1:44" x14ac:dyDescent="0.2">
      <c r="A3968" t="s">
        <v>2013</v>
      </c>
      <c r="B3968" s="21" t="s">
        <v>1146</v>
      </c>
      <c r="C3968" s="21" t="s">
        <v>1149</v>
      </c>
      <c r="D3968" s="21" t="s">
        <v>3260</v>
      </c>
      <c r="E3968" s="21" t="s">
        <v>3261</v>
      </c>
      <c r="G3968" s="14" t="s">
        <v>3267</v>
      </c>
      <c r="H3968" s="21" t="s">
        <v>1165</v>
      </c>
      <c r="I3968" s="21" t="s">
        <v>3262</v>
      </c>
      <c r="M3968" t="s">
        <v>3034</v>
      </c>
      <c r="O3968">
        <v>2009</v>
      </c>
      <c r="Q3968" t="s">
        <v>3263</v>
      </c>
      <c r="S3968" t="s">
        <v>3265</v>
      </c>
      <c r="T3968" t="s">
        <v>3264</v>
      </c>
      <c r="U3968" s="21" t="s">
        <v>1151</v>
      </c>
      <c r="X3968" s="9" t="s">
        <v>1217</v>
      </c>
      <c r="Z3968">
        <v>12</v>
      </c>
      <c r="AD3968" t="s">
        <v>1165</v>
      </c>
      <c r="AF3968" t="s">
        <v>1165</v>
      </c>
      <c r="AI3968" s="21" t="s">
        <v>1165</v>
      </c>
      <c r="AJ3968" s="21" t="s">
        <v>1148</v>
      </c>
      <c r="AK3968">
        <v>0</v>
      </c>
      <c r="AL3968" t="s">
        <v>1277</v>
      </c>
      <c r="AM3968">
        <v>0</v>
      </c>
      <c r="AN3968" s="21">
        <v>4</v>
      </c>
      <c r="AO3968" s="21">
        <v>25</v>
      </c>
      <c r="AP3968" s="21">
        <v>18</v>
      </c>
      <c r="AQ3968" s="22" t="s">
        <v>3252</v>
      </c>
      <c r="AR3968" s="21" t="s">
        <v>3266</v>
      </c>
    </row>
    <row r="3969" spans="1:44" x14ac:dyDescent="0.2">
      <c r="A3969" t="s">
        <v>2013</v>
      </c>
      <c r="B3969" s="21" t="s">
        <v>1146</v>
      </c>
      <c r="C3969" s="21" t="s">
        <v>1149</v>
      </c>
      <c r="D3969" s="21" t="s">
        <v>3260</v>
      </c>
      <c r="E3969" s="21" t="s">
        <v>3261</v>
      </c>
      <c r="G3969" s="14" t="s">
        <v>3267</v>
      </c>
      <c r="H3969" s="21" t="s">
        <v>1165</v>
      </c>
      <c r="I3969" s="21" t="s">
        <v>3262</v>
      </c>
      <c r="M3969" t="s">
        <v>3034</v>
      </c>
      <c r="O3969">
        <v>2009</v>
      </c>
      <c r="Q3969" t="s">
        <v>3263</v>
      </c>
      <c r="S3969" t="s">
        <v>3265</v>
      </c>
      <c r="T3969" t="s">
        <v>3264</v>
      </c>
      <c r="U3969" s="21" t="s">
        <v>1151</v>
      </c>
      <c r="X3969" s="9" t="s">
        <v>1217</v>
      </c>
      <c r="Z3969">
        <v>12</v>
      </c>
      <c r="AD3969" t="s">
        <v>1165</v>
      </c>
      <c r="AF3969" t="s">
        <v>1165</v>
      </c>
      <c r="AI3969" s="21" t="s">
        <v>1165</v>
      </c>
      <c r="AJ3969" s="21" t="s">
        <v>1148</v>
      </c>
      <c r="AK3969">
        <v>0</v>
      </c>
      <c r="AL3969" t="s">
        <v>1277</v>
      </c>
      <c r="AM3969">
        <v>0</v>
      </c>
      <c r="AN3969" s="21">
        <v>4</v>
      </c>
      <c r="AO3969" s="21">
        <v>25</v>
      </c>
      <c r="AP3969" s="21">
        <v>19</v>
      </c>
      <c r="AQ3969" s="22" t="s">
        <v>3252</v>
      </c>
      <c r="AR3969" s="21" t="s">
        <v>3266</v>
      </c>
    </row>
    <row r="3970" spans="1:44" x14ac:dyDescent="0.2">
      <c r="A3970" t="s">
        <v>2013</v>
      </c>
      <c r="B3970" s="21" t="s">
        <v>1146</v>
      </c>
      <c r="C3970" s="21" t="s">
        <v>1149</v>
      </c>
      <c r="D3970" s="21" t="s">
        <v>3260</v>
      </c>
      <c r="E3970" s="21" t="s">
        <v>3261</v>
      </c>
      <c r="G3970" s="14" t="s">
        <v>3267</v>
      </c>
      <c r="H3970" s="21" t="s">
        <v>1165</v>
      </c>
      <c r="I3970" s="21" t="s">
        <v>3262</v>
      </c>
      <c r="M3970" t="s">
        <v>3034</v>
      </c>
      <c r="O3970">
        <v>2009</v>
      </c>
      <c r="Q3970" t="s">
        <v>3263</v>
      </c>
      <c r="S3970" t="s">
        <v>3265</v>
      </c>
      <c r="T3970" t="s">
        <v>3264</v>
      </c>
      <c r="U3970" s="21" t="s">
        <v>1151</v>
      </c>
      <c r="X3970" s="9" t="s">
        <v>1217</v>
      </c>
      <c r="Z3970">
        <v>12</v>
      </c>
      <c r="AD3970" t="s">
        <v>1165</v>
      </c>
      <c r="AF3970" t="s">
        <v>1165</v>
      </c>
      <c r="AI3970" s="21" t="s">
        <v>1165</v>
      </c>
      <c r="AJ3970" s="21" t="s">
        <v>1148</v>
      </c>
      <c r="AK3970">
        <v>0</v>
      </c>
      <c r="AL3970" t="s">
        <v>1277</v>
      </c>
      <c r="AM3970">
        <v>0</v>
      </c>
      <c r="AN3970" s="21">
        <v>4</v>
      </c>
      <c r="AO3970" s="21">
        <v>25</v>
      </c>
      <c r="AP3970" s="21">
        <v>20</v>
      </c>
      <c r="AQ3970" s="22" t="s">
        <v>3252</v>
      </c>
      <c r="AR3970" s="21" t="s">
        <v>3266</v>
      </c>
    </row>
    <row r="3971" spans="1:44" x14ac:dyDescent="0.2">
      <c r="A3971" t="s">
        <v>2013</v>
      </c>
      <c r="B3971" s="21" t="s">
        <v>1146</v>
      </c>
      <c r="C3971" s="21" t="s">
        <v>1149</v>
      </c>
      <c r="D3971" s="21" t="s">
        <v>3260</v>
      </c>
      <c r="E3971" s="21" t="s">
        <v>3261</v>
      </c>
      <c r="G3971" s="14" t="s">
        <v>3267</v>
      </c>
      <c r="H3971" s="21" t="s">
        <v>1165</v>
      </c>
      <c r="I3971" s="21" t="s">
        <v>3262</v>
      </c>
      <c r="M3971" t="s">
        <v>3034</v>
      </c>
      <c r="O3971">
        <v>2009</v>
      </c>
      <c r="Q3971" t="s">
        <v>3263</v>
      </c>
      <c r="S3971" t="s">
        <v>3265</v>
      </c>
      <c r="T3971" t="s">
        <v>3264</v>
      </c>
      <c r="U3971" s="21" t="s">
        <v>1151</v>
      </c>
      <c r="X3971" s="9" t="s">
        <v>1217</v>
      </c>
      <c r="Z3971">
        <v>12</v>
      </c>
      <c r="AD3971" t="s">
        <v>1165</v>
      </c>
      <c r="AF3971" t="s">
        <v>1165</v>
      </c>
      <c r="AI3971" s="21" t="s">
        <v>1165</v>
      </c>
      <c r="AJ3971" s="21" t="s">
        <v>1148</v>
      </c>
      <c r="AK3971">
        <v>0</v>
      </c>
      <c r="AL3971" t="s">
        <v>1277</v>
      </c>
      <c r="AM3971">
        <v>0</v>
      </c>
      <c r="AN3971" s="21">
        <v>4</v>
      </c>
      <c r="AO3971" s="21">
        <v>25</v>
      </c>
      <c r="AP3971" s="21">
        <v>21</v>
      </c>
      <c r="AQ3971" s="22" t="s">
        <v>3252</v>
      </c>
      <c r="AR3971" s="21" t="s">
        <v>3266</v>
      </c>
    </row>
    <row r="3972" spans="1:44" x14ac:dyDescent="0.2">
      <c r="A3972" t="s">
        <v>2013</v>
      </c>
      <c r="B3972" s="21" t="s">
        <v>1146</v>
      </c>
      <c r="C3972" s="21" t="s">
        <v>1149</v>
      </c>
      <c r="D3972" s="21" t="s">
        <v>3260</v>
      </c>
      <c r="E3972" s="21" t="s">
        <v>3261</v>
      </c>
      <c r="G3972" s="14" t="s">
        <v>3267</v>
      </c>
      <c r="H3972" s="21" t="s">
        <v>1165</v>
      </c>
      <c r="I3972" s="21" t="s">
        <v>3262</v>
      </c>
      <c r="M3972" t="s">
        <v>3034</v>
      </c>
      <c r="O3972">
        <v>2009</v>
      </c>
      <c r="Q3972" t="s">
        <v>3263</v>
      </c>
      <c r="S3972" t="s">
        <v>3265</v>
      </c>
      <c r="T3972" t="s">
        <v>3264</v>
      </c>
      <c r="U3972" s="21" t="s">
        <v>1151</v>
      </c>
      <c r="X3972" s="9" t="s">
        <v>1217</v>
      </c>
      <c r="Z3972">
        <v>12</v>
      </c>
      <c r="AD3972" t="s">
        <v>1165</v>
      </c>
      <c r="AF3972" t="s">
        <v>1165</v>
      </c>
      <c r="AI3972" s="21" t="s">
        <v>1165</v>
      </c>
      <c r="AJ3972" s="21" t="s">
        <v>1148</v>
      </c>
      <c r="AK3972">
        <v>0</v>
      </c>
      <c r="AL3972" t="s">
        <v>1277</v>
      </c>
      <c r="AM3972">
        <v>0</v>
      </c>
      <c r="AN3972" s="21">
        <v>4</v>
      </c>
      <c r="AO3972" s="21">
        <v>25</v>
      </c>
      <c r="AP3972" s="21">
        <v>22</v>
      </c>
      <c r="AQ3972" s="22" t="s">
        <v>3252</v>
      </c>
      <c r="AR3972" s="21" t="s">
        <v>3266</v>
      </c>
    </row>
    <row r="3973" spans="1:44" x14ac:dyDescent="0.2">
      <c r="A3973" t="s">
        <v>2013</v>
      </c>
      <c r="B3973" s="21" t="s">
        <v>1146</v>
      </c>
      <c r="C3973" s="21" t="s">
        <v>1149</v>
      </c>
      <c r="D3973" s="21" t="s">
        <v>3260</v>
      </c>
      <c r="E3973" s="21" t="s">
        <v>3261</v>
      </c>
      <c r="G3973" s="14" t="s">
        <v>3267</v>
      </c>
      <c r="H3973" s="21" t="s">
        <v>1165</v>
      </c>
      <c r="I3973" s="21" t="s">
        <v>3262</v>
      </c>
      <c r="M3973" t="s">
        <v>3034</v>
      </c>
      <c r="O3973">
        <v>2009</v>
      </c>
      <c r="Q3973" t="s">
        <v>3263</v>
      </c>
      <c r="S3973" t="s">
        <v>3265</v>
      </c>
      <c r="T3973" t="s">
        <v>3264</v>
      </c>
      <c r="U3973" s="21" t="s">
        <v>1151</v>
      </c>
      <c r="X3973" s="9" t="s">
        <v>1217</v>
      </c>
      <c r="Z3973">
        <v>12</v>
      </c>
      <c r="AD3973" t="s">
        <v>1165</v>
      </c>
      <c r="AF3973" t="s">
        <v>1165</v>
      </c>
      <c r="AI3973" s="21" t="s">
        <v>1165</v>
      </c>
      <c r="AJ3973" s="21" t="s">
        <v>1148</v>
      </c>
      <c r="AK3973">
        <v>0</v>
      </c>
      <c r="AL3973" t="s">
        <v>1277</v>
      </c>
      <c r="AM3973">
        <v>0</v>
      </c>
      <c r="AN3973" s="21">
        <v>4</v>
      </c>
      <c r="AO3973" s="21">
        <v>25</v>
      </c>
      <c r="AP3973" s="21">
        <v>23</v>
      </c>
      <c r="AQ3973" s="22" t="s">
        <v>3252</v>
      </c>
      <c r="AR3973" s="21" t="s">
        <v>3266</v>
      </c>
    </row>
    <row r="3974" spans="1:44" x14ac:dyDescent="0.2">
      <c r="A3974" t="s">
        <v>2013</v>
      </c>
      <c r="B3974" s="21" t="s">
        <v>1146</v>
      </c>
      <c r="C3974" s="21" t="s">
        <v>1149</v>
      </c>
      <c r="D3974" s="21" t="s">
        <v>3260</v>
      </c>
      <c r="E3974" s="21" t="s">
        <v>3261</v>
      </c>
      <c r="G3974" s="14" t="s">
        <v>3267</v>
      </c>
      <c r="H3974" s="21" t="s">
        <v>1165</v>
      </c>
      <c r="I3974" s="21" t="s">
        <v>3262</v>
      </c>
      <c r="M3974" t="s">
        <v>3034</v>
      </c>
      <c r="O3974">
        <v>2009</v>
      </c>
      <c r="Q3974" t="s">
        <v>3263</v>
      </c>
      <c r="S3974" t="s">
        <v>3265</v>
      </c>
      <c r="T3974" t="s">
        <v>3264</v>
      </c>
      <c r="U3974" s="21" t="s">
        <v>1151</v>
      </c>
      <c r="X3974" s="9" t="s">
        <v>1217</v>
      </c>
      <c r="Z3974">
        <v>12</v>
      </c>
      <c r="AD3974" t="s">
        <v>1165</v>
      </c>
      <c r="AF3974" t="s">
        <v>1165</v>
      </c>
      <c r="AI3974" s="21" t="s">
        <v>1165</v>
      </c>
      <c r="AJ3974" s="21" t="s">
        <v>1148</v>
      </c>
      <c r="AK3974">
        <v>0</v>
      </c>
      <c r="AL3974" t="s">
        <v>1277</v>
      </c>
      <c r="AM3974">
        <v>0</v>
      </c>
      <c r="AN3974" s="21">
        <v>4</v>
      </c>
      <c r="AO3974" s="21">
        <v>25</v>
      </c>
      <c r="AP3974" s="21">
        <v>24</v>
      </c>
      <c r="AQ3974" s="22" t="s">
        <v>3252</v>
      </c>
      <c r="AR3974" s="21" t="s">
        <v>3266</v>
      </c>
    </row>
    <row r="3975" spans="1:44" x14ac:dyDescent="0.2">
      <c r="A3975" t="s">
        <v>2013</v>
      </c>
      <c r="B3975" s="21" t="s">
        <v>1146</v>
      </c>
      <c r="C3975" s="21" t="s">
        <v>1149</v>
      </c>
      <c r="D3975" s="21" t="s">
        <v>3260</v>
      </c>
      <c r="E3975" s="21" t="s">
        <v>3261</v>
      </c>
      <c r="G3975" s="14" t="s">
        <v>3267</v>
      </c>
      <c r="H3975" s="21" t="s">
        <v>1165</v>
      </c>
      <c r="I3975" s="21" t="s">
        <v>3262</v>
      </c>
      <c r="M3975" t="s">
        <v>3034</v>
      </c>
      <c r="O3975">
        <v>2009</v>
      </c>
      <c r="Q3975" t="s">
        <v>3263</v>
      </c>
      <c r="S3975" t="s">
        <v>3265</v>
      </c>
      <c r="T3975" t="s">
        <v>3264</v>
      </c>
      <c r="U3975" s="21" t="s">
        <v>1151</v>
      </c>
      <c r="X3975" s="9" t="s">
        <v>1217</v>
      </c>
      <c r="Z3975">
        <v>12</v>
      </c>
      <c r="AD3975" t="s">
        <v>1165</v>
      </c>
      <c r="AF3975" t="s">
        <v>1165</v>
      </c>
      <c r="AI3975" s="21" t="s">
        <v>1165</v>
      </c>
      <c r="AJ3975" s="21" t="s">
        <v>1148</v>
      </c>
      <c r="AK3975">
        <v>0</v>
      </c>
      <c r="AL3975" t="s">
        <v>1277</v>
      </c>
      <c r="AM3975">
        <v>0</v>
      </c>
      <c r="AN3975" s="21">
        <v>4</v>
      </c>
      <c r="AO3975" s="21">
        <v>25</v>
      </c>
      <c r="AP3975" s="21">
        <v>25</v>
      </c>
      <c r="AQ3975" s="22" t="s">
        <v>3252</v>
      </c>
      <c r="AR3975" s="21" t="s">
        <v>3266</v>
      </c>
    </row>
    <row r="3976" spans="1:44" x14ac:dyDescent="0.2">
      <c r="A3976" t="s">
        <v>2013</v>
      </c>
      <c r="B3976" s="21" t="s">
        <v>1146</v>
      </c>
      <c r="C3976" s="21" t="s">
        <v>1149</v>
      </c>
      <c r="D3976" s="21" t="s">
        <v>3260</v>
      </c>
      <c r="E3976" s="21" t="s">
        <v>3261</v>
      </c>
      <c r="G3976" s="14" t="s">
        <v>3267</v>
      </c>
      <c r="H3976" s="21" t="s">
        <v>1165</v>
      </c>
      <c r="I3976" s="21" t="s">
        <v>3262</v>
      </c>
      <c r="M3976" t="s">
        <v>3034</v>
      </c>
      <c r="O3976">
        <v>2009</v>
      </c>
      <c r="Q3976" t="s">
        <v>3263</v>
      </c>
      <c r="S3976" t="s">
        <v>3265</v>
      </c>
      <c r="T3976" t="s">
        <v>3264</v>
      </c>
      <c r="U3976" s="21" t="s">
        <v>1151</v>
      </c>
      <c r="X3976" s="9" t="s">
        <v>1217</v>
      </c>
      <c r="Z3976">
        <v>12</v>
      </c>
      <c r="AD3976" t="s">
        <v>1165</v>
      </c>
      <c r="AF3976" t="s">
        <v>1165</v>
      </c>
      <c r="AI3976" s="21" t="s">
        <v>1165</v>
      </c>
      <c r="AJ3976" s="21" t="s">
        <v>1148</v>
      </c>
      <c r="AK3976">
        <v>0</v>
      </c>
      <c r="AL3976" t="s">
        <v>1277</v>
      </c>
      <c r="AM3976">
        <v>0</v>
      </c>
      <c r="AN3976" s="21">
        <v>4</v>
      </c>
      <c r="AO3976" s="21">
        <v>25</v>
      </c>
      <c r="AP3976" s="21">
        <v>26</v>
      </c>
      <c r="AQ3976" s="22" t="s">
        <v>3252</v>
      </c>
      <c r="AR3976" s="21" t="s">
        <v>3266</v>
      </c>
    </row>
    <row r="3977" spans="1:44" x14ac:dyDescent="0.2">
      <c r="A3977" t="s">
        <v>2013</v>
      </c>
      <c r="B3977" s="21" t="s">
        <v>1146</v>
      </c>
      <c r="C3977" s="21" t="s">
        <v>1149</v>
      </c>
      <c r="D3977" s="21" t="s">
        <v>3260</v>
      </c>
      <c r="E3977" s="21" t="s">
        <v>3261</v>
      </c>
      <c r="G3977" s="14" t="s">
        <v>3267</v>
      </c>
      <c r="H3977" s="21" t="s">
        <v>1165</v>
      </c>
      <c r="I3977" s="21" t="s">
        <v>3262</v>
      </c>
      <c r="M3977" t="s">
        <v>3034</v>
      </c>
      <c r="O3977">
        <v>2009</v>
      </c>
      <c r="Q3977" t="s">
        <v>3263</v>
      </c>
      <c r="S3977" t="s">
        <v>3265</v>
      </c>
      <c r="T3977" t="s">
        <v>3264</v>
      </c>
      <c r="U3977" s="21" t="s">
        <v>1151</v>
      </c>
      <c r="X3977" s="9" t="s">
        <v>1217</v>
      </c>
      <c r="Z3977">
        <v>12</v>
      </c>
      <c r="AD3977" t="s">
        <v>1165</v>
      </c>
      <c r="AF3977" t="s">
        <v>1165</v>
      </c>
      <c r="AI3977" s="21" t="s">
        <v>1165</v>
      </c>
      <c r="AJ3977" s="21" t="s">
        <v>1148</v>
      </c>
      <c r="AK3977">
        <v>0</v>
      </c>
      <c r="AL3977" t="s">
        <v>1277</v>
      </c>
      <c r="AM3977">
        <v>0</v>
      </c>
      <c r="AN3977" s="21">
        <v>4</v>
      </c>
      <c r="AO3977" s="21">
        <v>25</v>
      </c>
      <c r="AP3977" s="21">
        <v>27</v>
      </c>
      <c r="AQ3977" s="22" t="s">
        <v>3252</v>
      </c>
      <c r="AR3977" s="21" t="s">
        <v>3266</v>
      </c>
    </row>
    <row r="3978" spans="1:44" x14ac:dyDescent="0.2">
      <c r="A3978" t="s">
        <v>2013</v>
      </c>
      <c r="B3978" s="21" t="s">
        <v>1146</v>
      </c>
      <c r="C3978" s="21" t="s">
        <v>1149</v>
      </c>
      <c r="D3978" s="21" t="s">
        <v>3260</v>
      </c>
      <c r="E3978" s="21" t="s">
        <v>3261</v>
      </c>
      <c r="G3978" s="14" t="s">
        <v>3267</v>
      </c>
      <c r="H3978" s="21" t="s">
        <v>1165</v>
      </c>
      <c r="I3978" s="21" t="s">
        <v>3262</v>
      </c>
      <c r="M3978" t="s">
        <v>3034</v>
      </c>
      <c r="O3978">
        <v>2009</v>
      </c>
      <c r="Q3978" t="s">
        <v>3263</v>
      </c>
      <c r="S3978" t="s">
        <v>3265</v>
      </c>
      <c r="T3978" t="s">
        <v>3264</v>
      </c>
      <c r="U3978" s="21" t="s">
        <v>1151</v>
      </c>
      <c r="X3978" s="9" t="s">
        <v>1217</v>
      </c>
      <c r="Z3978">
        <v>12</v>
      </c>
      <c r="AD3978" t="s">
        <v>1165</v>
      </c>
      <c r="AF3978" t="s">
        <v>1165</v>
      </c>
      <c r="AI3978" s="21" t="s">
        <v>1165</v>
      </c>
      <c r="AJ3978" s="21" t="s">
        <v>1148</v>
      </c>
      <c r="AK3978">
        <v>0</v>
      </c>
      <c r="AL3978" t="s">
        <v>1277</v>
      </c>
      <c r="AM3978">
        <v>0</v>
      </c>
      <c r="AN3978" s="21">
        <v>4</v>
      </c>
      <c r="AO3978" s="21">
        <v>25</v>
      </c>
      <c r="AP3978" s="21">
        <v>28</v>
      </c>
      <c r="AQ3978" s="22" t="s">
        <v>3252</v>
      </c>
      <c r="AR3978" s="21" t="s">
        <v>3266</v>
      </c>
    </row>
    <row r="3979" spans="1:44" x14ac:dyDescent="0.2">
      <c r="A3979" t="s">
        <v>2013</v>
      </c>
      <c r="B3979" s="21" t="s">
        <v>1146</v>
      </c>
      <c r="C3979" s="21" t="s">
        <v>1149</v>
      </c>
      <c r="D3979" s="21" t="s">
        <v>3260</v>
      </c>
      <c r="E3979" s="21" t="s">
        <v>3261</v>
      </c>
      <c r="G3979" s="14" t="s">
        <v>3267</v>
      </c>
      <c r="H3979" s="21" t="s">
        <v>1165</v>
      </c>
      <c r="I3979" s="21" t="s">
        <v>3262</v>
      </c>
      <c r="M3979" t="s">
        <v>3034</v>
      </c>
      <c r="O3979">
        <v>2009</v>
      </c>
      <c r="Q3979" t="s">
        <v>3263</v>
      </c>
      <c r="S3979" t="s">
        <v>3265</v>
      </c>
      <c r="T3979" t="s">
        <v>3264</v>
      </c>
      <c r="U3979" s="21" t="s">
        <v>1151</v>
      </c>
      <c r="X3979" s="9" t="s">
        <v>1217</v>
      </c>
      <c r="Z3979">
        <v>12</v>
      </c>
      <c r="AD3979" t="s">
        <v>1165</v>
      </c>
      <c r="AF3979" t="s">
        <v>1165</v>
      </c>
      <c r="AI3979" s="21" t="s">
        <v>1165</v>
      </c>
      <c r="AJ3979" s="21" t="s">
        <v>1148</v>
      </c>
      <c r="AK3979">
        <v>0</v>
      </c>
      <c r="AL3979" t="s">
        <v>1277</v>
      </c>
      <c r="AM3979">
        <v>0</v>
      </c>
      <c r="AN3979" s="21">
        <v>4</v>
      </c>
      <c r="AO3979" s="21">
        <v>25</v>
      </c>
      <c r="AP3979" s="21">
        <v>29</v>
      </c>
      <c r="AQ3979" s="22" t="s">
        <v>3252</v>
      </c>
      <c r="AR3979" s="21" t="s">
        <v>3266</v>
      </c>
    </row>
    <row r="3980" spans="1:44" x14ac:dyDescent="0.2">
      <c r="A3980" t="s">
        <v>2013</v>
      </c>
      <c r="B3980" s="21" t="s">
        <v>1146</v>
      </c>
      <c r="C3980" s="21" t="s">
        <v>1149</v>
      </c>
      <c r="D3980" s="21" t="s">
        <v>3260</v>
      </c>
      <c r="E3980" s="21" t="s">
        <v>3261</v>
      </c>
      <c r="G3980" s="14" t="s">
        <v>3267</v>
      </c>
      <c r="H3980" s="21" t="s">
        <v>1165</v>
      </c>
      <c r="I3980" s="21" t="s">
        <v>3262</v>
      </c>
      <c r="M3980" t="s">
        <v>3034</v>
      </c>
      <c r="O3980">
        <v>2009</v>
      </c>
      <c r="Q3980" t="s">
        <v>3263</v>
      </c>
      <c r="S3980" t="s">
        <v>3265</v>
      </c>
      <c r="T3980" t="s">
        <v>3264</v>
      </c>
      <c r="U3980" s="21" t="s">
        <v>1151</v>
      </c>
      <c r="X3980" s="9" t="s">
        <v>1217</v>
      </c>
      <c r="Z3980">
        <v>12</v>
      </c>
      <c r="AD3980" t="s">
        <v>1165</v>
      </c>
      <c r="AF3980" t="s">
        <v>1165</v>
      </c>
      <c r="AI3980" s="21" t="s">
        <v>1165</v>
      </c>
      <c r="AJ3980" s="21" t="s">
        <v>1148</v>
      </c>
      <c r="AK3980">
        <v>0</v>
      </c>
      <c r="AL3980" t="s">
        <v>1277</v>
      </c>
      <c r="AM3980">
        <v>0</v>
      </c>
      <c r="AN3980" s="21">
        <v>4</v>
      </c>
      <c r="AO3980" s="21">
        <v>25</v>
      </c>
      <c r="AP3980" s="21">
        <v>30</v>
      </c>
      <c r="AQ3980" s="22" t="s">
        <v>3252</v>
      </c>
      <c r="AR3980" s="21" t="s">
        <v>3266</v>
      </c>
    </row>
    <row r="3981" spans="1:44" x14ac:dyDescent="0.2">
      <c r="A3981" t="s">
        <v>2013</v>
      </c>
      <c r="B3981" s="21" t="s">
        <v>1146</v>
      </c>
      <c r="C3981" s="21" t="s">
        <v>1149</v>
      </c>
      <c r="D3981" s="21" t="s">
        <v>3260</v>
      </c>
      <c r="E3981" s="21" t="s">
        <v>3261</v>
      </c>
      <c r="G3981" s="14" t="s">
        <v>3267</v>
      </c>
      <c r="H3981" s="21" t="s">
        <v>1165</v>
      </c>
      <c r="I3981" s="21" t="s">
        <v>3262</v>
      </c>
      <c r="M3981" t="s">
        <v>3034</v>
      </c>
      <c r="O3981">
        <v>2009</v>
      </c>
      <c r="Q3981" t="s">
        <v>3263</v>
      </c>
      <c r="S3981" t="s">
        <v>3265</v>
      </c>
      <c r="T3981" t="s">
        <v>3264</v>
      </c>
      <c r="U3981" s="21" t="s">
        <v>1151</v>
      </c>
      <c r="X3981" s="9" t="s">
        <v>1290</v>
      </c>
      <c r="Z3981">
        <v>12</v>
      </c>
      <c r="AD3981" t="s">
        <v>1165</v>
      </c>
      <c r="AF3981" t="s">
        <v>1165</v>
      </c>
      <c r="AI3981" s="21" t="s">
        <v>1165</v>
      </c>
      <c r="AJ3981" s="21" t="s">
        <v>1148</v>
      </c>
      <c r="AK3981">
        <v>0</v>
      </c>
      <c r="AL3981" t="s">
        <v>1277</v>
      </c>
      <c r="AM3981">
        <v>0</v>
      </c>
      <c r="AN3981" s="21">
        <v>4</v>
      </c>
      <c r="AO3981" s="21">
        <v>25</v>
      </c>
      <c r="AP3981" s="21">
        <v>1</v>
      </c>
      <c r="AQ3981" s="22" t="s">
        <v>3252</v>
      </c>
      <c r="AR3981" s="21" t="s">
        <v>3266</v>
      </c>
    </row>
    <row r="3982" spans="1:44" x14ac:dyDescent="0.2">
      <c r="A3982" t="s">
        <v>2013</v>
      </c>
      <c r="B3982" s="21" t="s">
        <v>1146</v>
      </c>
      <c r="C3982" s="21" t="s">
        <v>1149</v>
      </c>
      <c r="D3982" s="21" t="s">
        <v>3260</v>
      </c>
      <c r="E3982" s="21" t="s">
        <v>3261</v>
      </c>
      <c r="G3982" s="14" t="s">
        <v>3267</v>
      </c>
      <c r="H3982" s="21" t="s">
        <v>1165</v>
      </c>
      <c r="I3982" s="21" t="s">
        <v>3262</v>
      </c>
      <c r="M3982" t="s">
        <v>3034</v>
      </c>
      <c r="O3982">
        <v>2009</v>
      </c>
      <c r="Q3982" t="s">
        <v>3263</v>
      </c>
      <c r="S3982" t="s">
        <v>3265</v>
      </c>
      <c r="T3982" t="s">
        <v>3264</v>
      </c>
      <c r="U3982" s="21" t="s">
        <v>1151</v>
      </c>
      <c r="X3982" s="9" t="s">
        <v>1290</v>
      </c>
      <c r="Z3982">
        <v>12</v>
      </c>
      <c r="AD3982" t="s">
        <v>1165</v>
      </c>
      <c r="AF3982" t="s">
        <v>1165</v>
      </c>
      <c r="AI3982" s="21" t="s">
        <v>1165</v>
      </c>
      <c r="AJ3982" s="21" t="s">
        <v>1148</v>
      </c>
      <c r="AK3982">
        <v>0</v>
      </c>
      <c r="AL3982" t="s">
        <v>1277</v>
      </c>
      <c r="AM3982">
        <v>0</v>
      </c>
      <c r="AN3982" s="21">
        <v>4</v>
      </c>
      <c r="AO3982" s="21">
        <v>25</v>
      </c>
      <c r="AP3982" s="21">
        <v>2</v>
      </c>
      <c r="AQ3982" s="22" t="s">
        <v>3252</v>
      </c>
      <c r="AR3982" s="21" t="s">
        <v>3266</v>
      </c>
    </row>
    <row r="3983" spans="1:44" x14ac:dyDescent="0.2">
      <c r="A3983" t="s">
        <v>2013</v>
      </c>
      <c r="B3983" s="21" t="s">
        <v>1146</v>
      </c>
      <c r="C3983" s="21" t="s">
        <v>1149</v>
      </c>
      <c r="D3983" s="21" t="s">
        <v>3260</v>
      </c>
      <c r="E3983" s="21" t="s">
        <v>3261</v>
      </c>
      <c r="G3983" s="14" t="s">
        <v>3267</v>
      </c>
      <c r="H3983" s="21" t="s">
        <v>1165</v>
      </c>
      <c r="I3983" s="21" t="s">
        <v>3262</v>
      </c>
      <c r="M3983" t="s">
        <v>3034</v>
      </c>
      <c r="O3983">
        <v>2009</v>
      </c>
      <c r="Q3983" t="s">
        <v>3263</v>
      </c>
      <c r="S3983" t="s">
        <v>3265</v>
      </c>
      <c r="T3983" t="s">
        <v>3264</v>
      </c>
      <c r="U3983" s="21" t="s">
        <v>1151</v>
      </c>
      <c r="X3983" s="9" t="s">
        <v>1290</v>
      </c>
      <c r="Z3983">
        <v>12</v>
      </c>
      <c r="AD3983" t="s">
        <v>1165</v>
      </c>
      <c r="AF3983" t="s">
        <v>1165</v>
      </c>
      <c r="AI3983" s="21" t="s">
        <v>1165</v>
      </c>
      <c r="AJ3983" s="21" t="s">
        <v>1148</v>
      </c>
      <c r="AK3983">
        <v>0</v>
      </c>
      <c r="AL3983" t="s">
        <v>1277</v>
      </c>
      <c r="AM3983">
        <v>0</v>
      </c>
      <c r="AN3983" s="21">
        <v>4</v>
      </c>
      <c r="AO3983" s="21">
        <v>25</v>
      </c>
      <c r="AP3983" s="21">
        <v>3</v>
      </c>
      <c r="AQ3983" s="22" t="s">
        <v>3252</v>
      </c>
      <c r="AR3983" s="21" t="s">
        <v>3266</v>
      </c>
    </row>
    <row r="3984" spans="1:44" x14ac:dyDescent="0.2">
      <c r="A3984" t="s">
        <v>2013</v>
      </c>
      <c r="B3984" s="21" t="s">
        <v>1146</v>
      </c>
      <c r="C3984" s="21" t="s">
        <v>1149</v>
      </c>
      <c r="D3984" s="21" t="s">
        <v>3260</v>
      </c>
      <c r="E3984" s="21" t="s">
        <v>3261</v>
      </c>
      <c r="G3984" s="14" t="s">
        <v>3267</v>
      </c>
      <c r="H3984" s="21" t="s">
        <v>1165</v>
      </c>
      <c r="I3984" s="21" t="s">
        <v>3262</v>
      </c>
      <c r="M3984" t="s">
        <v>3034</v>
      </c>
      <c r="O3984">
        <v>2009</v>
      </c>
      <c r="Q3984" t="s">
        <v>3263</v>
      </c>
      <c r="S3984" t="s">
        <v>3265</v>
      </c>
      <c r="T3984" t="s">
        <v>3264</v>
      </c>
      <c r="U3984" s="21" t="s">
        <v>1151</v>
      </c>
      <c r="X3984" s="9" t="s">
        <v>1290</v>
      </c>
      <c r="Z3984">
        <v>12</v>
      </c>
      <c r="AD3984" t="s">
        <v>1165</v>
      </c>
      <c r="AF3984" t="s">
        <v>1165</v>
      </c>
      <c r="AI3984" s="21" t="s">
        <v>1165</v>
      </c>
      <c r="AJ3984" s="21" t="s">
        <v>1148</v>
      </c>
      <c r="AK3984">
        <v>0</v>
      </c>
      <c r="AL3984" t="s">
        <v>1277</v>
      </c>
      <c r="AM3984">
        <v>0</v>
      </c>
      <c r="AN3984" s="21">
        <v>4</v>
      </c>
      <c r="AO3984" s="21">
        <v>25</v>
      </c>
      <c r="AP3984" s="21">
        <v>4</v>
      </c>
      <c r="AQ3984" s="22" t="s">
        <v>3252</v>
      </c>
      <c r="AR3984" s="21" t="s">
        <v>3266</v>
      </c>
    </row>
    <row r="3985" spans="1:44" x14ac:dyDescent="0.2">
      <c r="A3985" t="s">
        <v>2013</v>
      </c>
      <c r="B3985" s="21" t="s">
        <v>1146</v>
      </c>
      <c r="C3985" s="21" t="s">
        <v>1149</v>
      </c>
      <c r="D3985" s="21" t="s">
        <v>3260</v>
      </c>
      <c r="E3985" s="21" t="s">
        <v>3261</v>
      </c>
      <c r="G3985" s="14" t="s">
        <v>3267</v>
      </c>
      <c r="H3985" s="21" t="s">
        <v>1165</v>
      </c>
      <c r="I3985" s="21" t="s">
        <v>3262</v>
      </c>
      <c r="M3985" t="s">
        <v>3034</v>
      </c>
      <c r="O3985">
        <v>2009</v>
      </c>
      <c r="Q3985" t="s">
        <v>3263</v>
      </c>
      <c r="S3985" t="s">
        <v>3265</v>
      </c>
      <c r="T3985" t="s">
        <v>3264</v>
      </c>
      <c r="U3985" s="21" t="s">
        <v>1151</v>
      </c>
      <c r="X3985" s="9" t="s">
        <v>1290</v>
      </c>
      <c r="Z3985">
        <v>12</v>
      </c>
      <c r="AD3985" t="s">
        <v>1165</v>
      </c>
      <c r="AF3985" t="s">
        <v>1165</v>
      </c>
      <c r="AI3985" s="21" t="s">
        <v>1165</v>
      </c>
      <c r="AJ3985" s="21" t="s">
        <v>1148</v>
      </c>
      <c r="AK3985">
        <v>0</v>
      </c>
      <c r="AL3985" t="s">
        <v>1277</v>
      </c>
      <c r="AM3985">
        <v>0</v>
      </c>
      <c r="AN3985" s="21">
        <v>4</v>
      </c>
      <c r="AO3985" s="21">
        <v>25</v>
      </c>
      <c r="AP3985" s="21">
        <v>5</v>
      </c>
      <c r="AQ3985" s="22" t="s">
        <v>3252</v>
      </c>
      <c r="AR3985" s="21" t="s">
        <v>3266</v>
      </c>
    </row>
    <row r="3986" spans="1:44" x14ac:dyDescent="0.2">
      <c r="A3986" t="s">
        <v>2013</v>
      </c>
      <c r="B3986" s="21" t="s">
        <v>1146</v>
      </c>
      <c r="C3986" s="21" t="s">
        <v>1149</v>
      </c>
      <c r="D3986" s="21" t="s">
        <v>3260</v>
      </c>
      <c r="E3986" s="21" t="s">
        <v>3261</v>
      </c>
      <c r="G3986" s="14" t="s">
        <v>3267</v>
      </c>
      <c r="H3986" s="21" t="s">
        <v>1165</v>
      </c>
      <c r="I3986" s="21" t="s">
        <v>3262</v>
      </c>
      <c r="M3986" t="s">
        <v>3034</v>
      </c>
      <c r="O3986">
        <v>2009</v>
      </c>
      <c r="Q3986" t="s">
        <v>3263</v>
      </c>
      <c r="S3986" t="s">
        <v>3265</v>
      </c>
      <c r="T3986" t="s">
        <v>3264</v>
      </c>
      <c r="U3986" s="21" t="s">
        <v>1151</v>
      </c>
      <c r="X3986" s="9" t="s">
        <v>1290</v>
      </c>
      <c r="Z3986">
        <v>12</v>
      </c>
      <c r="AD3986" t="s">
        <v>1165</v>
      </c>
      <c r="AF3986" t="s">
        <v>1165</v>
      </c>
      <c r="AI3986" s="21" t="s">
        <v>1165</v>
      </c>
      <c r="AJ3986" s="21" t="s">
        <v>1148</v>
      </c>
      <c r="AK3986">
        <v>0</v>
      </c>
      <c r="AL3986" t="s">
        <v>1277</v>
      </c>
      <c r="AM3986">
        <v>0</v>
      </c>
      <c r="AN3986" s="21">
        <v>4</v>
      </c>
      <c r="AO3986" s="21">
        <v>25</v>
      </c>
      <c r="AP3986" s="21">
        <v>6</v>
      </c>
      <c r="AQ3986" s="22" t="s">
        <v>3252</v>
      </c>
      <c r="AR3986" s="21" t="s">
        <v>3266</v>
      </c>
    </row>
    <row r="3987" spans="1:44" x14ac:dyDescent="0.2">
      <c r="A3987" t="s">
        <v>2013</v>
      </c>
      <c r="B3987" s="21" t="s">
        <v>1146</v>
      </c>
      <c r="C3987" s="21" t="s">
        <v>1149</v>
      </c>
      <c r="D3987" s="21" t="s">
        <v>3260</v>
      </c>
      <c r="E3987" s="21" t="s">
        <v>3261</v>
      </c>
      <c r="G3987" s="14" t="s">
        <v>3267</v>
      </c>
      <c r="H3987" s="21" t="s">
        <v>1165</v>
      </c>
      <c r="I3987" s="21" t="s">
        <v>3262</v>
      </c>
      <c r="M3987" t="s">
        <v>3034</v>
      </c>
      <c r="O3987">
        <v>2009</v>
      </c>
      <c r="Q3987" t="s">
        <v>3263</v>
      </c>
      <c r="S3987" t="s">
        <v>3265</v>
      </c>
      <c r="T3987" t="s">
        <v>3264</v>
      </c>
      <c r="U3987" s="21" t="s">
        <v>1151</v>
      </c>
      <c r="X3987" s="9" t="s">
        <v>1290</v>
      </c>
      <c r="Z3987">
        <v>12</v>
      </c>
      <c r="AD3987" t="s">
        <v>1165</v>
      </c>
      <c r="AF3987" t="s">
        <v>1165</v>
      </c>
      <c r="AI3987" s="21" t="s">
        <v>1165</v>
      </c>
      <c r="AJ3987" s="21" t="s">
        <v>1148</v>
      </c>
      <c r="AK3987">
        <v>0</v>
      </c>
      <c r="AL3987" t="s">
        <v>1277</v>
      </c>
      <c r="AM3987">
        <v>0</v>
      </c>
      <c r="AN3987" s="21">
        <v>4</v>
      </c>
      <c r="AO3987" s="21">
        <v>25</v>
      </c>
      <c r="AP3987" s="21">
        <v>7</v>
      </c>
      <c r="AQ3987" s="22" t="s">
        <v>3252</v>
      </c>
      <c r="AR3987" s="21" t="s">
        <v>3266</v>
      </c>
    </row>
    <row r="3988" spans="1:44" x14ac:dyDescent="0.2">
      <c r="A3988" t="s">
        <v>2013</v>
      </c>
      <c r="B3988" s="21" t="s">
        <v>1146</v>
      </c>
      <c r="C3988" s="21" t="s">
        <v>1149</v>
      </c>
      <c r="D3988" s="21" t="s">
        <v>3260</v>
      </c>
      <c r="E3988" s="21" t="s">
        <v>3261</v>
      </c>
      <c r="G3988" s="14" t="s">
        <v>3267</v>
      </c>
      <c r="H3988" s="21" t="s">
        <v>1165</v>
      </c>
      <c r="I3988" s="21" t="s">
        <v>3262</v>
      </c>
      <c r="M3988" t="s">
        <v>3034</v>
      </c>
      <c r="O3988">
        <v>2009</v>
      </c>
      <c r="Q3988" t="s">
        <v>3263</v>
      </c>
      <c r="S3988" t="s">
        <v>3265</v>
      </c>
      <c r="T3988" t="s">
        <v>3264</v>
      </c>
      <c r="U3988" s="21" t="s">
        <v>1151</v>
      </c>
      <c r="X3988" s="9" t="s">
        <v>1290</v>
      </c>
      <c r="Z3988">
        <v>12</v>
      </c>
      <c r="AD3988" t="s">
        <v>1165</v>
      </c>
      <c r="AF3988" t="s">
        <v>1165</v>
      </c>
      <c r="AI3988" s="21" t="s">
        <v>1165</v>
      </c>
      <c r="AJ3988" s="21" t="s">
        <v>1148</v>
      </c>
      <c r="AK3988">
        <v>0</v>
      </c>
      <c r="AL3988" t="s">
        <v>1277</v>
      </c>
      <c r="AM3988">
        <v>0</v>
      </c>
      <c r="AN3988" s="21">
        <v>4</v>
      </c>
      <c r="AO3988" s="21">
        <v>25</v>
      </c>
      <c r="AP3988" s="21">
        <v>8</v>
      </c>
      <c r="AQ3988" s="22" t="s">
        <v>3252</v>
      </c>
      <c r="AR3988" s="21" t="s">
        <v>3266</v>
      </c>
    </row>
    <row r="3989" spans="1:44" x14ac:dyDescent="0.2">
      <c r="A3989" t="s">
        <v>2013</v>
      </c>
      <c r="B3989" s="21" t="s">
        <v>1146</v>
      </c>
      <c r="C3989" s="21" t="s">
        <v>1149</v>
      </c>
      <c r="D3989" s="21" t="s">
        <v>3260</v>
      </c>
      <c r="E3989" s="21" t="s">
        <v>3261</v>
      </c>
      <c r="G3989" s="14" t="s">
        <v>3267</v>
      </c>
      <c r="H3989" s="21" t="s">
        <v>1165</v>
      </c>
      <c r="I3989" s="21" t="s">
        <v>3262</v>
      </c>
      <c r="M3989" t="s">
        <v>3034</v>
      </c>
      <c r="O3989">
        <v>2009</v>
      </c>
      <c r="Q3989" t="s">
        <v>3263</v>
      </c>
      <c r="S3989" t="s">
        <v>3265</v>
      </c>
      <c r="T3989" t="s">
        <v>3264</v>
      </c>
      <c r="U3989" s="21" t="s">
        <v>1151</v>
      </c>
      <c r="X3989" s="9" t="s">
        <v>1290</v>
      </c>
      <c r="Z3989">
        <v>12</v>
      </c>
      <c r="AD3989" t="s">
        <v>1165</v>
      </c>
      <c r="AF3989" t="s">
        <v>1165</v>
      </c>
      <c r="AI3989" s="21" t="s">
        <v>1165</v>
      </c>
      <c r="AJ3989" s="21" t="s">
        <v>1148</v>
      </c>
      <c r="AK3989">
        <v>0</v>
      </c>
      <c r="AL3989" t="s">
        <v>1277</v>
      </c>
      <c r="AM3989">
        <v>0</v>
      </c>
      <c r="AN3989" s="21">
        <v>4</v>
      </c>
      <c r="AO3989" s="21">
        <v>25</v>
      </c>
      <c r="AP3989" s="21">
        <v>9</v>
      </c>
      <c r="AQ3989" s="22" t="s">
        <v>3252</v>
      </c>
      <c r="AR3989" s="21" t="s">
        <v>3266</v>
      </c>
    </row>
    <row r="3990" spans="1:44" x14ac:dyDescent="0.2">
      <c r="A3990" t="s">
        <v>2013</v>
      </c>
      <c r="B3990" s="21" t="s">
        <v>1146</v>
      </c>
      <c r="C3990" s="21" t="s">
        <v>1149</v>
      </c>
      <c r="D3990" s="21" t="s">
        <v>3260</v>
      </c>
      <c r="E3990" s="21" t="s">
        <v>3261</v>
      </c>
      <c r="G3990" s="14" t="s">
        <v>3267</v>
      </c>
      <c r="H3990" s="21" t="s">
        <v>1165</v>
      </c>
      <c r="I3990" s="21" t="s">
        <v>3262</v>
      </c>
      <c r="M3990" t="s">
        <v>3034</v>
      </c>
      <c r="O3990">
        <v>2009</v>
      </c>
      <c r="Q3990" t="s">
        <v>3263</v>
      </c>
      <c r="S3990" t="s">
        <v>3265</v>
      </c>
      <c r="T3990" t="s">
        <v>3264</v>
      </c>
      <c r="U3990" s="21" t="s">
        <v>1151</v>
      </c>
      <c r="X3990" s="9" t="s">
        <v>1290</v>
      </c>
      <c r="Z3990">
        <v>12</v>
      </c>
      <c r="AD3990" t="s">
        <v>1165</v>
      </c>
      <c r="AF3990" t="s">
        <v>1165</v>
      </c>
      <c r="AI3990" s="21" t="s">
        <v>1165</v>
      </c>
      <c r="AJ3990" s="21" t="s">
        <v>1148</v>
      </c>
      <c r="AK3990">
        <v>0</v>
      </c>
      <c r="AL3990" t="s">
        <v>1277</v>
      </c>
      <c r="AM3990">
        <v>0</v>
      </c>
      <c r="AN3990" s="21">
        <v>4</v>
      </c>
      <c r="AO3990" s="21">
        <v>25</v>
      </c>
      <c r="AP3990" s="21">
        <v>10</v>
      </c>
      <c r="AQ3990" s="22" t="s">
        <v>3252</v>
      </c>
      <c r="AR3990" s="21" t="s">
        <v>3266</v>
      </c>
    </row>
    <row r="3991" spans="1:44" x14ac:dyDescent="0.2">
      <c r="A3991" t="s">
        <v>2013</v>
      </c>
      <c r="B3991" s="21" t="s">
        <v>1146</v>
      </c>
      <c r="C3991" s="21" t="s">
        <v>1149</v>
      </c>
      <c r="D3991" s="21" t="s">
        <v>3260</v>
      </c>
      <c r="E3991" s="21" t="s">
        <v>3261</v>
      </c>
      <c r="G3991" s="14" t="s">
        <v>3267</v>
      </c>
      <c r="H3991" s="21" t="s">
        <v>1165</v>
      </c>
      <c r="I3991" s="21" t="s">
        <v>3262</v>
      </c>
      <c r="M3991" t="s">
        <v>3034</v>
      </c>
      <c r="O3991">
        <v>2009</v>
      </c>
      <c r="Q3991" t="s">
        <v>3263</v>
      </c>
      <c r="S3991" t="s">
        <v>3265</v>
      </c>
      <c r="T3991" t="s">
        <v>3264</v>
      </c>
      <c r="U3991" s="21" t="s">
        <v>1151</v>
      </c>
      <c r="X3991" s="9" t="s">
        <v>1290</v>
      </c>
      <c r="Z3991">
        <v>12</v>
      </c>
      <c r="AD3991" t="s">
        <v>1165</v>
      </c>
      <c r="AF3991" t="s">
        <v>1165</v>
      </c>
      <c r="AI3991" s="21" t="s">
        <v>1165</v>
      </c>
      <c r="AJ3991" s="21" t="s">
        <v>1148</v>
      </c>
      <c r="AK3991">
        <v>0</v>
      </c>
      <c r="AL3991" t="s">
        <v>1277</v>
      </c>
      <c r="AM3991">
        <v>0</v>
      </c>
      <c r="AN3991" s="21">
        <v>4</v>
      </c>
      <c r="AO3991" s="21">
        <v>25</v>
      </c>
      <c r="AP3991" s="21">
        <v>11</v>
      </c>
      <c r="AQ3991" s="22" t="s">
        <v>3252</v>
      </c>
      <c r="AR3991" s="21" t="s">
        <v>3266</v>
      </c>
    </row>
    <row r="3992" spans="1:44" x14ac:dyDescent="0.2">
      <c r="A3992" t="s">
        <v>2013</v>
      </c>
      <c r="B3992" s="21" t="s">
        <v>1146</v>
      </c>
      <c r="C3992" s="21" t="s">
        <v>1149</v>
      </c>
      <c r="D3992" s="21" t="s">
        <v>3260</v>
      </c>
      <c r="E3992" s="21" t="s">
        <v>3261</v>
      </c>
      <c r="G3992" s="14" t="s">
        <v>3267</v>
      </c>
      <c r="H3992" s="21" t="s">
        <v>1165</v>
      </c>
      <c r="I3992" s="21" t="s">
        <v>3262</v>
      </c>
      <c r="M3992" t="s">
        <v>3034</v>
      </c>
      <c r="O3992">
        <v>2009</v>
      </c>
      <c r="Q3992" t="s">
        <v>3263</v>
      </c>
      <c r="S3992" t="s">
        <v>3265</v>
      </c>
      <c r="T3992" t="s">
        <v>3264</v>
      </c>
      <c r="U3992" s="21" t="s">
        <v>1151</v>
      </c>
      <c r="X3992" s="9" t="s">
        <v>1290</v>
      </c>
      <c r="Z3992">
        <v>12</v>
      </c>
      <c r="AD3992" t="s">
        <v>1165</v>
      </c>
      <c r="AF3992" t="s">
        <v>1165</v>
      </c>
      <c r="AI3992" s="21" t="s">
        <v>1165</v>
      </c>
      <c r="AJ3992" s="21" t="s">
        <v>1148</v>
      </c>
      <c r="AK3992">
        <v>0</v>
      </c>
      <c r="AL3992" t="s">
        <v>1277</v>
      </c>
      <c r="AM3992">
        <v>0</v>
      </c>
      <c r="AN3992" s="21">
        <v>4</v>
      </c>
      <c r="AO3992" s="21">
        <v>25</v>
      </c>
      <c r="AP3992" s="21">
        <v>12</v>
      </c>
      <c r="AQ3992" s="22" t="s">
        <v>3252</v>
      </c>
      <c r="AR3992" s="21" t="s">
        <v>3266</v>
      </c>
    </row>
    <row r="3993" spans="1:44" x14ac:dyDescent="0.2">
      <c r="A3993" t="s">
        <v>2013</v>
      </c>
      <c r="B3993" s="21" t="s">
        <v>1146</v>
      </c>
      <c r="C3993" s="21" t="s">
        <v>1149</v>
      </c>
      <c r="D3993" s="21" t="s">
        <v>3260</v>
      </c>
      <c r="E3993" s="21" t="s">
        <v>3261</v>
      </c>
      <c r="G3993" s="14" t="s">
        <v>3267</v>
      </c>
      <c r="H3993" s="21" t="s">
        <v>1165</v>
      </c>
      <c r="I3993" s="21" t="s">
        <v>3262</v>
      </c>
      <c r="M3993" t="s">
        <v>3034</v>
      </c>
      <c r="O3993">
        <v>2009</v>
      </c>
      <c r="Q3993" t="s">
        <v>3263</v>
      </c>
      <c r="S3993" t="s">
        <v>3265</v>
      </c>
      <c r="T3993" t="s">
        <v>3264</v>
      </c>
      <c r="U3993" s="21" t="s">
        <v>1151</v>
      </c>
      <c r="X3993" s="9" t="s">
        <v>1290</v>
      </c>
      <c r="Z3993">
        <v>12</v>
      </c>
      <c r="AD3993" t="s">
        <v>1165</v>
      </c>
      <c r="AF3993" t="s">
        <v>1165</v>
      </c>
      <c r="AI3993" s="21" t="s">
        <v>1165</v>
      </c>
      <c r="AJ3993" s="21" t="s">
        <v>1148</v>
      </c>
      <c r="AK3993">
        <v>0</v>
      </c>
      <c r="AL3993" t="s">
        <v>1277</v>
      </c>
      <c r="AM3993">
        <v>0</v>
      </c>
      <c r="AN3993" s="21">
        <v>4</v>
      </c>
      <c r="AO3993" s="21">
        <v>25</v>
      </c>
      <c r="AP3993" s="21">
        <v>13</v>
      </c>
      <c r="AQ3993" s="22" t="s">
        <v>3252</v>
      </c>
      <c r="AR3993" s="21" t="s">
        <v>3266</v>
      </c>
    </row>
    <row r="3994" spans="1:44" x14ac:dyDescent="0.2">
      <c r="A3994" t="s">
        <v>2013</v>
      </c>
      <c r="B3994" s="21" t="s">
        <v>1146</v>
      </c>
      <c r="C3994" s="21" t="s">
        <v>1149</v>
      </c>
      <c r="D3994" s="21" t="s">
        <v>3260</v>
      </c>
      <c r="E3994" s="21" t="s">
        <v>3261</v>
      </c>
      <c r="G3994" s="14" t="s">
        <v>3267</v>
      </c>
      <c r="H3994" s="21" t="s">
        <v>1165</v>
      </c>
      <c r="I3994" s="21" t="s">
        <v>3262</v>
      </c>
      <c r="M3994" t="s">
        <v>3034</v>
      </c>
      <c r="O3994">
        <v>2009</v>
      </c>
      <c r="Q3994" t="s">
        <v>3263</v>
      </c>
      <c r="S3994" t="s">
        <v>3265</v>
      </c>
      <c r="T3994" t="s">
        <v>3264</v>
      </c>
      <c r="U3994" s="21" t="s">
        <v>1151</v>
      </c>
      <c r="X3994" s="9" t="s">
        <v>1290</v>
      </c>
      <c r="Z3994">
        <v>12</v>
      </c>
      <c r="AD3994" t="s">
        <v>1165</v>
      </c>
      <c r="AF3994" t="s">
        <v>1165</v>
      </c>
      <c r="AI3994" s="21" t="s">
        <v>1165</v>
      </c>
      <c r="AJ3994" s="21" t="s">
        <v>1148</v>
      </c>
      <c r="AK3994">
        <v>0</v>
      </c>
      <c r="AL3994" t="s">
        <v>1277</v>
      </c>
      <c r="AM3994">
        <v>0</v>
      </c>
      <c r="AN3994" s="21">
        <v>4</v>
      </c>
      <c r="AO3994" s="21">
        <v>25</v>
      </c>
      <c r="AP3994" s="21">
        <v>14</v>
      </c>
      <c r="AQ3994" s="22" t="s">
        <v>3252</v>
      </c>
      <c r="AR3994" s="21" t="s">
        <v>3266</v>
      </c>
    </row>
    <row r="3995" spans="1:44" x14ac:dyDescent="0.2">
      <c r="A3995" t="s">
        <v>2013</v>
      </c>
      <c r="B3995" s="21" t="s">
        <v>1146</v>
      </c>
      <c r="C3995" s="21" t="s">
        <v>1149</v>
      </c>
      <c r="D3995" s="21" t="s">
        <v>3260</v>
      </c>
      <c r="E3995" s="21" t="s">
        <v>3261</v>
      </c>
      <c r="G3995" s="14" t="s">
        <v>3267</v>
      </c>
      <c r="H3995" s="21" t="s">
        <v>1165</v>
      </c>
      <c r="I3995" s="21" t="s">
        <v>3262</v>
      </c>
      <c r="M3995" t="s">
        <v>3034</v>
      </c>
      <c r="O3995">
        <v>2009</v>
      </c>
      <c r="Q3995" t="s">
        <v>3263</v>
      </c>
      <c r="S3995" t="s">
        <v>3265</v>
      </c>
      <c r="T3995" t="s">
        <v>3264</v>
      </c>
      <c r="U3995" s="21" t="s">
        <v>1151</v>
      </c>
      <c r="X3995" s="9" t="s">
        <v>1290</v>
      </c>
      <c r="Z3995">
        <v>12</v>
      </c>
      <c r="AD3995" t="s">
        <v>1165</v>
      </c>
      <c r="AF3995" t="s">
        <v>1165</v>
      </c>
      <c r="AI3995" s="21" t="s">
        <v>1165</v>
      </c>
      <c r="AJ3995" s="21" t="s">
        <v>1148</v>
      </c>
      <c r="AK3995">
        <v>0</v>
      </c>
      <c r="AL3995" t="s">
        <v>1277</v>
      </c>
      <c r="AM3995">
        <v>0</v>
      </c>
      <c r="AN3995" s="21">
        <v>4</v>
      </c>
      <c r="AO3995" s="21">
        <v>25</v>
      </c>
      <c r="AP3995" s="21">
        <v>15</v>
      </c>
      <c r="AQ3995" s="22" t="s">
        <v>3252</v>
      </c>
      <c r="AR3995" s="21" t="s">
        <v>3266</v>
      </c>
    </row>
    <row r="3996" spans="1:44" x14ac:dyDescent="0.2">
      <c r="A3996" t="s">
        <v>2013</v>
      </c>
      <c r="B3996" s="21" t="s">
        <v>1146</v>
      </c>
      <c r="C3996" s="21" t="s">
        <v>1149</v>
      </c>
      <c r="D3996" s="21" t="s">
        <v>3260</v>
      </c>
      <c r="E3996" s="21" t="s">
        <v>3261</v>
      </c>
      <c r="G3996" s="14" t="s">
        <v>3267</v>
      </c>
      <c r="H3996" s="21" t="s">
        <v>1165</v>
      </c>
      <c r="I3996" s="21" t="s">
        <v>3262</v>
      </c>
      <c r="M3996" t="s">
        <v>3034</v>
      </c>
      <c r="O3996">
        <v>2009</v>
      </c>
      <c r="Q3996" t="s">
        <v>3263</v>
      </c>
      <c r="S3996" t="s">
        <v>3265</v>
      </c>
      <c r="T3996" t="s">
        <v>3264</v>
      </c>
      <c r="U3996" s="21" t="s">
        <v>1151</v>
      </c>
      <c r="X3996" s="9" t="s">
        <v>1290</v>
      </c>
      <c r="Z3996">
        <v>12</v>
      </c>
      <c r="AD3996" t="s">
        <v>1165</v>
      </c>
      <c r="AF3996" t="s">
        <v>1165</v>
      </c>
      <c r="AI3996" s="21" t="s">
        <v>1165</v>
      </c>
      <c r="AJ3996" s="21" t="s">
        <v>1148</v>
      </c>
      <c r="AK3996">
        <v>0</v>
      </c>
      <c r="AL3996" t="s">
        <v>1277</v>
      </c>
      <c r="AM3996">
        <v>0</v>
      </c>
      <c r="AN3996" s="21">
        <v>4</v>
      </c>
      <c r="AO3996" s="21">
        <v>25</v>
      </c>
      <c r="AP3996" s="21">
        <v>16</v>
      </c>
      <c r="AQ3996" s="22" t="s">
        <v>3252</v>
      </c>
      <c r="AR3996" s="21" t="s">
        <v>3266</v>
      </c>
    </row>
    <row r="3997" spans="1:44" x14ac:dyDescent="0.2">
      <c r="A3997" t="s">
        <v>2013</v>
      </c>
      <c r="B3997" s="21" t="s">
        <v>1146</v>
      </c>
      <c r="C3997" s="21" t="s">
        <v>1149</v>
      </c>
      <c r="D3997" s="21" t="s">
        <v>3260</v>
      </c>
      <c r="E3997" s="21" t="s">
        <v>3261</v>
      </c>
      <c r="G3997" s="14" t="s">
        <v>3267</v>
      </c>
      <c r="H3997" s="21" t="s">
        <v>1165</v>
      </c>
      <c r="I3997" s="21" t="s">
        <v>3262</v>
      </c>
      <c r="M3997" t="s">
        <v>3034</v>
      </c>
      <c r="O3997">
        <v>2009</v>
      </c>
      <c r="Q3997" t="s">
        <v>3263</v>
      </c>
      <c r="S3997" t="s">
        <v>3265</v>
      </c>
      <c r="T3997" t="s">
        <v>3264</v>
      </c>
      <c r="U3997" s="21" t="s">
        <v>1151</v>
      </c>
      <c r="X3997" s="9" t="s">
        <v>1290</v>
      </c>
      <c r="Z3997">
        <v>12</v>
      </c>
      <c r="AD3997" t="s">
        <v>1165</v>
      </c>
      <c r="AF3997" t="s">
        <v>1165</v>
      </c>
      <c r="AI3997" s="21" t="s">
        <v>1165</v>
      </c>
      <c r="AJ3997" s="21" t="s">
        <v>1148</v>
      </c>
      <c r="AK3997">
        <v>0</v>
      </c>
      <c r="AL3997" t="s">
        <v>1277</v>
      </c>
      <c r="AM3997">
        <v>0</v>
      </c>
      <c r="AN3997" s="21">
        <v>4</v>
      </c>
      <c r="AO3997" s="21">
        <v>25</v>
      </c>
      <c r="AP3997" s="21">
        <v>17</v>
      </c>
      <c r="AQ3997" s="22" t="s">
        <v>3252</v>
      </c>
      <c r="AR3997" s="21" t="s">
        <v>3266</v>
      </c>
    </row>
    <row r="3998" spans="1:44" x14ac:dyDescent="0.2">
      <c r="A3998" t="s">
        <v>2013</v>
      </c>
      <c r="B3998" s="21" t="s">
        <v>1146</v>
      </c>
      <c r="C3998" s="21" t="s">
        <v>1149</v>
      </c>
      <c r="D3998" s="21" t="s">
        <v>3260</v>
      </c>
      <c r="E3998" s="21" t="s">
        <v>3261</v>
      </c>
      <c r="G3998" s="14" t="s">
        <v>3267</v>
      </c>
      <c r="H3998" s="21" t="s">
        <v>1165</v>
      </c>
      <c r="I3998" s="21" t="s">
        <v>3262</v>
      </c>
      <c r="M3998" t="s">
        <v>3034</v>
      </c>
      <c r="O3998">
        <v>2009</v>
      </c>
      <c r="Q3998" t="s">
        <v>3263</v>
      </c>
      <c r="S3998" t="s">
        <v>3265</v>
      </c>
      <c r="T3998" t="s">
        <v>3264</v>
      </c>
      <c r="U3998" s="21" t="s">
        <v>1151</v>
      </c>
      <c r="X3998" s="9" t="s">
        <v>1290</v>
      </c>
      <c r="Z3998">
        <v>12</v>
      </c>
      <c r="AD3998" t="s">
        <v>1165</v>
      </c>
      <c r="AF3998" t="s">
        <v>1165</v>
      </c>
      <c r="AI3998" s="21" t="s">
        <v>1165</v>
      </c>
      <c r="AJ3998" s="21" t="s">
        <v>1148</v>
      </c>
      <c r="AK3998">
        <v>0</v>
      </c>
      <c r="AL3998" t="s">
        <v>1277</v>
      </c>
      <c r="AM3998">
        <v>0</v>
      </c>
      <c r="AN3998" s="21">
        <v>4</v>
      </c>
      <c r="AO3998" s="21">
        <v>25</v>
      </c>
      <c r="AP3998" s="21">
        <v>18</v>
      </c>
      <c r="AQ3998" s="22" t="s">
        <v>3252</v>
      </c>
      <c r="AR3998" s="21" t="s">
        <v>3266</v>
      </c>
    </row>
    <row r="3999" spans="1:44" x14ac:dyDescent="0.2">
      <c r="A3999" t="s">
        <v>2013</v>
      </c>
      <c r="B3999" s="21" t="s">
        <v>1146</v>
      </c>
      <c r="C3999" s="21" t="s">
        <v>1149</v>
      </c>
      <c r="D3999" s="21" t="s">
        <v>3260</v>
      </c>
      <c r="E3999" s="21" t="s">
        <v>3261</v>
      </c>
      <c r="G3999" s="14" t="s">
        <v>3267</v>
      </c>
      <c r="H3999" s="21" t="s">
        <v>1165</v>
      </c>
      <c r="I3999" s="21" t="s">
        <v>3262</v>
      </c>
      <c r="M3999" t="s">
        <v>3034</v>
      </c>
      <c r="O3999">
        <v>2009</v>
      </c>
      <c r="Q3999" t="s">
        <v>3263</v>
      </c>
      <c r="S3999" t="s">
        <v>3265</v>
      </c>
      <c r="T3999" t="s">
        <v>3264</v>
      </c>
      <c r="U3999" s="21" t="s">
        <v>1151</v>
      </c>
      <c r="X3999" s="9" t="s">
        <v>1290</v>
      </c>
      <c r="Z3999">
        <v>12</v>
      </c>
      <c r="AD3999" t="s">
        <v>1165</v>
      </c>
      <c r="AF3999" t="s">
        <v>1165</v>
      </c>
      <c r="AI3999" s="21" t="s">
        <v>1165</v>
      </c>
      <c r="AJ3999" s="21" t="s">
        <v>1148</v>
      </c>
      <c r="AK3999">
        <v>0</v>
      </c>
      <c r="AL3999" t="s">
        <v>1277</v>
      </c>
      <c r="AM3999">
        <v>0</v>
      </c>
      <c r="AN3999" s="21">
        <v>4</v>
      </c>
      <c r="AO3999" s="21">
        <v>25</v>
      </c>
      <c r="AP3999" s="21">
        <v>19</v>
      </c>
      <c r="AQ3999" s="22" t="s">
        <v>3252</v>
      </c>
      <c r="AR3999" s="21" t="s">
        <v>3266</v>
      </c>
    </row>
    <row r="4000" spans="1:44" x14ac:dyDescent="0.2">
      <c r="A4000" t="s">
        <v>2013</v>
      </c>
      <c r="B4000" s="21" t="s">
        <v>1146</v>
      </c>
      <c r="C4000" s="21" t="s">
        <v>1149</v>
      </c>
      <c r="D4000" s="21" t="s">
        <v>3260</v>
      </c>
      <c r="E4000" s="21" t="s">
        <v>3261</v>
      </c>
      <c r="G4000" s="14" t="s">
        <v>3267</v>
      </c>
      <c r="H4000" s="21" t="s">
        <v>1165</v>
      </c>
      <c r="I4000" s="21" t="s">
        <v>3262</v>
      </c>
      <c r="M4000" t="s">
        <v>3034</v>
      </c>
      <c r="O4000">
        <v>2009</v>
      </c>
      <c r="Q4000" t="s">
        <v>3263</v>
      </c>
      <c r="S4000" t="s">
        <v>3265</v>
      </c>
      <c r="T4000" t="s">
        <v>3264</v>
      </c>
      <c r="U4000" s="21" t="s">
        <v>1151</v>
      </c>
      <c r="X4000" s="9" t="s">
        <v>1290</v>
      </c>
      <c r="Z4000">
        <v>12</v>
      </c>
      <c r="AD4000" t="s">
        <v>1165</v>
      </c>
      <c r="AF4000" t="s">
        <v>1165</v>
      </c>
      <c r="AI4000" s="21" t="s">
        <v>1165</v>
      </c>
      <c r="AJ4000" s="21" t="s">
        <v>1148</v>
      </c>
      <c r="AK4000">
        <v>0</v>
      </c>
      <c r="AL4000" t="s">
        <v>1277</v>
      </c>
      <c r="AM4000">
        <v>0</v>
      </c>
      <c r="AN4000" s="21">
        <v>4</v>
      </c>
      <c r="AO4000" s="21">
        <v>25</v>
      </c>
      <c r="AP4000" s="21">
        <v>20</v>
      </c>
      <c r="AQ4000" s="22" t="s">
        <v>3252</v>
      </c>
      <c r="AR4000" s="21" t="s">
        <v>3266</v>
      </c>
    </row>
    <row r="4001" spans="1:44" x14ac:dyDescent="0.2">
      <c r="A4001" t="s">
        <v>2013</v>
      </c>
      <c r="B4001" s="21" t="s">
        <v>1146</v>
      </c>
      <c r="C4001" s="21" t="s">
        <v>1149</v>
      </c>
      <c r="D4001" s="21" t="s">
        <v>3260</v>
      </c>
      <c r="E4001" s="21" t="s">
        <v>3261</v>
      </c>
      <c r="G4001" s="14" t="s">
        <v>3267</v>
      </c>
      <c r="H4001" s="21" t="s">
        <v>1165</v>
      </c>
      <c r="I4001" s="21" t="s">
        <v>3262</v>
      </c>
      <c r="M4001" t="s">
        <v>3034</v>
      </c>
      <c r="O4001">
        <v>2009</v>
      </c>
      <c r="Q4001" t="s">
        <v>3263</v>
      </c>
      <c r="S4001" t="s">
        <v>3265</v>
      </c>
      <c r="T4001" t="s">
        <v>3264</v>
      </c>
      <c r="U4001" s="21" t="s">
        <v>1151</v>
      </c>
      <c r="X4001" s="9" t="s">
        <v>1290</v>
      </c>
      <c r="Z4001">
        <v>12</v>
      </c>
      <c r="AD4001" t="s">
        <v>1165</v>
      </c>
      <c r="AF4001" t="s">
        <v>1165</v>
      </c>
      <c r="AI4001" s="21" t="s">
        <v>1165</v>
      </c>
      <c r="AJ4001" s="21" t="s">
        <v>1148</v>
      </c>
      <c r="AK4001">
        <v>0</v>
      </c>
      <c r="AL4001" t="s">
        <v>1277</v>
      </c>
      <c r="AM4001">
        <v>0</v>
      </c>
      <c r="AN4001" s="21">
        <v>4</v>
      </c>
      <c r="AO4001" s="21">
        <v>25</v>
      </c>
      <c r="AP4001" s="21">
        <v>21</v>
      </c>
      <c r="AQ4001" s="22" t="s">
        <v>3252</v>
      </c>
      <c r="AR4001" s="21" t="s">
        <v>3266</v>
      </c>
    </row>
    <row r="4002" spans="1:44" x14ac:dyDescent="0.2">
      <c r="A4002" t="s">
        <v>2013</v>
      </c>
      <c r="B4002" s="21" t="s">
        <v>1146</v>
      </c>
      <c r="C4002" s="21" t="s">
        <v>1149</v>
      </c>
      <c r="D4002" s="21" t="s">
        <v>3260</v>
      </c>
      <c r="E4002" s="21" t="s">
        <v>3261</v>
      </c>
      <c r="G4002" s="14" t="s">
        <v>3267</v>
      </c>
      <c r="H4002" s="21" t="s">
        <v>1165</v>
      </c>
      <c r="I4002" s="21" t="s">
        <v>3262</v>
      </c>
      <c r="M4002" t="s">
        <v>3034</v>
      </c>
      <c r="O4002">
        <v>2009</v>
      </c>
      <c r="Q4002" t="s">
        <v>3263</v>
      </c>
      <c r="S4002" t="s">
        <v>3265</v>
      </c>
      <c r="T4002" t="s">
        <v>3264</v>
      </c>
      <c r="U4002" s="21" t="s">
        <v>1151</v>
      </c>
      <c r="X4002" s="9" t="s">
        <v>1290</v>
      </c>
      <c r="Z4002">
        <v>12</v>
      </c>
      <c r="AD4002" t="s">
        <v>1165</v>
      </c>
      <c r="AF4002" t="s">
        <v>1165</v>
      </c>
      <c r="AI4002" s="21" t="s">
        <v>1165</v>
      </c>
      <c r="AJ4002" s="21" t="s">
        <v>1148</v>
      </c>
      <c r="AK4002">
        <v>0</v>
      </c>
      <c r="AL4002" t="s">
        <v>1277</v>
      </c>
      <c r="AM4002">
        <v>0</v>
      </c>
      <c r="AN4002" s="21">
        <v>4</v>
      </c>
      <c r="AO4002" s="21">
        <v>25</v>
      </c>
      <c r="AP4002" s="21">
        <v>22</v>
      </c>
      <c r="AQ4002" s="22" t="s">
        <v>3252</v>
      </c>
      <c r="AR4002" s="21" t="s">
        <v>3266</v>
      </c>
    </row>
    <row r="4003" spans="1:44" x14ac:dyDescent="0.2">
      <c r="A4003" t="s">
        <v>2013</v>
      </c>
      <c r="B4003" s="21" t="s">
        <v>1146</v>
      </c>
      <c r="C4003" s="21" t="s">
        <v>1149</v>
      </c>
      <c r="D4003" s="21" t="s">
        <v>3260</v>
      </c>
      <c r="E4003" s="21" t="s">
        <v>3261</v>
      </c>
      <c r="G4003" s="14" t="s">
        <v>3267</v>
      </c>
      <c r="H4003" s="21" t="s">
        <v>1165</v>
      </c>
      <c r="I4003" s="21" t="s">
        <v>3262</v>
      </c>
      <c r="M4003" t="s">
        <v>3034</v>
      </c>
      <c r="O4003">
        <v>2009</v>
      </c>
      <c r="Q4003" t="s">
        <v>3263</v>
      </c>
      <c r="S4003" t="s">
        <v>3265</v>
      </c>
      <c r="T4003" t="s">
        <v>3264</v>
      </c>
      <c r="U4003" s="21" t="s">
        <v>1151</v>
      </c>
      <c r="X4003" s="9" t="s">
        <v>1290</v>
      </c>
      <c r="Z4003">
        <v>12</v>
      </c>
      <c r="AD4003" t="s">
        <v>1165</v>
      </c>
      <c r="AF4003" t="s">
        <v>1165</v>
      </c>
      <c r="AI4003" s="21" t="s">
        <v>1165</v>
      </c>
      <c r="AJ4003" s="21" t="s">
        <v>1148</v>
      </c>
      <c r="AK4003">
        <v>0</v>
      </c>
      <c r="AL4003" t="s">
        <v>1277</v>
      </c>
      <c r="AM4003">
        <v>0</v>
      </c>
      <c r="AN4003" s="21">
        <v>4</v>
      </c>
      <c r="AO4003" s="21">
        <v>25</v>
      </c>
      <c r="AP4003" s="21">
        <v>23</v>
      </c>
      <c r="AQ4003" s="22" t="s">
        <v>3252</v>
      </c>
      <c r="AR4003" s="21" t="s">
        <v>3266</v>
      </c>
    </row>
    <row r="4004" spans="1:44" x14ac:dyDescent="0.2">
      <c r="A4004" t="s">
        <v>2013</v>
      </c>
      <c r="B4004" s="21" t="s">
        <v>1146</v>
      </c>
      <c r="C4004" s="21" t="s">
        <v>1149</v>
      </c>
      <c r="D4004" s="21" t="s">
        <v>3260</v>
      </c>
      <c r="E4004" s="21" t="s">
        <v>3261</v>
      </c>
      <c r="G4004" s="14" t="s">
        <v>3267</v>
      </c>
      <c r="H4004" s="21" t="s">
        <v>1165</v>
      </c>
      <c r="I4004" s="21" t="s">
        <v>3262</v>
      </c>
      <c r="M4004" t="s">
        <v>3034</v>
      </c>
      <c r="O4004">
        <v>2009</v>
      </c>
      <c r="Q4004" t="s">
        <v>3263</v>
      </c>
      <c r="S4004" t="s">
        <v>3265</v>
      </c>
      <c r="T4004" t="s">
        <v>3264</v>
      </c>
      <c r="U4004" s="21" t="s">
        <v>1151</v>
      </c>
      <c r="X4004" s="9" t="s">
        <v>1290</v>
      </c>
      <c r="Z4004">
        <v>12</v>
      </c>
      <c r="AD4004" t="s">
        <v>1165</v>
      </c>
      <c r="AF4004" t="s">
        <v>1165</v>
      </c>
      <c r="AI4004" s="21" t="s">
        <v>1165</v>
      </c>
      <c r="AJ4004" s="21" t="s">
        <v>1148</v>
      </c>
      <c r="AK4004">
        <v>0</v>
      </c>
      <c r="AL4004" t="s">
        <v>1277</v>
      </c>
      <c r="AM4004">
        <v>0</v>
      </c>
      <c r="AN4004" s="21">
        <v>4</v>
      </c>
      <c r="AO4004" s="21">
        <v>25</v>
      </c>
      <c r="AP4004" s="21">
        <v>24</v>
      </c>
      <c r="AQ4004" s="22" t="s">
        <v>3252</v>
      </c>
      <c r="AR4004" s="21" t="s">
        <v>3266</v>
      </c>
    </row>
    <row r="4005" spans="1:44" x14ac:dyDescent="0.2">
      <c r="A4005" t="s">
        <v>2013</v>
      </c>
      <c r="B4005" s="21" t="s">
        <v>1146</v>
      </c>
      <c r="C4005" s="21" t="s">
        <v>1149</v>
      </c>
      <c r="D4005" s="21" t="s">
        <v>3260</v>
      </c>
      <c r="E4005" s="21" t="s">
        <v>3261</v>
      </c>
      <c r="G4005" s="14" t="s">
        <v>3267</v>
      </c>
      <c r="H4005" s="21" t="s">
        <v>1165</v>
      </c>
      <c r="I4005" s="21" t="s">
        <v>3262</v>
      </c>
      <c r="M4005" t="s">
        <v>3034</v>
      </c>
      <c r="O4005">
        <v>2009</v>
      </c>
      <c r="Q4005" t="s">
        <v>3263</v>
      </c>
      <c r="S4005" t="s">
        <v>3265</v>
      </c>
      <c r="T4005" t="s">
        <v>3264</v>
      </c>
      <c r="U4005" s="21" t="s">
        <v>1151</v>
      </c>
      <c r="X4005" s="9" t="s">
        <v>1290</v>
      </c>
      <c r="Z4005">
        <v>12</v>
      </c>
      <c r="AD4005" t="s">
        <v>1165</v>
      </c>
      <c r="AF4005" t="s">
        <v>1165</v>
      </c>
      <c r="AI4005" s="21" t="s">
        <v>1165</v>
      </c>
      <c r="AJ4005" s="21" t="s">
        <v>1148</v>
      </c>
      <c r="AK4005">
        <v>0</v>
      </c>
      <c r="AL4005" t="s">
        <v>1277</v>
      </c>
      <c r="AM4005">
        <v>0</v>
      </c>
      <c r="AN4005" s="21">
        <v>4</v>
      </c>
      <c r="AO4005" s="21">
        <v>25</v>
      </c>
      <c r="AP4005" s="21">
        <v>25</v>
      </c>
      <c r="AQ4005" s="22" t="s">
        <v>3252</v>
      </c>
      <c r="AR4005" s="21" t="s">
        <v>3266</v>
      </c>
    </row>
    <row r="4006" spans="1:44" x14ac:dyDescent="0.2">
      <c r="A4006" t="s">
        <v>2013</v>
      </c>
      <c r="B4006" s="21" t="s">
        <v>1146</v>
      </c>
      <c r="C4006" s="21" t="s">
        <v>1149</v>
      </c>
      <c r="D4006" s="21" t="s">
        <v>3260</v>
      </c>
      <c r="E4006" s="21" t="s">
        <v>3261</v>
      </c>
      <c r="G4006" s="14" t="s">
        <v>3267</v>
      </c>
      <c r="H4006" s="21" t="s">
        <v>1165</v>
      </c>
      <c r="I4006" s="21" t="s">
        <v>3262</v>
      </c>
      <c r="M4006" t="s">
        <v>3034</v>
      </c>
      <c r="O4006">
        <v>2009</v>
      </c>
      <c r="Q4006" t="s">
        <v>3263</v>
      </c>
      <c r="S4006" t="s">
        <v>3265</v>
      </c>
      <c r="T4006" t="s">
        <v>3264</v>
      </c>
      <c r="U4006" s="21" t="s">
        <v>1151</v>
      </c>
      <c r="X4006" s="9" t="s">
        <v>1290</v>
      </c>
      <c r="Z4006">
        <v>12</v>
      </c>
      <c r="AD4006" t="s">
        <v>1165</v>
      </c>
      <c r="AF4006" t="s">
        <v>1165</v>
      </c>
      <c r="AI4006" s="21" t="s">
        <v>1165</v>
      </c>
      <c r="AJ4006" s="21" t="s">
        <v>1148</v>
      </c>
      <c r="AK4006">
        <v>0</v>
      </c>
      <c r="AL4006" t="s">
        <v>1277</v>
      </c>
      <c r="AM4006">
        <v>0</v>
      </c>
      <c r="AN4006" s="21">
        <v>4</v>
      </c>
      <c r="AO4006" s="21">
        <v>25</v>
      </c>
      <c r="AP4006" s="21">
        <v>26</v>
      </c>
      <c r="AQ4006" s="22" t="s">
        <v>3252</v>
      </c>
      <c r="AR4006" s="21" t="s">
        <v>3266</v>
      </c>
    </row>
    <row r="4007" spans="1:44" x14ac:dyDescent="0.2">
      <c r="A4007" t="s">
        <v>2013</v>
      </c>
      <c r="B4007" s="21" t="s">
        <v>1146</v>
      </c>
      <c r="C4007" s="21" t="s">
        <v>1149</v>
      </c>
      <c r="D4007" s="21" t="s">
        <v>3260</v>
      </c>
      <c r="E4007" s="21" t="s">
        <v>3261</v>
      </c>
      <c r="G4007" s="14" t="s">
        <v>3267</v>
      </c>
      <c r="H4007" s="21" t="s">
        <v>1165</v>
      </c>
      <c r="I4007" s="21" t="s">
        <v>3262</v>
      </c>
      <c r="M4007" t="s">
        <v>3034</v>
      </c>
      <c r="O4007">
        <v>2009</v>
      </c>
      <c r="Q4007" t="s">
        <v>3263</v>
      </c>
      <c r="S4007" t="s">
        <v>3265</v>
      </c>
      <c r="T4007" t="s">
        <v>3264</v>
      </c>
      <c r="U4007" s="21" t="s">
        <v>1151</v>
      </c>
      <c r="X4007" s="9" t="s">
        <v>1290</v>
      </c>
      <c r="Z4007">
        <v>12</v>
      </c>
      <c r="AD4007" t="s">
        <v>1165</v>
      </c>
      <c r="AF4007" t="s">
        <v>1165</v>
      </c>
      <c r="AI4007" s="21" t="s">
        <v>1165</v>
      </c>
      <c r="AJ4007" s="21" t="s">
        <v>1148</v>
      </c>
      <c r="AK4007">
        <v>0</v>
      </c>
      <c r="AL4007" t="s">
        <v>1277</v>
      </c>
      <c r="AM4007">
        <v>0</v>
      </c>
      <c r="AN4007" s="21">
        <v>4</v>
      </c>
      <c r="AO4007" s="21">
        <v>25</v>
      </c>
      <c r="AP4007" s="21">
        <v>27</v>
      </c>
      <c r="AQ4007" s="22" t="s">
        <v>3252</v>
      </c>
      <c r="AR4007" s="21" t="s">
        <v>3266</v>
      </c>
    </row>
    <row r="4008" spans="1:44" x14ac:dyDescent="0.2">
      <c r="A4008" t="s">
        <v>2013</v>
      </c>
      <c r="B4008" s="21" t="s">
        <v>1146</v>
      </c>
      <c r="C4008" s="21" t="s">
        <v>1149</v>
      </c>
      <c r="D4008" s="21" t="s">
        <v>3260</v>
      </c>
      <c r="E4008" s="21" t="s">
        <v>3261</v>
      </c>
      <c r="G4008" s="14" t="s">
        <v>3267</v>
      </c>
      <c r="H4008" s="21" t="s">
        <v>1165</v>
      </c>
      <c r="I4008" s="21" t="s">
        <v>3262</v>
      </c>
      <c r="M4008" t="s">
        <v>3034</v>
      </c>
      <c r="O4008">
        <v>2009</v>
      </c>
      <c r="Q4008" t="s">
        <v>3263</v>
      </c>
      <c r="S4008" t="s">
        <v>3265</v>
      </c>
      <c r="T4008" t="s">
        <v>3264</v>
      </c>
      <c r="U4008" s="21" t="s">
        <v>1151</v>
      </c>
      <c r="X4008" s="9" t="s">
        <v>1290</v>
      </c>
      <c r="Z4008">
        <v>12</v>
      </c>
      <c r="AD4008" t="s">
        <v>1165</v>
      </c>
      <c r="AF4008" t="s">
        <v>1165</v>
      </c>
      <c r="AI4008" s="21" t="s">
        <v>1165</v>
      </c>
      <c r="AJ4008" s="21" t="s">
        <v>1148</v>
      </c>
      <c r="AK4008">
        <v>0</v>
      </c>
      <c r="AL4008" t="s">
        <v>1277</v>
      </c>
      <c r="AM4008">
        <v>0</v>
      </c>
      <c r="AN4008" s="21">
        <v>4</v>
      </c>
      <c r="AO4008" s="21">
        <v>25</v>
      </c>
      <c r="AP4008" s="21">
        <v>28</v>
      </c>
      <c r="AQ4008" s="22" t="s">
        <v>3252</v>
      </c>
      <c r="AR4008" s="21" t="s">
        <v>3266</v>
      </c>
    </row>
    <row r="4009" spans="1:44" x14ac:dyDescent="0.2">
      <c r="A4009" t="s">
        <v>2013</v>
      </c>
      <c r="B4009" s="21" t="s">
        <v>1146</v>
      </c>
      <c r="C4009" s="21" t="s">
        <v>1149</v>
      </c>
      <c r="D4009" s="21" t="s">
        <v>3260</v>
      </c>
      <c r="E4009" s="21" t="s">
        <v>3261</v>
      </c>
      <c r="G4009" s="14" t="s">
        <v>3267</v>
      </c>
      <c r="H4009" s="21" t="s">
        <v>1165</v>
      </c>
      <c r="I4009" s="21" t="s">
        <v>3262</v>
      </c>
      <c r="M4009" t="s">
        <v>3034</v>
      </c>
      <c r="O4009">
        <v>2009</v>
      </c>
      <c r="Q4009" t="s">
        <v>3263</v>
      </c>
      <c r="S4009" t="s">
        <v>3265</v>
      </c>
      <c r="T4009" t="s">
        <v>3264</v>
      </c>
      <c r="U4009" s="21" t="s">
        <v>1151</v>
      </c>
      <c r="X4009" s="9" t="s">
        <v>1290</v>
      </c>
      <c r="Z4009">
        <v>12</v>
      </c>
      <c r="AD4009" t="s">
        <v>1165</v>
      </c>
      <c r="AF4009" t="s">
        <v>1165</v>
      </c>
      <c r="AI4009" s="21" t="s">
        <v>1165</v>
      </c>
      <c r="AJ4009" s="21" t="s">
        <v>1148</v>
      </c>
      <c r="AK4009">
        <v>0</v>
      </c>
      <c r="AL4009" t="s">
        <v>1277</v>
      </c>
      <c r="AM4009">
        <v>0</v>
      </c>
      <c r="AN4009" s="21">
        <v>4</v>
      </c>
      <c r="AO4009" s="21">
        <v>25</v>
      </c>
      <c r="AP4009" s="21">
        <v>29</v>
      </c>
      <c r="AQ4009" s="22" t="s">
        <v>3252</v>
      </c>
      <c r="AR4009" s="21" t="s">
        <v>3266</v>
      </c>
    </row>
    <row r="4010" spans="1:44" x14ac:dyDescent="0.2">
      <c r="A4010" t="s">
        <v>2013</v>
      </c>
      <c r="B4010" s="21" t="s">
        <v>1146</v>
      </c>
      <c r="C4010" s="21" t="s">
        <v>1149</v>
      </c>
      <c r="D4010" s="21" t="s">
        <v>3260</v>
      </c>
      <c r="E4010" s="21" t="s">
        <v>3261</v>
      </c>
      <c r="G4010" s="14" t="s">
        <v>3267</v>
      </c>
      <c r="H4010" s="21" t="s">
        <v>1165</v>
      </c>
      <c r="I4010" s="21" t="s">
        <v>3262</v>
      </c>
      <c r="M4010" t="s">
        <v>3034</v>
      </c>
      <c r="O4010">
        <v>2009</v>
      </c>
      <c r="Q4010" t="s">
        <v>3263</v>
      </c>
      <c r="S4010" t="s">
        <v>3265</v>
      </c>
      <c r="T4010" t="s">
        <v>3264</v>
      </c>
      <c r="U4010" s="21" t="s">
        <v>1151</v>
      </c>
      <c r="X4010" s="9" t="s">
        <v>1290</v>
      </c>
      <c r="Z4010">
        <v>12</v>
      </c>
      <c r="AD4010" t="s">
        <v>1165</v>
      </c>
      <c r="AF4010" t="s">
        <v>1165</v>
      </c>
      <c r="AI4010" s="21" t="s">
        <v>1165</v>
      </c>
      <c r="AJ4010" s="21" t="s">
        <v>1148</v>
      </c>
      <c r="AK4010">
        <v>0</v>
      </c>
      <c r="AL4010" t="s">
        <v>1277</v>
      </c>
      <c r="AM4010">
        <v>0</v>
      </c>
      <c r="AN4010" s="21">
        <v>4</v>
      </c>
      <c r="AO4010" s="21">
        <v>25</v>
      </c>
      <c r="AP4010" s="21">
        <v>30</v>
      </c>
      <c r="AQ4010" s="22" t="s">
        <v>3252</v>
      </c>
      <c r="AR4010" s="21" t="s">
        <v>3266</v>
      </c>
    </row>
    <row r="4011" spans="1:44" x14ac:dyDescent="0.2">
      <c r="A4011" t="s">
        <v>2013</v>
      </c>
      <c r="B4011" s="21" t="s">
        <v>1146</v>
      </c>
      <c r="C4011" s="21" t="s">
        <v>1149</v>
      </c>
      <c r="D4011" s="21" t="s">
        <v>3260</v>
      </c>
      <c r="E4011" s="21" t="s">
        <v>3261</v>
      </c>
      <c r="G4011" s="14" t="s">
        <v>3267</v>
      </c>
      <c r="H4011" s="21" t="s">
        <v>1165</v>
      </c>
      <c r="I4011" s="21" t="s">
        <v>3262</v>
      </c>
      <c r="M4011" t="s">
        <v>3034</v>
      </c>
      <c r="O4011">
        <v>2009</v>
      </c>
      <c r="Q4011" t="s">
        <v>3263</v>
      </c>
      <c r="S4011" t="s">
        <v>3265</v>
      </c>
      <c r="T4011" t="s">
        <v>3264</v>
      </c>
      <c r="U4011" s="21" t="s">
        <v>1151</v>
      </c>
      <c r="X4011" s="9" t="s">
        <v>1291</v>
      </c>
      <c r="Z4011">
        <v>12</v>
      </c>
      <c r="AD4011" t="s">
        <v>1165</v>
      </c>
      <c r="AF4011" t="s">
        <v>1165</v>
      </c>
      <c r="AI4011" s="21" t="s">
        <v>1165</v>
      </c>
      <c r="AJ4011" s="21" t="s">
        <v>1148</v>
      </c>
      <c r="AK4011">
        <v>0</v>
      </c>
      <c r="AL4011" t="s">
        <v>1277</v>
      </c>
      <c r="AM4011">
        <v>0</v>
      </c>
      <c r="AN4011" s="21">
        <v>4</v>
      </c>
      <c r="AO4011" s="21">
        <v>25</v>
      </c>
      <c r="AP4011" s="21">
        <v>1</v>
      </c>
      <c r="AQ4011" s="22" t="s">
        <v>3252</v>
      </c>
      <c r="AR4011" s="21" t="s">
        <v>3266</v>
      </c>
    </row>
    <row r="4012" spans="1:44" x14ac:dyDescent="0.2">
      <c r="A4012" t="s">
        <v>2013</v>
      </c>
      <c r="B4012" s="21" t="s">
        <v>1146</v>
      </c>
      <c r="C4012" s="21" t="s">
        <v>1149</v>
      </c>
      <c r="D4012" s="21" t="s">
        <v>3260</v>
      </c>
      <c r="E4012" s="21" t="s">
        <v>3261</v>
      </c>
      <c r="G4012" s="14" t="s">
        <v>3267</v>
      </c>
      <c r="H4012" s="21" t="s">
        <v>1165</v>
      </c>
      <c r="I4012" s="21" t="s">
        <v>3262</v>
      </c>
      <c r="M4012" t="s">
        <v>3034</v>
      </c>
      <c r="O4012">
        <v>2009</v>
      </c>
      <c r="Q4012" t="s">
        <v>3263</v>
      </c>
      <c r="S4012" t="s">
        <v>3265</v>
      </c>
      <c r="T4012" t="s">
        <v>3264</v>
      </c>
      <c r="U4012" s="21" t="s">
        <v>1151</v>
      </c>
      <c r="X4012" s="9" t="s">
        <v>1291</v>
      </c>
      <c r="Z4012">
        <v>12</v>
      </c>
      <c r="AD4012" t="s">
        <v>1165</v>
      </c>
      <c r="AF4012" t="s">
        <v>1165</v>
      </c>
      <c r="AI4012" s="21" t="s">
        <v>1165</v>
      </c>
      <c r="AJ4012" s="21" t="s">
        <v>1148</v>
      </c>
      <c r="AK4012">
        <v>0</v>
      </c>
      <c r="AL4012" t="s">
        <v>1277</v>
      </c>
      <c r="AM4012">
        <v>0</v>
      </c>
      <c r="AN4012" s="21">
        <v>4</v>
      </c>
      <c r="AO4012" s="21">
        <v>25</v>
      </c>
      <c r="AP4012" s="21">
        <v>2</v>
      </c>
      <c r="AQ4012" s="22" t="s">
        <v>3252</v>
      </c>
      <c r="AR4012" s="21" t="s">
        <v>3266</v>
      </c>
    </row>
    <row r="4013" spans="1:44" x14ac:dyDescent="0.2">
      <c r="A4013" t="s">
        <v>2013</v>
      </c>
      <c r="B4013" s="21" t="s">
        <v>1146</v>
      </c>
      <c r="C4013" s="21" t="s">
        <v>1149</v>
      </c>
      <c r="D4013" s="21" t="s">
        <v>3260</v>
      </c>
      <c r="E4013" s="21" t="s">
        <v>3261</v>
      </c>
      <c r="G4013" s="14" t="s">
        <v>3267</v>
      </c>
      <c r="H4013" s="21" t="s">
        <v>1165</v>
      </c>
      <c r="I4013" s="21" t="s">
        <v>3262</v>
      </c>
      <c r="M4013" t="s">
        <v>3034</v>
      </c>
      <c r="O4013">
        <v>2009</v>
      </c>
      <c r="Q4013" t="s">
        <v>3263</v>
      </c>
      <c r="S4013" t="s">
        <v>3265</v>
      </c>
      <c r="T4013" t="s">
        <v>3264</v>
      </c>
      <c r="U4013" s="21" t="s">
        <v>1151</v>
      </c>
      <c r="X4013" s="9" t="s">
        <v>1291</v>
      </c>
      <c r="Z4013">
        <v>12</v>
      </c>
      <c r="AD4013" t="s">
        <v>1165</v>
      </c>
      <c r="AF4013" t="s">
        <v>1165</v>
      </c>
      <c r="AI4013" s="21" t="s">
        <v>1165</v>
      </c>
      <c r="AJ4013" s="21" t="s">
        <v>1148</v>
      </c>
      <c r="AK4013">
        <v>0</v>
      </c>
      <c r="AL4013" t="s">
        <v>1277</v>
      </c>
      <c r="AM4013">
        <v>0</v>
      </c>
      <c r="AN4013" s="21">
        <v>4</v>
      </c>
      <c r="AO4013" s="21">
        <v>25</v>
      </c>
      <c r="AP4013" s="21">
        <v>3</v>
      </c>
      <c r="AQ4013" s="22" t="s">
        <v>3252</v>
      </c>
      <c r="AR4013" s="21" t="s">
        <v>3266</v>
      </c>
    </row>
    <row r="4014" spans="1:44" x14ac:dyDescent="0.2">
      <c r="A4014" t="s">
        <v>2013</v>
      </c>
      <c r="B4014" s="21" t="s">
        <v>1146</v>
      </c>
      <c r="C4014" s="21" t="s">
        <v>1149</v>
      </c>
      <c r="D4014" s="21" t="s">
        <v>3260</v>
      </c>
      <c r="E4014" s="21" t="s">
        <v>3261</v>
      </c>
      <c r="G4014" s="14" t="s">
        <v>3267</v>
      </c>
      <c r="H4014" s="21" t="s">
        <v>1165</v>
      </c>
      <c r="I4014" s="21" t="s">
        <v>3262</v>
      </c>
      <c r="M4014" t="s">
        <v>3034</v>
      </c>
      <c r="O4014">
        <v>2009</v>
      </c>
      <c r="Q4014" t="s">
        <v>3263</v>
      </c>
      <c r="S4014" t="s">
        <v>3265</v>
      </c>
      <c r="T4014" t="s">
        <v>3264</v>
      </c>
      <c r="U4014" s="21" t="s">
        <v>1151</v>
      </c>
      <c r="X4014" s="9" t="s">
        <v>1291</v>
      </c>
      <c r="Z4014">
        <v>12</v>
      </c>
      <c r="AD4014" t="s">
        <v>1165</v>
      </c>
      <c r="AF4014" t="s">
        <v>1165</v>
      </c>
      <c r="AI4014" s="21" t="s">
        <v>1165</v>
      </c>
      <c r="AJ4014" s="21" t="s">
        <v>1148</v>
      </c>
      <c r="AK4014">
        <v>0</v>
      </c>
      <c r="AL4014" t="s">
        <v>1277</v>
      </c>
      <c r="AM4014">
        <v>0</v>
      </c>
      <c r="AN4014" s="21">
        <v>4</v>
      </c>
      <c r="AO4014" s="21">
        <v>25</v>
      </c>
      <c r="AP4014" s="21">
        <v>4</v>
      </c>
      <c r="AQ4014" s="22" t="s">
        <v>3252</v>
      </c>
      <c r="AR4014" s="21" t="s">
        <v>3266</v>
      </c>
    </row>
    <row r="4015" spans="1:44" x14ac:dyDescent="0.2">
      <c r="A4015" t="s">
        <v>2013</v>
      </c>
      <c r="B4015" s="21" t="s">
        <v>1146</v>
      </c>
      <c r="C4015" s="21" t="s">
        <v>1149</v>
      </c>
      <c r="D4015" s="21" t="s">
        <v>3260</v>
      </c>
      <c r="E4015" s="21" t="s">
        <v>3261</v>
      </c>
      <c r="G4015" s="14" t="s">
        <v>3267</v>
      </c>
      <c r="H4015" s="21" t="s">
        <v>1165</v>
      </c>
      <c r="I4015" s="21" t="s">
        <v>3262</v>
      </c>
      <c r="M4015" t="s">
        <v>3034</v>
      </c>
      <c r="O4015">
        <v>2009</v>
      </c>
      <c r="Q4015" t="s">
        <v>3263</v>
      </c>
      <c r="S4015" t="s">
        <v>3265</v>
      </c>
      <c r="T4015" t="s">
        <v>3264</v>
      </c>
      <c r="U4015" s="21" t="s">
        <v>1151</v>
      </c>
      <c r="X4015" s="9" t="s">
        <v>1291</v>
      </c>
      <c r="Z4015">
        <v>12</v>
      </c>
      <c r="AD4015" t="s">
        <v>1165</v>
      </c>
      <c r="AF4015" t="s">
        <v>1165</v>
      </c>
      <c r="AI4015" s="21" t="s">
        <v>1165</v>
      </c>
      <c r="AJ4015" s="21" t="s">
        <v>1148</v>
      </c>
      <c r="AK4015">
        <v>0</v>
      </c>
      <c r="AL4015" t="s">
        <v>1277</v>
      </c>
      <c r="AM4015">
        <v>0</v>
      </c>
      <c r="AN4015" s="21">
        <v>4</v>
      </c>
      <c r="AO4015" s="21">
        <v>25</v>
      </c>
      <c r="AP4015" s="21">
        <v>5</v>
      </c>
      <c r="AQ4015" s="22" t="s">
        <v>3252</v>
      </c>
      <c r="AR4015" s="21" t="s">
        <v>3266</v>
      </c>
    </row>
    <row r="4016" spans="1:44" x14ac:dyDescent="0.2">
      <c r="A4016" t="s">
        <v>2013</v>
      </c>
      <c r="B4016" s="21" t="s">
        <v>1146</v>
      </c>
      <c r="C4016" s="21" t="s">
        <v>1149</v>
      </c>
      <c r="D4016" s="21" t="s">
        <v>3260</v>
      </c>
      <c r="E4016" s="21" t="s">
        <v>3261</v>
      </c>
      <c r="G4016" s="14" t="s">
        <v>3267</v>
      </c>
      <c r="H4016" s="21" t="s">
        <v>1165</v>
      </c>
      <c r="I4016" s="21" t="s">
        <v>3262</v>
      </c>
      <c r="M4016" t="s">
        <v>3034</v>
      </c>
      <c r="O4016">
        <v>2009</v>
      </c>
      <c r="Q4016" t="s">
        <v>3263</v>
      </c>
      <c r="S4016" t="s">
        <v>3265</v>
      </c>
      <c r="T4016" t="s">
        <v>3264</v>
      </c>
      <c r="U4016" s="21" t="s">
        <v>1151</v>
      </c>
      <c r="X4016" s="9" t="s">
        <v>1291</v>
      </c>
      <c r="Z4016">
        <v>12</v>
      </c>
      <c r="AD4016" t="s">
        <v>1165</v>
      </c>
      <c r="AF4016" t="s">
        <v>1165</v>
      </c>
      <c r="AI4016" s="21" t="s">
        <v>1165</v>
      </c>
      <c r="AJ4016" s="21" t="s">
        <v>1148</v>
      </c>
      <c r="AK4016">
        <v>0</v>
      </c>
      <c r="AL4016" t="s">
        <v>1277</v>
      </c>
      <c r="AM4016">
        <v>0</v>
      </c>
      <c r="AN4016" s="21">
        <v>4</v>
      </c>
      <c r="AO4016" s="21">
        <v>25</v>
      </c>
      <c r="AP4016" s="21">
        <v>6</v>
      </c>
      <c r="AQ4016" s="22" t="s">
        <v>3252</v>
      </c>
      <c r="AR4016" s="21" t="s">
        <v>3266</v>
      </c>
    </row>
    <row r="4017" spans="1:44" x14ac:dyDescent="0.2">
      <c r="A4017" t="s">
        <v>2013</v>
      </c>
      <c r="B4017" s="21" t="s">
        <v>1146</v>
      </c>
      <c r="C4017" s="21" t="s">
        <v>1149</v>
      </c>
      <c r="D4017" s="21" t="s">
        <v>3260</v>
      </c>
      <c r="E4017" s="21" t="s">
        <v>3261</v>
      </c>
      <c r="G4017" s="14" t="s">
        <v>3267</v>
      </c>
      <c r="H4017" s="21" t="s">
        <v>1165</v>
      </c>
      <c r="I4017" s="21" t="s">
        <v>3262</v>
      </c>
      <c r="M4017" t="s">
        <v>3034</v>
      </c>
      <c r="O4017">
        <v>2009</v>
      </c>
      <c r="Q4017" t="s">
        <v>3263</v>
      </c>
      <c r="S4017" t="s">
        <v>3265</v>
      </c>
      <c r="T4017" t="s">
        <v>3264</v>
      </c>
      <c r="U4017" s="21" t="s">
        <v>1151</v>
      </c>
      <c r="X4017" s="9" t="s">
        <v>1291</v>
      </c>
      <c r="Z4017">
        <v>12</v>
      </c>
      <c r="AD4017" t="s">
        <v>1165</v>
      </c>
      <c r="AF4017" t="s">
        <v>1165</v>
      </c>
      <c r="AI4017" s="21" t="s">
        <v>1165</v>
      </c>
      <c r="AJ4017" s="21" t="s">
        <v>1148</v>
      </c>
      <c r="AK4017">
        <v>0</v>
      </c>
      <c r="AL4017" t="s">
        <v>1277</v>
      </c>
      <c r="AM4017">
        <v>0</v>
      </c>
      <c r="AN4017" s="21">
        <v>4</v>
      </c>
      <c r="AO4017" s="21">
        <v>25</v>
      </c>
      <c r="AP4017" s="21">
        <v>7</v>
      </c>
      <c r="AQ4017" s="22" t="s">
        <v>3252</v>
      </c>
      <c r="AR4017" s="21" t="s">
        <v>3266</v>
      </c>
    </row>
    <row r="4018" spans="1:44" x14ac:dyDescent="0.2">
      <c r="A4018" t="s">
        <v>2013</v>
      </c>
      <c r="B4018" s="21" t="s">
        <v>1146</v>
      </c>
      <c r="C4018" s="21" t="s">
        <v>1149</v>
      </c>
      <c r="D4018" s="21" t="s">
        <v>3260</v>
      </c>
      <c r="E4018" s="21" t="s">
        <v>3261</v>
      </c>
      <c r="G4018" s="14" t="s">
        <v>3267</v>
      </c>
      <c r="H4018" s="21" t="s">
        <v>1165</v>
      </c>
      <c r="I4018" s="21" t="s">
        <v>3262</v>
      </c>
      <c r="M4018" t="s">
        <v>3034</v>
      </c>
      <c r="O4018">
        <v>2009</v>
      </c>
      <c r="Q4018" t="s">
        <v>3263</v>
      </c>
      <c r="S4018" t="s">
        <v>3265</v>
      </c>
      <c r="T4018" t="s">
        <v>3264</v>
      </c>
      <c r="U4018" s="21" t="s">
        <v>1151</v>
      </c>
      <c r="X4018" s="9" t="s">
        <v>1291</v>
      </c>
      <c r="Z4018">
        <v>12</v>
      </c>
      <c r="AD4018" t="s">
        <v>1165</v>
      </c>
      <c r="AF4018" t="s">
        <v>1165</v>
      </c>
      <c r="AI4018" s="21" t="s">
        <v>1165</v>
      </c>
      <c r="AJ4018" s="21" t="s">
        <v>1148</v>
      </c>
      <c r="AK4018">
        <v>0</v>
      </c>
      <c r="AL4018" t="s">
        <v>1277</v>
      </c>
      <c r="AM4018">
        <v>0</v>
      </c>
      <c r="AN4018" s="21">
        <v>4</v>
      </c>
      <c r="AO4018" s="21">
        <v>25</v>
      </c>
      <c r="AP4018" s="21">
        <v>8</v>
      </c>
      <c r="AQ4018" s="22" t="s">
        <v>3252</v>
      </c>
      <c r="AR4018" s="21" t="s">
        <v>3266</v>
      </c>
    </row>
    <row r="4019" spans="1:44" x14ac:dyDescent="0.2">
      <c r="A4019" t="s">
        <v>2013</v>
      </c>
      <c r="B4019" s="21" t="s">
        <v>1146</v>
      </c>
      <c r="C4019" s="21" t="s">
        <v>1149</v>
      </c>
      <c r="D4019" s="21" t="s">
        <v>3260</v>
      </c>
      <c r="E4019" s="21" t="s">
        <v>3261</v>
      </c>
      <c r="G4019" s="14" t="s">
        <v>3267</v>
      </c>
      <c r="H4019" s="21" t="s">
        <v>1165</v>
      </c>
      <c r="I4019" s="21" t="s">
        <v>3262</v>
      </c>
      <c r="M4019" t="s">
        <v>3034</v>
      </c>
      <c r="O4019">
        <v>2009</v>
      </c>
      <c r="Q4019" t="s">
        <v>3263</v>
      </c>
      <c r="S4019" t="s">
        <v>3265</v>
      </c>
      <c r="T4019" t="s">
        <v>3264</v>
      </c>
      <c r="U4019" s="21" t="s">
        <v>1151</v>
      </c>
      <c r="X4019" s="9" t="s">
        <v>1291</v>
      </c>
      <c r="Z4019">
        <v>12</v>
      </c>
      <c r="AD4019" t="s">
        <v>1165</v>
      </c>
      <c r="AF4019" t="s">
        <v>1165</v>
      </c>
      <c r="AI4019" s="21" t="s">
        <v>1165</v>
      </c>
      <c r="AJ4019" s="21" t="s">
        <v>1148</v>
      </c>
      <c r="AK4019">
        <v>0</v>
      </c>
      <c r="AL4019" t="s">
        <v>1277</v>
      </c>
      <c r="AM4019">
        <v>0</v>
      </c>
      <c r="AN4019" s="21">
        <v>4</v>
      </c>
      <c r="AO4019" s="21">
        <v>25</v>
      </c>
      <c r="AP4019" s="21">
        <v>9</v>
      </c>
      <c r="AQ4019" s="22" t="s">
        <v>3252</v>
      </c>
      <c r="AR4019" s="21" t="s">
        <v>3266</v>
      </c>
    </row>
    <row r="4020" spans="1:44" x14ac:dyDescent="0.2">
      <c r="A4020" t="s">
        <v>2013</v>
      </c>
      <c r="B4020" s="21" t="s">
        <v>1146</v>
      </c>
      <c r="C4020" s="21" t="s">
        <v>1149</v>
      </c>
      <c r="D4020" s="21" t="s">
        <v>3260</v>
      </c>
      <c r="E4020" s="21" t="s">
        <v>3261</v>
      </c>
      <c r="G4020" s="14" t="s">
        <v>3267</v>
      </c>
      <c r="H4020" s="21" t="s">
        <v>1165</v>
      </c>
      <c r="I4020" s="21" t="s">
        <v>3262</v>
      </c>
      <c r="M4020" t="s">
        <v>3034</v>
      </c>
      <c r="O4020">
        <v>2009</v>
      </c>
      <c r="Q4020" t="s">
        <v>3263</v>
      </c>
      <c r="S4020" t="s">
        <v>3265</v>
      </c>
      <c r="T4020" t="s">
        <v>3264</v>
      </c>
      <c r="U4020" s="21" t="s">
        <v>1151</v>
      </c>
      <c r="X4020" s="9" t="s">
        <v>1291</v>
      </c>
      <c r="Z4020">
        <v>12</v>
      </c>
      <c r="AD4020" t="s">
        <v>1165</v>
      </c>
      <c r="AF4020" t="s">
        <v>1165</v>
      </c>
      <c r="AI4020" s="21" t="s">
        <v>1165</v>
      </c>
      <c r="AJ4020" s="21" t="s">
        <v>1148</v>
      </c>
      <c r="AK4020">
        <v>0</v>
      </c>
      <c r="AL4020" t="s">
        <v>1277</v>
      </c>
      <c r="AM4020">
        <v>0</v>
      </c>
      <c r="AN4020" s="21">
        <v>4</v>
      </c>
      <c r="AO4020" s="21">
        <v>25</v>
      </c>
      <c r="AP4020" s="21">
        <v>10</v>
      </c>
      <c r="AQ4020" s="22" t="s">
        <v>3252</v>
      </c>
      <c r="AR4020" s="21" t="s">
        <v>3266</v>
      </c>
    </row>
    <row r="4021" spans="1:44" x14ac:dyDescent="0.2">
      <c r="A4021" t="s">
        <v>2013</v>
      </c>
      <c r="B4021" s="21" t="s">
        <v>1146</v>
      </c>
      <c r="C4021" s="21" t="s">
        <v>1149</v>
      </c>
      <c r="D4021" s="21" t="s">
        <v>3260</v>
      </c>
      <c r="E4021" s="21" t="s">
        <v>3261</v>
      </c>
      <c r="G4021" s="14" t="s">
        <v>3267</v>
      </c>
      <c r="H4021" s="21" t="s">
        <v>1165</v>
      </c>
      <c r="I4021" s="21" t="s">
        <v>3262</v>
      </c>
      <c r="M4021" t="s">
        <v>3034</v>
      </c>
      <c r="O4021">
        <v>2009</v>
      </c>
      <c r="Q4021" t="s">
        <v>3263</v>
      </c>
      <c r="S4021" t="s">
        <v>3265</v>
      </c>
      <c r="T4021" t="s">
        <v>3264</v>
      </c>
      <c r="U4021" s="21" t="s">
        <v>1151</v>
      </c>
      <c r="X4021" s="9" t="s">
        <v>1291</v>
      </c>
      <c r="Z4021">
        <v>12</v>
      </c>
      <c r="AD4021" t="s">
        <v>1165</v>
      </c>
      <c r="AF4021" t="s">
        <v>1165</v>
      </c>
      <c r="AI4021" s="21" t="s">
        <v>1165</v>
      </c>
      <c r="AJ4021" s="21" t="s">
        <v>1148</v>
      </c>
      <c r="AK4021">
        <v>4.8899999999999997</v>
      </c>
      <c r="AL4021" t="s">
        <v>1277</v>
      </c>
      <c r="AM4021">
        <f>9.396</f>
        <v>9.3960000000000008</v>
      </c>
      <c r="AN4021" s="21">
        <v>4</v>
      </c>
      <c r="AO4021" s="21">
        <v>25</v>
      </c>
      <c r="AP4021" s="21">
        <v>11</v>
      </c>
      <c r="AQ4021" s="22" t="s">
        <v>3252</v>
      </c>
      <c r="AR4021" s="21" t="s">
        <v>3266</v>
      </c>
    </row>
    <row r="4022" spans="1:44" x14ac:dyDescent="0.2">
      <c r="A4022" t="s">
        <v>2013</v>
      </c>
      <c r="B4022" s="21" t="s">
        <v>1146</v>
      </c>
      <c r="C4022" s="21" t="s">
        <v>1149</v>
      </c>
      <c r="D4022" s="21" t="s">
        <v>3260</v>
      </c>
      <c r="E4022" s="21" t="s">
        <v>3261</v>
      </c>
      <c r="G4022" s="14" t="s">
        <v>3267</v>
      </c>
      <c r="H4022" s="21" t="s">
        <v>1165</v>
      </c>
      <c r="I4022" s="21" t="s">
        <v>3262</v>
      </c>
      <c r="M4022" t="s">
        <v>3034</v>
      </c>
      <c r="O4022">
        <v>2009</v>
      </c>
      <c r="Q4022" t="s">
        <v>3263</v>
      </c>
      <c r="S4022" t="s">
        <v>3265</v>
      </c>
      <c r="T4022" t="s">
        <v>3264</v>
      </c>
      <c r="U4022" s="21" t="s">
        <v>1151</v>
      </c>
      <c r="X4022" s="9" t="s">
        <v>1291</v>
      </c>
      <c r="Z4022">
        <v>12</v>
      </c>
      <c r="AD4022" t="s">
        <v>1165</v>
      </c>
      <c r="AF4022" t="s">
        <v>1165</v>
      </c>
      <c r="AI4022" s="21" t="s">
        <v>1165</v>
      </c>
      <c r="AJ4022" s="21" t="s">
        <v>1148</v>
      </c>
      <c r="AK4022">
        <v>14.451000000000001</v>
      </c>
      <c r="AL4022" t="s">
        <v>1277</v>
      </c>
      <c r="AM4022">
        <f>20.934-7.967</f>
        <v>12.967000000000002</v>
      </c>
      <c r="AN4022" s="21">
        <v>4</v>
      </c>
      <c r="AO4022" s="21">
        <v>25</v>
      </c>
      <c r="AP4022" s="21">
        <v>12</v>
      </c>
      <c r="AQ4022" s="22" t="s">
        <v>3252</v>
      </c>
      <c r="AR4022" s="21" t="s">
        <v>3266</v>
      </c>
    </row>
    <row r="4023" spans="1:44" x14ac:dyDescent="0.2">
      <c r="A4023" t="s">
        <v>2013</v>
      </c>
      <c r="B4023" s="21" t="s">
        <v>1146</v>
      </c>
      <c r="C4023" s="21" t="s">
        <v>1149</v>
      </c>
      <c r="D4023" s="21" t="s">
        <v>3260</v>
      </c>
      <c r="E4023" s="21" t="s">
        <v>3261</v>
      </c>
      <c r="G4023" s="14" t="s">
        <v>3267</v>
      </c>
      <c r="H4023" s="21" t="s">
        <v>1165</v>
      </c>
      <c r="I4023" s="21" t="s">
        <v>3262</v>
      </c>
      <c r="M4023" t="s">
        <v>3034</v>
      </c>
      <c r="O4023">
        <v>2009</v>
      </c>
      <c r="Q4023" t="s">
        <v>3263</v>
      </c>
      <c r="S4023" t="s">
        <v>3265</v>
      </c>
      <c r="T4023" t="s">
        <v>3264</v>
      </c>
      <c r="U4023" s="21" t="s">
        <v>1151</v>
      </c>
      <c r="X4023" s="9" t="s">
        <v>1291</v>
      </c>
      <c r="Z4023">
        <v>12</v>
      </c>
      <c r="AD4023" t="s">
        <v>1165</v>
      </c>
      <c r="AF4023" t="s">
        <v>1165</v>
      </c>
      <c r="AI4023" s="21" t="s">
        <v>1165</v>
      </c>
      <c r="AJ4023" s="21" t="s">
        <v>1148</v>
      </c>
      <c r="AK4023">
        <v>35.44</v>
      </c>
      <c r="AL4023" t="s">
        <v>1277</v>
      </c>
      <c r="AM4023" t="s">
        <v>3003</v>
      </c>
      <c r="AN4023" s="21">
        <v>4</v>
      </c>
      <c r="AO4023" s="21">
        <v>25</v>
      </c>
      <c r="AP4023" s="21">
        <v>13</v>
      </c>
      <c r="AQ4023" s="22" t="s">
        <v>3252</v>
      </c>
      <c r="AR4023" s="21" t="s">
        <v>3266</v>
      </c>
    </row>
    <row r="4024" spans="1:44" x14ac:dyDescent="0.2">
      <c r="A4024" t="s">
        <v>2013</v>
      </c>
      <c r="B4024" s="21" t="s">
        <v>1146</v>
      </c>
      <c r="C4024" s="21" t="s">
        <v>1149</v>
      </c>
      <c r="D4024" s="21" t="s">
        <v>3260</v>
      </c>
      <c r="E4024" s="21" t="s">
        <v>3261</v>
      </c>
      <c r="G4024" s="14" t="s">
        <v>3267</v>
      </c>
      <c r="H4024" s="21" t="s">
        <v>1165</v>
      </c>
      <c r="I4024" s="21" t="s">
        <v>3262</v>
      </c>
      <c r="M4024" t="s">
        <v>3034</v>
      </c>
      <c r="O4024">
        <v>2009</v>
      </c>
      <c r="Q4024" t="s">
        <v>3263</v>
      </c>
      <c r="S4024" t="s">
        <v>3265</v>
      </c>
      <c r="T4024" t="s">
        <v>3264</v>
      </c>
      <c r="U4024" s="21" t="s">
        <v>1151</v>
      </c>
      <c r="X4024" s="9" t="s">
        <v>1291</v>
      </c>
      <c r="Z4024">
        <v>12</v>
      </c>
      <c r="AD4024" t="s">
        <v>1165</v>
      </c>
      <c r="AF4024" t="s">
        <v>1165</v>
      </c>
      <c r="AI4024" s="21" t="s">
        <v>1165</v>
      </c>
      <c r="AJ4024" s="21" t="s">
        <v>1148</v>
      </c>
      <c r="AK4024">
        <v>58.515999999999998</v>
      </c>
      <c r="AL4024" t="s">
        <v>1277</v>
      </c>
      <c r="AM4024" t="s">
        <v>3003</v>
      </c>
      <c r="AN4024" s="21">
        <v>4</v>
      </c>
      <c r="AO4024" s="21">
        <v>25</v>
      </c>
      <c r="AP4024" s="21">
        <v>14</v>
      </c>
      <c r="AQ4024" s="22" t="s">
        <v>3252</v>
      </c>
      <c r="AR4024" s="21" t="s">
        <v>3266</v>
      </c>
    </row>
    <row r="4025" spans="1:44" x14ac:dyDescent="0.2">
      <c r="A4025" t="s">
        <v>2013</v>
      </c>
      <c r="B4025" s="21" t="s">
        <v>1146</v>
      </c>
      <c r="C4025" s="21" t="s">
        <v>1149</v>
      </c>
      <c r="D4025" s="21" t="s">
        <v>3260</v>
      </c>
      <c r="E4025" s="21" t="s">
        <v>3261</v>
      </c>
      <c r="G4025" s="14" t="s">
        <v>3267</v>
      </c>
      <c r="H4025" s="21" t="s">
        <v>1165</v>
      </c>
      <c r="I4025" s="21" t="s">
        <v>3262</v>
      </c>
      <c r="M4025" t="s">
        <v>3034</v>
      </c>
      <c r="O4025">
        <v>2009</v>
      </c>
      <c r="Q4025" t="s">
        <v>3263</v>
      </c>
      <c r="S4025" t="s">
        <v>3265</v>
      </c>
      <c r="T4025" t="s">
        <v>3264</v>
      </c>
      <c r="U4025" s="21" t="s">
        <v>1151</v>
      </c>
      <c r="X4025" s="9" t="s">
        <v>1291</v>
      </c>
      <c r="Z4025">
        <v>12</v>
      </c>
      <c r="AD4025" t="s">
        <v>1165</v>
      </c>
      <c r="AF4025" t="s">
        <v>1165</v>
      </c>
      <c r="AI4025" s="21" t="s">
        <v>1165</v>
      </c>
      <c r="AJ4025" s="21" t="s">
        <v>1148</v>
      </c>
      <c r="AK4025">
        <v>70.823999999999998</v>
      </c>
      <c r="AL4025" t="s">
        <v>1277</v>
      </c>
      <c r="AM4025" t="s">
        <v>3003</v>
      </c>
      <c r="AN4025" s="21">
        <v>4</v>
      </c>
      <c r="AO4025" s="21">
        <v>25</v>
      </c>
      <c r="AP4025" s="21">
        <v>15</v>
      </c>
      <c r="AQ4025" s="22" t="s">
        <v>3252</v>
      </c>
      <c r="AR4025" s="21" t="s">
        <v>3266</v>
      </c>
    </row>
    <row r="4026" spans="1:44" x14ac:dyDescent="0.2">
      <c r="A4026" t="s">
        <v>2013</v>
      </c>
      <c r="B4026" s="21" t="s">
        <v>1146</v>
      </c>
      <c r="C4026" s="21" t="s">
        <v>1149</v>
      </c>
      <c r="D4026" s="21" t="s">
        <v>3260</v>
      </c>
      <c r="E4026" s="21" t="s">
        <v>3261</v>
      </c>
      <c r="G4026" s="14" t="s">
        <v>3267</v>
      </c>
      <c r="H4026" s="21" t="s">
        <v>1165</v>
      </c>
      <c r="I4026" s="21" t="s">
        <v>3262</v>
      </c>
      <c r="M4026" t="s">
        <v>3034</v>
      </c>
      <c r="O4026">
        <v>2009</v>
      </c>
      <c r="Q4026" t="s">
        <v>3263</v>
      </c>
      <c r="S4026" t="s">
        <v>3265</v>
      </c>
      <c r="T4026" t="s">
        <v>3264</v>
      </c>
      <c r="U4026" s="21" t="s">
        <v>1151</v>
      </c>
      <c r="X4026" s="9" t="s">
        <v>1291</v>
      </c>
      <c r="Z4026">
        <v>12</v>
      </c>
      <c r="AD4026" t="s">
        <v>1165</v>
      </c>
      <c r="AF4026" t="s">
        <v>1165</v>
      </c>
      <c r="AI4026" s="21" t="s">
        <v>1165</v>
      </c>
      <c r="AJ4026" s="21" t="s">
        <v>1148</v>
      </c>
      <c r="AK4026">
        <v>73.022000000000006</v>
      </c>
      <c r="AL4026" t="s">
        <v>1277</v>
      </c>
      <c r="AM4026" t="s">
        <v>3003</v>
      </c>
      <c r="AN4026" s="21">
        <v>4</v>
      </c>
      <c r="AO4026" s="21">
        <v>25</v>
      </c>
      <c r="AP4026" s="21">
        <v>16</v>
      </c>
      <c r="AQ4026" s="22" t="s">
        <v>3252</v>
      </c>
      <c r="AR4026" s="21" t="s">
        <v>3266</v>
      </c>
    </row>
    <row r="4027" spans="1:44" x14ac:dyDescent="0.2">
      <c r="A4027" t="s">
        <v>2013</v>
      </c>
      <c r="B4027" s="21" t="s">
        <v>1146</v>
      </c>
      <c r="C4027" s="21" t="s">
        <v>1149</v>
      </c>
      <c r="D4027" s="21" t="s">
        <v>3260</v>
      </c>
      <c r="E4027" s="21" t="s">
        <v>3261</v>
      </c>
      <c r="G4027" s="14" t="s">
        <v>3267</v>
      </c>
      <c r="H4027" s="21" t="s">
        <v>1165</v>
      </c>
      <c r="I4027" s="21" t="s">
        <v>3262</v>
      </c>
      <c r="M4027" t="s">
        <v>3034</v>
      </c>
      <c r="O4027">
        <v>2009</v>
      </c>
      <c r="Q4027" t="s">
        <v>3263</v>
      </c>
      <c r="S4027" t="s">
        <v>3265</v>
      </c>
      <c r="T4027" t="s">
        <v>3264</v>
      </c>
      <c r="U4027" s="21" t="s">
        <v>1151</v>
      </c>
      <c r="X4027" s="9" t="s">
        <v>1291</v>
      </c>
      <c r="Z4027">
        <v>12</v>
      </c>
      <c r="AD4027" t="s">
        <v>1165</v>
      </c>
      <c r="AF4027" t="s">
        <v>1165</v>
      </c>
      <c r="AI4027" s="21" t="s">
        <v>1165</v>
      </c>
      <c r="AJ4027" s="21" t="s">
        <v>1148</v>
      </c>
      <c r="AK4027">
        <v>75.44</v>
      </c>
      <c r="AL4027" t="s">
        <v>1277</v>
      </c>
      <c r="AM4027" t="s">
        <v>3003</v>
      </c>
      <c r="AN4027" s="21">
        <v>4</v>
      </c>
      <c r="AO4027" s="21">
        <v>25</v>
      </c>
      <c r="AP4027" s="21">
        <v>17</v>
      </c>
      <c r="AQ4027" s="22" t="s">
        <v>3252</v>
      </c>
      <c r="AR4027" s="21" t="s">
        <v>3266</v>
      </c>
    </row>
    <row r="4028" spans="1:44" x14ac:dyDescent="0.2">
      <c r="A4028" t="s">
        <v>2013</v>
      </c>
      <c r="B4028" s="21" t="s">
        <v>1146</v>
      </c>
      <c r="C4028" s="21" t="s">
        <v>1149</v>
      </c>
      <c r="D4028" s="21" t="s">
        <v>3260</v>
      </c>
      <c r="E4028" s="21" t="s">
        <v>3261</v>
      </c>
      <c r="G4028" s="14" t="s">
        <v>3267</v>
      </c>
      <c r="H4028" s="21" t="s">
        <v>1165</v>
      </c>
      <c r="I4028" s="21" t="s">
        <v>3262</v>
      </c>
      <c r="M4028" t="s">
        <v>3034</v>
      </c>
      <c r="O4028">
        <v>2009</v>
      </c>
      <c r="Q4028" t="s">
        <v>3263</v>
      </c>
      <c r="S4028" t="s">
        <v>3265</v>
      </c>
      <c r="T4028" t="s">
        <v>3264</v>
      </c>
      <c r="U4028" s="21" t="s">
        <v>1151</v>
      </c>
      <c r="X4028" s="9" t="s">
        <v>1291</v>
      </c>
      <c r="Z4028">
        <v>12</v>
      </c>
      <c r="AD4028" t="s">
        <v>1165</v>
      </c>
      <c r="AF4028" t="s">
        <v>1165</v>
      </c>
      <c r="AI4028" s="21" t="s">
        <v>1165</v>
      </c>
      <c r="AJ4028" s="21" t="s">
        <v>1148</v>
      </c>
      <c r="AK4028">
        <v>82.856999999999999</v>
      </c>
      <c r="AL4028" t="s">
        <v>1277</v>
      </c>
      <c r="AM4028" t="s">
        <v>3003</v>
      </c>
      <c r="AN4028" s="21">
        <v>4</v>
      </c>
      <c r="AO4028" s="21">
        <v>25</v>
      </c>
      <c r="AP4028" s="21">
        <v>19</v>
      </c>
      <c r="AQ4028" s="22" t="s">
        <v>3252</v>
      </c>
      <c r="AR4028" s="21" t="s">
        <v>3266</v>
      </c>
    </row>
    <row r="4029" spans="1:44" x14ac:dyDescent="0.2">
      <c r="A4029" t="s">
        <v>2013</v>
      </c>
      <c r="B4029" s="21" t="s">
        <v>1146</v>
      </c>
      <c r="C4029" s="21" t="s">
        <v>1149</v>
      </c>
      <c r="D4029" s="21" t="s">
        <v>3260</v>
      </c>
      <c r="E4029" s="21" t="s">
        <v>3261</v>
      </c>
      <c r="G4029" s="14" t="s">
        <v>3267</v>
      </c>
      <c r="H4029" s="21" t="s">
        <v>1165</v>
      </c>
      <c r="I4029" s="21" t="s">
        <v>3262</v>
      </c>
      <c r="M4029" t="s">
        <v>3034</v>
      </c>
      <c r="O4029">
        <v>2009</v>
      </c>
      <c r="Q4029" t="s">
        <v>3263</v>
      </c>
      <c r="S4029" t="s">
        <v>3265</v>
      </c>
      <c r="T4029" t="s">
        <v>3264</v>
      </c>
      <c r="U4029" s="21" t="s">
        <v>1151</v>
      </c>
      <c r="X4029" s="9" t="s">
        <v>1291</v>
      </c>
      <c r="Z4029">
        <v>12</v>
      </c>
      <c r="AD4029" t="s">
        <v>1165</v>
      </c>
      <c r="AF4029" t="s">
        <v>1165</v>
      </c>
      <c r="AI4029" s="21" t="s">
        <v>1165</v>
      </c>
      <c r="AJ4029" s="21" t="s">
        <v>1148</v>
      </c>
      <c r="AK4029">
        <v>84.010999999999996</v>
      </c>
      <c r="AL4029" t="s">
        <v>1277</v>
      </c>
      <c r="AM4029" t="s">
        <v>3003</v>
      </c>
      <c r="AN4029" s="21">
        <v>4</v>
      </c>
      <c r="AO4029" s="21">
        <v>25</v>
      </c>
      <c r="AP4029" s="21">
        <v>20</v>
      </c>
      <c r="AQ4029" s="22" t="s">
        <v>3252</v>
      </c>
      <c r="AR4029" s="21" t="s">
        <v>3266</v>
      </c>
    </row>
    <row r="4030" spans="1:44" x14ac:dyDescent="0.2">
      <c r="A4030" t="s">
        <v>2013</v>
      </c>
      <c r="B4030" s="21" t="s">
        <v>1146</v>
      </c>
      <c r="C4030" s="21" t="s">
        <v>1149</v>
      </c>
      <c r="D4030" s="21" t="s">
        <v>3260</v>
      </c>
      <c r="E4030" s="21" t="s">
        <v>3261</v>
      </c>
      <c r="G4030" s="14" t="s">
        <v>3267</v>
      </c>
      <c r="H4030" s="21" t="s">
        <v>1165</v>
      </c>
      <c r="I4030" s="21" t="s">
        <v>3262</v>
      </c>
      <c r="M4030" t="s">
        <v>3034</v>
      </c>
      <c r="O4030">
        <v>2009</v>
      </c>
      <c r="Q4030" t="s">
        <v>3263</v>
      </c>
      <c r="S4030" t="s">
        <v>3265</v>
      </c>
      <c r="T4030" t="s">
        <v>3264</v>
      </c>
      <c r="U4030" s="21" t="s">
        <v>1151</v>
      </c>
      <c r="X4030" s="9" t="s">
        <v>1291</v>
      </c>
      <c r="Z4030">
        <v>12</v>
      </c>
      <c r="AD4030" t="s">
        <v>1165</v>
      </c>
      <c r="AF4030" t="s">
        <v>1165</v>
      </c>
      <c r="AI4030" s="21" t="s">
        <v>1165</v>
      </c>
      <c r="AJ4030" s="21" t="s">
        <v>1148</v>
      </c>
      <c r="AK4030">
        <v>85.33</v>
      </c>
      <c r="AL4030" t="s">
        <v>1277</v>
      </c>
      <c r="AM4030" t="s">
        <v>3003</v>
      </c>
      <c r="AN4030" s="21">
        <v>4</v>
      </c>
      <c r="AO4030" s="21">
        <v>25</v>
      </c>
      <c r="AP4030" s="21">
        <v>21</v>
      </c>
      <c r="AQ4030" s="22" t="s">
        <v>3252</v>
      </c>
      <c r="AR4030" s="21" t="s">
        <v>3266</v>
      </c>
    </row>
    <row r="4031" spans="1:44" x14ac:dyDescent="0.2">
      <c r="A4031" t="s">
        <v>2013</v>
      </c>
      <c r="B4031" s="21" t="s">
        <v>1146</v>
      </c>
      <c r="C4031" s="21" t="s">
        <v>1149</v>
      </c>
      <c r="D4031" s="21" t="s">
        <v>3260</v>
      </c>
      <c r="E4031" s="21" t="s">
        <v>3261</v>
      </c>
      <c r="G4031" s="14" t="s">
        <v>3267</v>
      </c>
      <c r="H4031" s="21" t="s">
        <v>1165</v>
      </c>
      <c r="I4031" s="21" t="s">
        <v>3262</v>
      </c>
      <c r="M4031" t="s">
        <v>3034</v>
      </c>
      <c r="O4031">
        <v>2009</v>
      </c>
      <c r="Q4031" t="s">
        <v>3263</v>
      </c>
      <c r="S4031" t="s">
        <v>3265</v>
      </c>
      <c r="T4031" t="s">
        <v>3264</v>
      </c>
      <c r="U4031" s="21" t="s">
        <v>1151</v>
      </c>
      <c r="X4031" s="9" t="s">
        <v>1291</v>
      </c>
      <c r="Z4031">
        <v>12</v>
      </c>
      <c r="AD4031" t="s">
        <v>1165</v>
      </c>
      <c r="AF4031" t="s">
        <v>1165</v>
      </c>
      <c r="AI4031" s="21" t="s">
        <v>1165</v>
      </c>
      <c r="AJ4031" s="21" t="s">
        <v>1148</v>
      </c>
      <c r="AK4031">
        <v>85.33</v>
      </c>
      <c r="AL4031" t="s">
        <v>1277</v>
      </c>
      <c r="AM4031" t="s">
        <v>3003</v>
      </c>
      <c r="AN4031" s="21">
        <v>4</v>
      </c>
      <c r="AO4031" s="21">
        <v>25</v>
      </c>
      <c r="AP4031" s="21">
        <v>22</v>
      </c>
      <c r="AQ4031" s="22" t="s">
        <v>3252</v>
      </c>
      <c r="AR4031" s="21" t="s">
        <v>3266</v>
      </c>
    </row>
    <row r="4032" spans="1:44" x14ac:dyDescent="0.2">
      <c r="A4032" t="s">
        <v>2013</v>
      </c>
      <c r="B4032" s="21" t="s">
        <v>1146</v>
      </c>
      <c r="C4032" s="21" t="s">
        <v>1149</v>
      </c>
      <c r="D4032" s="21" t="s">
        <v>3260</v>
      </c>
      <c r="E4032" s="21" t="s">
        <v>3261</v>
      </c>
      <c r="G4032" s="14" t="s">
        <v>3267</v>
      </c>
      <c r="H4032" s="21" t="s">
        <v>1165</v>
      </c>
      <c r="I4032" s="21" t="s">
        <v>3262</v>
      </c>
      <c r="M4032" t="s">
        <v>3034</v>
      </c>
      <c r="O4032">
        <v>2009</v>
      </c>
      <c r="Q4032" t="s">
        <v>3263</v>
      </c>
      <c r="S4032" t="s">
        <v>3265</v>
      </c>
      <c r="T4032" t="s">
        <v>3264</v>
      </c>
      <c r="U4032" s="21" t="s">
        <v>1151</v>
      </c>
      <c r="X4032" s="9" t="s">
        <v>1291</v>
      </c>
      <c r="Z4032">
        <v>12</v>
      </c>
      <c r="AD4032" t="s">
        <v>1165</v>
      </c>
      <c r="AF4032" t="s">
        <v>1165</v>
      </c>
      <c r="AI4032" s="21" t="s">
        <v>1165</v>
      </c>
      <c r="AJ4032" s="21" t="s">
        <v>1148</v>
      </c>
      <c r="AK4032">
        <v>87.856999999999999</v>
      </c>
      <c r="AL4032" t="s">
        <v>1277</v>
      </c>
      <c r="AM4032" t="s">
        <v>3003</v>
      </c>
      <c r="AN4032" s="21">
        <v>4</v>
      </c>
      <c r="AO4032" s="21">
        <v>25</v>
      </c>
      <c r="AP4032" s="21">
        <v>23</v>
      </c>
      <c r="AQ4032" s="22" t="s">
        <v>3252</v>
      </c>
      <c r="AR4032" s="21" t="s">
        <v>3266</v>
      </c>
    </row>
    <row r="4033" spans="1:44" x14ac:dyDescent="0.2">
      <c r="A4033" t="s">
        <v>2013</v>
      </c>
      <c r="B4033" s="21" t="s">
        <v>1146</v>
      </c>
      <c r="C4033" s="21" t="s">
        <v>1149</v>
      </c>
      <c r="D4033" s="21" t="s">
        <v>3260</v>
      </c>
      <c r="E4033" s="21" t="s">
        <v>3261</v>
      </c>
      <c r="G4033" s="14" t="s">
        <v>3267</v>
      </c>
      <c r="H4033" s="21" t="s">
        <v>1165</v>
      </c>
      <c r="I4033" s="21" t="s">
        <v>3262</v>
      </c>
      <c r="M4033" t="s">
        <v>3034</v>
      </c>
      <c r="O4033">
        <v>2009</v>
      </c>
      <c r="Q4033" t="s">
        <v>3263</v>
      </c>
      <c r="S4033" t="s">
        <v>3265</v>
      </c>
      <c r="T4033" t="s">
        <v>3264</v>
      </c>
      <c r="U4033" s="21" t="s">
        <v>1151</v>
      </c>
      <c r="X4033" s="9" t="s">
        <v>1291</v>
      </c>
      <c r="Z4033">
        <v>12</v>
      </c>
      <c r="AD4033" t="s">
        <v>1165</v>
      </c>
      <c r="AF4033" t="s">
        <v>1165</v>
      </c>
      <c r="AI4033" s="21" t="s">
        <v>1165</v>
      </c>
      <c r="AJ4033" s="21" t="s">
        <v>1148</v>
      </c>
      <c r="AK4033">
        <v>88.846000000000004</v>
      </c>
      <c r="AL4033" t="s">
        <v>1277</v>
      </c>
      <c r="AM4033" t="s">
        <v>3003</v>
      </c>
      <c r="AN4033" s="21">
        <v>4</v>
      </c>
      <c r="AO4033" s="21">
        <v>25</v>
      </c>
      <c r="AP4033" s="21">
        <v>24</v>
      </c>
      <c r="AQ4033" s="22" t="s">
        <v>3252</v>
      </c>
      <c r="AR4033" s="21" t="s">
        <v>3266</v>
      </c>
    </row>
    <row r="4034" spans="1:44" x14ac:dyDescent="0.2">
      <c r="A4034" t="s">
        <v>2013</v>
      </c>
      <c r="B4034" s="21" t="s">
        <v>1146</v>
      </c>
      <c r="C4034" s="21" t="s">
        <v>1149</v>
      </c>
      <c r="D4034" s="21" t="s">
        <v>3260</v>
      </c>
      <c r="E4034" s="21" t="s">
        <v>3261</v>
      </c>
      <c r="G4034" s="14" t="s">
        <v>3267</v>
      </c>
      <c r="H4034" s="21" t="s">
        <v>1165</v>
      </c>
      <c r="I4034" s="21" t="s">
        <v>3262</v>
      </c>
      <c r="M4034" t="s">
        <v>3034</v>
      </c>
      <c r="O4034">
        <v>2009</v>
      </c>
      <c r="Q4034" t="s">
        <v>3263</v>
      </c>
      <c r="S4034" t="s">
        <v>3265</v>
      </c>
      <c r="T4034" t="s">
        <v>3264</v>
      </c>
      <c r="U4034" s="21" t="s">
        <v>1151</v>
      </c>
      <c r="X4034" s="9" t="s">
        <v>1291</v>
      </c>
      <c r="Z4034">
        <v>12</v>
      </c>
      <c r="AD4034" t="s">
        <v>1165</v>
      </c>
      <c r="AF4034" t="s">
        <v>1165</v>
      </c>
      <c r="AI4034" s="21" t="s">
        <v>1165</v>
      </c>
      <c r="AJ4034" s="21" t="s">
        <v>1148</v>
      </c>
      <c r="AK4034">
        <v>90.165000000000006</v>
      </c>
      <c r="AL4034" t="s">
        <v>1277</v>
      </c>
      <c r="AM4034" t="s">
        <v>3003</v>
      </c>
      <c r="AN4034" s="21">
        <v>4</v>
      </c>
      <c r="AO4034" s="21">
        <v>25</v>
      </c>
      <c r="AP4034" s="21">
        <v>25</v>
      </c>
      <c r="AQ4034" s="22" t="s">
        <v>3252</v>
      </c>
      <c r="AR4034" s="21" t="s">
        <v>3266</v>
      </c>
    </row>
    <row r="4035" spans="1:44" x14ac:dyDescent="0.2">
      <c r="A4035" t="s">
        <v>2013</v>
      </c>
      <c r="B4035" s="21" t="s">
        <v>1146</v>
      </c>
      <c r="C4035" s="21" t="s">
        <v>1149</v>
      </c>
      <c r="D4035" s="21" t="s">
        <v>3260</v>
      </c>
      <c r="E4035" s="21" t="s">
        <v>3261</v>
      </c>
      <c r="G4035" s="14" t="s">
        <v>3267</v>
      </c>
      <c r="H4035" s="21" t="s">
        <v>1165</v>
      </c>
      <c r="I4035" s="21" t="s">
        <v>3262</v>
      </c>
      <c r="M4035" t="s">
        <v>3034</v>
      </c>
      <c r="O4035">
        <v>2009</v>
      </c>
      <c r="Q4035" t="s">
        <v>3263</v>
      </c>
      <c r="S4035" t="s">
        <v>3265</v>
      </c>
      <c r="T4035" t="s">
        <v>3264</v>
      </c>
      <c r="U4035" s="21" t="s">
        <v>1151</v>
      </c>
      <c r="X4035" s="9" t="s">
        <v>1291</v>
      </c>
      <c r="Z4035">
        <v>12</v>
      </c>
      <c r="AD4035" t="s">
        <v>1165</v>
      </c>
      <c r="AF4035" t="s">
        <v>1165</v>
      </c>
      <c r="AI4035" s="21" t="s">
        <v>1165</v>
      </c>
      <c r="AJ4035" s="21" t="s">
        <v>1148</v>
      </c>
      <c r="AK4035">
        <v>92.691999999999993</v>
      </c>
      <c r="AL4035" t="s">
        <v>1277</v>
      </c>
      <c r="AM4035" t="s">
        <v>3003</v>
      </c>
      <c r="AN4035" s="21">
        <v>4</v>
      </c>
      <c r="AO4035" s="21">
        <v>25</v>
      </c>
      <c r="AP4035" s="21">
        <v>26</v>
      </c>
      <c r="AQ4035" s="22" t="s">
        <v>3252</v>
      </c>
      <c r="AR4035" s="21" t="s">
        <v>3266</v>
      </c>
    </row>
    <row r="4036" spans="1:44" x14ac:dyDescent="0.2">
      <c r="A4036" t="s">
        <v>2013</v>
      </c>
      <c r="B4036" s="21" t="s">
        <v>1146</v>
      </c>
      <c r="C4036" s="21" t="s">
        <v>1149</v>
      </c>
      <c r="D4036" s="21" t="s">
        <v>3260</v>
      </c>
      <c r="E4036" s="21" t="s">
        <v>3261</v>
      </c>
      <c r="G4036" s="14" t="s">
        <v>3267</v>
      </c>
      <c r="H4036" s="21" t="s">
        <v>1165</v>
      </c>
      <c r="I4036" s="21" t="s">
        <v>3262</v>
      </c>
      <c r="M4036" t="s">
        <v>3034</v>
      </c>
      <c r="O4036">
        <v>2009</v>
      </c>
      <c r="Q4036" t="s">
        <v>3263</v>
      </c>
      <c r="S4036" t="s">
        <v>3265</v>
      </c>
      <c r="T4036" t="s">
        <v>3264</v>
      </c>
      <c r="U4036" s="21" t="s">
        <v>1151</v>
      </c>
      <c r="X4036" s="9" t="s">
        <v>1291</v>
      </c>
      <c r="Z4036">
        <v>12</v>
      </c>
      <c r="AD4036" t="s">
        <v>1165</v>
      </c>
      <c r="AF4036" t="s">
        <v>1165</v>
      </c>
      <c r="AI4036" s="21" t="s">
        <v>1165</v>
      </c>
      <c r="AJ4036" s="21" t="s">
        <v>1148</v>
      </c>
      <c r="AK4036">
        <v>93.900999999999996</v>
      </c>
      <c r="AL4036" t="s">
        <v>1277</v>
      </c>
      <c r="AM4036" t="s">
        <v>3003</v>
      </c>
      <c r="AN4036" s="21">
        <v>4</v>
      </c>
      <c r="AO4036" s="21">
        <v>25</v>
      </c>
      <c r="AP4036" s="21">
        <v>27</v>
      </c>
      <c r="AQ4036" s="22" t="s">
        <v>3252</v>
      </c>
      <c r="AR4036" s="21" t="s">
        <v>3266</v>
      </c>
    </row>
    <row r="4037" spans="1:44" x14ac:dyDescent="0.2">
      <c r="A4037" t="s">
        <v>2013</v>
      </c>
      <c r="B4037" s="21" t="s">
        <v>1146</v>
      </c>
      <c r="C4037" s="21" t="s">
        <v>1149</v>
      </c>
      <c r="D4037" s="21" t="s">
        <v>3260</v>
      </c>
      <c r="E4037" s="21" t="s">
        <v>3261</v>
      </c>
      <c r="G4037" s="14" t="s">
        <v>3267</v>
      </c>
      <c r="H4037" s="21" t="s">
        <v>1165</v>
      </c>
      <c r="I4037" s="21" t="s">
        <v>3262</v>
      </c>
      <c r="M4037" t="s">
        <v>3034</v>
      </c>
      <c r="O4037">
        <v>2009</v>
      </c>
      <c r="Q4037" t="s">
        <v>3263</v>
      </c>
      <c r="S4037" t="s">
        <v>3265</v>
      </c>
      <c r="T4037" t="s">
        <v>3264</v>
      </c>
      <c r="U4037" s="21" t="s">
        <v>1151</v>
      </c>
      <c r="X4037" s="9" t="s">
        <v>1291</v>
      </c>
      <c r="Z4037">
        <v>12</v>
      </c>
      <c r="AD4037" t="s">
        <v>1165</v>
      </c>
      <c r="AF4037" t="s">
        <v>1165</v>
      </c>
      <c r="AI4037" s="21" t="s">
        <v>1165</v>
      </c>
      <c r="AJ4037" s="21" t="s">
        <v>1148</v>
      </c>
      <c r="AK4037">
        <v>93.900999999999996</v>
      </c>
      <c r="AL4037" t="s">
        <v>1277</v>
      </c>
      <c r="AM4037" t="s">
        <v>3003</v>
      </c>
      <c r="AN4037" s="21">
        <v>4</v>
      </c>
      <c r="AO4037" s="21">
        <v>25</v>
      </c>
      <c r="AP4037" s="21">
        <v>28</v>
      </c>
      <c r="AQ4037" s="22" t="s">
        <v>3252</v>
      </c>
      <c r="AR4037" s="21" t="s">
        <v>3266</v>
      </c>
    </row>
    <row r="4038" spans="1:44" x14ac:dyDescent="0.2">
      <c r="A4038" t="s">
        <v>2013</v>
      </c>
      <c r="B4038" s="21" t="s">
        <v>1146</v>
      </c>
      <c r="C4038" s="21" t="s">
        <v>1149</v>
      </c>
      <c r="D4038" s="21" t="s">
        <v>3260</v>
      </c>
      <c r="E4038" s="21" t="s">
        <v>3261</v>
      </c>
      <c r="G4038" s="14" t="s">
        <v>3267</v>
      </c>
      <c r="H4038" s="21" t="s">
        <v>1165</v>
      </c>
      <c r="I4038" s="21" t="s">
        <v>3262</v>
      </c>
      <c r="M4038" t="s">
        <v>3034</v>
      </c>
      <c r="O4038">
        <v>2009</v>
      </c>
      <c r="Q4038" t="s">
        <v>3263</v>
      </c>
      <c r="S4038" t="s">
        <v>3265</v>
      </c>
      <c r="T4038" t="s">
        <v>3264</v>
      </c>
      <c r="U4038" s="21" t="s">
        <v>1151</v>
      </c>
      <c r="X4038" s="9" t="s">
        <v>1291</v>
      </c>
      <c r="Z4038">
        <v>12</v>
      </c>
      <c r="AD4038" t="s">
        <v>1165</v>
      </c>
      <c r="AF4038" t="s">
        <v>1165</v>
      </c>
      <c r="AI4038" s="21" t="s">
        <v>1165</v>
      </c>
      <c r="AJ4038" s="21" t="s">
        <v>1148</v>
      </c>
      <c r="AK4038">
        <v>93.790999999999997</v>
      </c>
      <c r="AL4038" t="s">
        <v>1277</v>
      </c>
      <c r="AM4038" t="s">
        <v>3003</v>
      </c>
      <c r="AN4038" s="21">
        <v>4</v>
      </c>
      <c r="AO4038" s="21">
        <v>25</v>
      </c>
      <c r="AP4038" s="21">
        <v>29</v>
      </c>
      <c r="AQ4038" s="22" t="s">
        <v>3252</v>
      </c>
      <c r="AR4038" s="21" t="s">
        <v>3266</v>
      </c>
    </row>
    <row r="4039" spans="1:44" x14ac:dyDescent="0.2">
      <c r="A4039" t="s">
        <v>2013</v>
      </c>
      <c r="B4039" s="21" t="s">
        <v>1146</v>
      </c>
      <c r="C4039" s="21" t="s">
        <v>1149</v>
      </c>
      <c r="D4039" s="21" t="s">
        <v>3260</v>
      </c>
      <c r="E4039" s="21" t="s">
        <v>3261</v>
      </c>
      <c r="G4039" s="14" t="s">
        <v>3267</v>
      </c>
      <c r="H4039" s="21" t="s">
        <v>1165</v>
      </c>
      <c r="I4039" s="21" t="s">
        <v>3262</v>
      </c>
      <c r="M4039" t="s">
        <v>3034</v>
      </c>
      <c r="O4039">
        <v>2009</v>
      </c>
      <c r="Q4039" t="s">
        <v>3263</v>
      </c>
      <c r="S4039" t="s">
        <v>3265</v>
      </c>
      <c r="T4039" t="s">
        <v>3264</v>
      </c>
      <c r="U4039" s="21" t="s">
        <v>1151</v>
      </c>
      <c r="X4039" s="9" t="s">
        <v>1291</v>
      </c>
      <c r="Z4039">
        <v>12</v>
      </c>
      <c r="AD4039" t="s">
        <v>1165</v>
      </c>
      <c r="AF4039" t="s">
        <v>1165</v>
      </c>
      <c r="AI4039" s="21" t="s">
        <v>1165</v>
      </c>
      <c r="AJ4039" s="21" t="s">
        <v>1148</v>
      </c>
      <c r="AK4039">
        <v>93.900999999999996</v>
      </c>
      <c r="AL4039" t="s">
        <v>1277</v>
      </c>
      <c r="AM4039" t="s">
        <v>3003</v>
      </c>
      <c r="AN4039" s="21">
        <v>4</v>
      </c>
      <c r="AO4039" s="21">
        <v>25</v>
      </c>
      <c r="AP4039" s="21">
        <v>30</v>
      </c>
      <c r="AQ4039" s="22" t="s">
        <v>3252</v>
      </c>
      <c r="AR4039" s="21" t="s">
        <v>3266</v>
      </c>
    </row>
    <row r="4040" spans="1:44" x14ac:dyDescent="0.2">
      <c r="A4040" t="s">
        <v>2013</v>
      </c>
      <c r="B4040" s="21" t="s">
        <v>1146</v>
      </c>
      <c r="C4040" s="21" t="s">
        <v>1149</v>
      </c>
      <c r="D4040" s="21" t="s">
        <v>3260</v>
      </c>
      <c r="E4040" s="21" t="s">
        <v>3261</v>
      </c>
      <c r="G4040" s="14" t="s">
        <v>3267</v>
      </c>
      <c r="H4040" s="21" t="s">
        <v>1165</v>
      </c>
      <c r="I4040" s="21" t="s">
        <v>3262</v>
      </c>
      <c r="M4040" t="s">
        <v>3034</v>
      </c>
      <c r="O4040">
        <v>2009</v>
      </c>
      <c r="Q4040" t="s">
        <v>3263</v>
      </c>
      <c r="S4040" t="s">
        <v>3265</v>
      </c>
      <c r="T4040" t="s">
        <v>3264</v>
      </c>
      <c r="U4040" s="21" t="s">
        <v>1151</v>
      </c>
      <c r="X4040" s="9" t="s">
        <v>1292</v>
      </c>
      <c r="Z4040">
        <v>12</v>
      </c>
      <c r="AD4040" t="s">
        <v>1165</v>
      </c>
      <c r="AF4040" t="s">
        <v>1165</v>
      </c>
      <c r="AI4040" s="21" t="s">
        <v>1165</v>
      </c>
      <c r="AJ4040" s="21" t="s">
        <v>1148</v>
      </c>
      <c r="AK4040">
        <v>0</v>
      </c>
      <c r="AL4040" t="s">
        <v>1277</v>
      </c>
      <c r="AM4040">
        <v>0</v>
      </c>
      <c r="AN4040" s="21">
        <v>4</v>
      </c>
      <c r="AO4040" s="21">
        <v>25</v>
      </c>
      <c r="AP4040" s="21">
        <v>1</v>
      </c>
      <c r="AQ4040" s="22" t="s">
        <v>3252</v>
      </c>
      <c r="AR4040" s="21" t="s">
        <v>3266</v>
      </c>
    </row>
    <row r="4041" spans="1:44" x14ac:dyDescent="0.2">
      <c r="A4041" t="s">
        <v>2013</v>
      </c>
      <c r="B4041" s="21" t="s">
        <v>1146</v>
      </c>
      <c r="C4041" s="21" t="s">
        <v>1149</v>
      </c>
      <c r="D4041" s="21" t="s">
        <v>3260</v>
      </c>
      <c r="E4041" s="21" t="s">
        <v>3261</v>
      </c>
      <c r="G4041" s="14" t="s">
        <v>3267</v>
      </c>
      <c r="H4041" s="21" t="s">
        <v>1165</v>
      </c>
      <c r="I4041" s="21" t="s">
        <v>3262</v>
      </c>
      <c r="M4041" t="s">
        <v>3034</v>
      </c>
      <c r="O4041">
        <v>2009</v>
      </c>
      <c r="Q4041" t="s">
        <v>3263</v>
      </c>
      <c r="S4041" t="s">
        <v>3265</v>
      </c>
      <c r="T4041" t="s">
        <v>3264</v>
      </c>
      <c r="U4041" s="21" t="s">
        <v>1151</v>
      </c>
      <c r="X4041" s="9" t="s">
        <v>1292</v>
      </c>
      <c r="Z4041">
        <v>12</v>
      </c>
      <c r="AD4041" t="s">
        <v>1165</v>
      </c>
      <c r="AF4041" t="s">
        <v>1165</v>
      </c>
      <c r="AI4041" s="21" t="s">
        <v>1165</v>
      </c>
      <c r="AJ4041" s="21" t="s">
        <v>1148</v>
      </c>
      <c r="AK4041">
        <v>0</v>
      </c>
      <c r="AL4041" t="s">
        <v>1277</v>
      </c>
      <c r="AM4041">
        <v>0</v>
      </c>
      <c r="AN4041" s="21">
        <v>4</v>
      </c>
      <c r="AO4041" s="21">
        <v>25</v>
      </c>
      <c r="AP4041" s="21">
        <v>2</v>
      </c>
      <c r="AQ4041" s="22" t="s">
        <v>3252</v>
      </c>
      <c r="AR4041" s="21" t="s">
        <v>3266</v>
      </c>
    </row>
    <row r="4042" spans="1:44" x14ac:dyDescent="0.2">
      <c r="A4042" t="s">
        <v>2013</v>
      </c>
      <c r="B4042" s="21" t="s">
        <v>1146</v>
      </c>
      <c r="C4042" s="21" t="s">
        <v>1149</v>
      </c>
      <c r="D4042" s="21" t="s">
        <v>3260</v>
      </c>
      <c r="E4042" s="21" t="s">
        <v>3261</v>
      </c>
      <c r="G4042" s="14" t="s">
        <v>3267</v>
      </c>
      <c r="H4042" s="21" t="s">
        <v>1165</v>
      </c>
      <c r="I4042" s="21" t="s">
        <v>3262</v>
      </c>
      <c r="M4042" t="s">
        <v>3034</v>
      </c>
      <c r="O4042">
        <v>2009</v>
      </c>
      <c r="Q4042" t="s">
        <v>3263</v>
      </c>
      <c r="S4042" t="s">
        <v>3265</v>
      </c>
      <c r="T4042" t="s">
        <v>3264</v>
      </c>
      <c r="U4042" s="21" t="s">
        <v>1151</v>
      </c>
      <c r="X4042" s="9" t="s">
        <v>1292</v>
      </c>
      <c r="Z4042">
        <v>12</v>
      </c>
      <c r="AD4042" t="s">
        <v>1165</v>
      </c>
      <c r="AF4042" t="s">
        <v>1165</v>
      </c>
      <c r="AI4042" s="21" t="s">
        <v>1165</v>
      </c>
      <c r="AJ4042" s="21" t="s">
        <v>1148</v>
      </c>
      <c r="AK4042">
        <v>0</v>
      </c>
      <c r="AL4042" t="s">
        <v>1277</v>
      </c>
      <c r="AM4042">
        <v>0</v>
      </c>
      <c r="AN4042" s="21">
        <v>4</v>
      </c>
      <c r="AO4042" s="21">
        <v>25</v>
      </c>
      <c r="AP4042" s="21">
        <v>3</v>
      </c>
      <c r="AQ4042" s="22" t="s">
        <v>3252</v>
      </c>
      <c r="AR4042" s="21" t="s">
        <v>3266</v>
      </c>
    </row>
    <row r="4043" spans="1:44" x14ac:dyDescent="0.2">
      <c r="A4043" t="s">
        <v>2013</v>
      </c>
      <c r="B4043" s="21" t="s">
        <v>1146</v>
      </c>
      <c r="C4043" s="21" t="s">
        <v>1149</v>
      </c>
      <c r="D4043" s="21" t="s">
        <v>3260</v>
      </c>
      <c r="E4043" s="21" t="s">
        <v>3261</v>
      </c>
      <c r="G4043" s="14" t="s">
        <v>3267</v>
      </c>
      <c r="H4043" s="21" t="s">
        <v>1165</v>
      </c>
      <c r="I4043" s="21" t="s">
        <v>3262</v>
      </c>
      <c r="M4043" t="s">
        <v>3034</v>
      </c>
      <c r="O4043">
        <v>2009</v>
      </c>
      <c r="Q4043" t="s">
        <v>3263</v>
      </c>
      <c r="S4043" t="s">
        <v>3265</v>
      </c>
      <c r="T4043" t="s">
        <v>3264</v>
      </c>
      <c r="U4043" s="21" t="s">
        <v>1151</v>
      </c>
      <c r="X4043" s="9" t="s">
        <v>1292</v>
      </c>
      <c r="Z4043">
        <v>12</v>
      </c>
      <c r="AD4043" t="s">
        <v>1165</v>
      </c>
      <c r="AF4043" t="s">
        <v>1165</v>
      </c>
      <c r="AI4043" s="21" t="s">
        <v>1165</v>
      </c>
      <c r="AJ4043" s="21" t="s">
        <v>1148</v>
      </c>
      <c r="AK4043">
        <v>0</v>
      </c>
      <c r="AL4043" t="s">
        <v>1277</v>
      </c>
      <c r="AM4043">
        <v>0</v>
      </c>
      <c r="AN4043" s="21">
        <v>4</v>
      </c>
      <c r="AO4043" s="21">
        <v>25</v>
      </c>
      <c r="AP4043" s="21">
        <v>4</v>
      </c>
      <c r="AQ4043" s="22" t="s">
        <v>3252</v>
      </c>
      <c r="AR4043" s="21" t="s">
        <v>3266</v>
      </c>
    </row>
    <row r="4044" spans="1:44" x14ac:dyDescent="0.2">
      <c r="A4044" t="s">
        <v>2013</v>
      </c>
      <c r="B4044" s="21" t="s">
        <v>1146</v>
      </c>
      <c r="C4044" s="21" t="s">
        <v>1149</v>
      </c>
      <c r="D4044" s="21" t="s">
        <v>3260</v>
      </c>
      <c r="E4044" s="21" t="s">
        <v>3261</v>
      </c>
      <c r="G4044" s="14" t="s">
        <v>3267</v>
      </c>
      <c r="H4044" s="21" t="s">
        <v>1165</v>
      </c>
      <c r="I4044" s="21" t="s">
        <v>3262</v>
      </c>
      <c r="M4044" t="s">
        <v>3034</v>
      </c>
      <c r="O4044">
        <v>2009</v>
      </c>
      <c r="Q4044" t="s">
        <v>3263</v>
      </c>
      <c r="S4044" t="s">
        <v>3265</v>
      </c>
      <c r="T4044" t="s">
        <v>3264</v>
      </c>
      <c r="U4044" s="21" t="s">
        <v>1151</v>
      </c>
      <c r="X4044" s="9" t="s">
        <v>1292</v>
      </c>
      <c r="Z4044">
        <v>12</v>
      </c>
      <c r="AD4044" t="s">
        <v>1165</v>
      </c>
      <c r="AF4044" t="s">
        <v>1165</v>
      </c>
      <c r="AI4044" s="21" t="s">
        <v>1165</v>
      </c>
      <c r="AJ4044" s="21" t="s">
        <v>1148</v>
      </c>
      <c r="AK4044">
        <v>0</v>
      </c>
      <c r="AL4044" t="s">
        <v>1277</v>
      </c>
      <c r="AM4044">
        <v>0</v>
      </c>
      <c r="AN4044" s="21">
        <v>4</v>
      </c>
      <c r="AO4044" s="21">
        <v>25</v>
      </c>
      <c r="AP4044" s="21">
        <v>5</v>
      </c>
      <c r="AQ4044" s="22" t="s">
        <v>3252</v>
      </c>
      <c r="AR4044" s="21" t="s">
        <v>3266</v>
      </c>
    </row>
    <row r="4045" spans="1:44" x14ac:dyDescent="0.2">
      <c r="A4045" t="s">
        <v>2013</v>
      </c>
      <c r="B4045" s="21" t="s">
        <v>1146</v>
      </c>
      <c r="C4045" s="21" t="s">
        <v>1149</v>
      </c>
      <c r="D4045" s="21" t="s">
        <v>3260</v>
      </c>
      <c r="E4045" s="21" t="s">
        <v>3261</v>
      </c>
      <c r="G4045" s="14" t="s">
        <v>3267</v>
      </c>
      <c r="H4045" s="21" t="s">
        <v>1165</v>
      </c>
      <c r="I4045" s="21" t="s">
        <v>3262</v>
      </c>
      <c r="M4045" t="s">
        <v>3034</v>
      </c>
      <c r="O4045">
        <v>2009</v>
      </c>
      <c r="Q4045" t="s">
        <v>3263</v>
      </c>
      <c r="S4045" t="s">
        <v>3265</v>
      </c>
      <c r="T4045" t="s">
        <v>3264</v>
      </c>
      <c r="U4045" s="21" t="s">
        <v>1151</v>
      </c>
      <c r="X4045" s="9" t="s">
        <v>1292</v>
      </c>
      <c r="Z4045">
        <v>12</v>
      </c>
      <c r="AD4045" t="s">
        <v>1165</v>
      </c>
      <c r="AF4045" t="s">
        <v>1165</v>
      </c>
      <c r="AI4045" s="21" t="s">
        <v>1165</v>
      </c>
      <c r="AJ4045" s="21" t="s">
        <v>1148</v>
      </c>
      <c r="AK4045">
        <v>36.429000000000002</v>
      </c>
      <c r="AL4045" t="s">
        <v>1277</v>
      </c>
      <c r="AM4045" t="s">
        <v>3003</v>
      </c>
      <c r="AN4045" s="21">
        <v>4</v>
      </c>
      <c r="AO4045" s="21">
        <v>25</v>
      </c>
      <c r="AP4045" s="21">
        <v>6</v>
      </c>
      <c r="AQ4045" s="22" t="s">
        <v>3252</v>
      </c>
      <c r="AR4045" s="21" t="s">
        <v>3266</v>
      </c>
    </row>
    <row r="4046" spans="1:44" x14ac:dyDescent="0.2">
      <c r="A4046" t="s">
        <v>2013</v>
      </c>
      <c r="B4046" s="21" t="s">
        <v>1146</v>
      </c>
      <c r="C4046" s="21" t="s">
        <v>1149</v>
      </c>
      <c r="D4046" s="21" t="s">
        <v>3260</v>
      </c>
      <c r="E4046" s="21" t="s">
        <v>3261</v>
      </c>
      <c r="G4046" s="14" t="s">
        <v>3267</v>
      </c>
      <c r="H4046" s="21" t="s">
        <v>1165</v>
      </c>
      <c r="I4046" s="21" t="s">
        <v>3262</v>
      </c>
      <c r="M4046" t="s">
        <v>3034</v>
      </c>
      <c r="O4046">
        <v>2009</v>
      </c>
      <c r="Q4046" t="s">
        <v>3263</v>
      </c>
      <c r="S4046" t="s">
        <v>3265</v>
      </c>
      <c r="T4046" t="s">
        <v>3264</v>
      </c>
      <c r="U4046" s="21" t="s">
        <v>1151</v>
      </c>
      <c r="X4046" s="9" t="s">
        <v>1292</v>
      </c>
      <c r="Z4046">
        <v>12</v>
      </c>
      <c r="AD4046" t="s">
        <v>1165</v>
      </c>
      <c r="AF4046" t="s">
        <v>1165</v>
      </c>
      <c r="AI4046" s="21" t="s">
        <v>1165</v>
      </c>
      <c r="AJ4046" s="21" t="s">
        <v>1148</v>
      </c>
      <c r="AK4046">
        <v>64.67</v>
      </c>
      <c r="AL4046" t="s">
        <v>1277</v>
      </c>
      <c r="AM4046" t="s">
        <v>3003</v>
      </c>
      <c r="AN4046" s="21">
        <v>4</v>
      </c>
      <c r="AO4046" s="21">
        <v>25</v>
      </c>
      <c r="AP4046" s="21">
        <v>7</v>
      </c>
      <c r="AQ4046" s="22" t="s">
        <v>3252</v>
      </c>
      <c r="AR4046" s="21" t="s">
        <v>3266</v>
      </c>
    </row>
    <row r="4047" spans="1:44" x14ac:dyDescent="0.2">
      <c r="A4047" t="s">
        <v>2013</v>
      </c>
      <c r="B4047" s="21" t="s">
        <v>1146</v>
      </c>
      <c r="C4047" s="21" t="s">
        <v>1149</v>
      </c>
      <c r="D4047" s="21" t="s">
        <v>3260</v>
      </c>
      <c r="E4047" s="21" t="s">
        <v>3261</v>
      </c>
      <c r="G4047" s="14" t="s">
        <v>3267</v>
      </c>
      <c r="H4047" s="21" t="s">
        <v>1165</v>
      </c>
      <c r="I4047" s="21" t="s">
        <v>3262</v>
      </c>
      <c r="M4047" t="s">
        <v>3034</v>
      </c>
      <c r="O4047">
        <v>2009</v>
      </c>
      <c r="Q4047" t="s">
        <v>3263</v>
      </c>
      <c r="S4047" t="s">
        <v>3265</v>
      </c>
      <c r="T4047" t="s">
        <v>3264</v>
      </c>
      <c r="U4047" s="21" t="s">
        <v>1151</v>
      </c>
      <c r="X4047" s="9" t="s">
        <v>1292</v>
      </c>
      <c r="Z4047">
        <v>12</v>
      </c>
      <c r="AD4047" t="s">
        <v>1165</v>
      </c>
      <c r="AF4047" t="s">
        <v>1165</v>
      </c>
      <c r="AI4047" s="21" t="s">
        <v>1165</v>
      </c>
      <c r="AJ4047" s="21" t="s">
        <v>1148</v>
      </c>
      <c r="AK4047">
        <v>74.450999999999993</v>
      </c>
      <c r="AL4047" t="s">
        <v>1277</v>
      </c>
      <c r="AM4047" t="s">
        <v>3003</v>
      </c>
      <c r="AN4047" s="21">
        <v>4</v>
      </c>
      <c r="AO4047" s="21">
        <v>25</v>
      </c>
      <c r="AP4047" s="21">
        <v>8</v>
      </c>
      <c r="AQ4047" s="22" t="s">
        <v>3252</v>
      </c>
      <c r="AR4047" s="21" t="s">
        <v>3266</v>
      </c>
    </row>
    <row r="4048" spans="1:44" x14ac:dyDescent="0.2">
      <c r="A4048" t="s">
        <v>2013</v>
      </c>
      <c r="B4048" s="21" t="s">
        <v>1146</v>
      </c>
      <c r="C4048" s="21" t="s">
        <v>1149</v>
      </c>
      <c r="D4048" s="21" t="s">
        <v>3260</v>
      </c>
      <c r="E4048" s="21" t="s">
        <v>3261</v>
      </c>
      <c r="G4048" s="14" t="s">
        <v>3267</v>
      </c>
      <c r="H4048" s="21" t="s">
        <v>1165</v>
      </c>
      <c r="I4048" s="21" t="s">
        <v>3262</v>
      </c>
      <c r="M4048" t="s">
        <v>3034</v>
      </c>
      <c r="O4048">
        <v>2009</v>
      </c>
      <c r="Q4048" t="s">
        <v>3263</v>
      </c>
      <c r="S4048" t="s">
        <v>3265</v>
      </c>
      <c r="T4048" t="s">
        <v>3264</v>
      </c>
      <c r="U4048" s="21" t="s">
        <v>1151</v>
      </c>
      <c r="X4048" s="9" t="s">
        <v>1292</v>
      </c>
      <c r="Z4048">
        <v>12</v>
      </c>
      <c r="AD4048" t="s">
        <v>1165</v>
      </c>
      <c r="AF4048" t="s">
        <v>1165</v>
      </c>
      <c r="AI4048" s="21" t="s">
        <v>1165</v>
      </c>
      <c r="AJ4048" s="21" t="s">
        <v>1148</v>
      </c>
      <c r="AK4048">
        <v>81.703000000000003</v>
      </c>
      <c r="AL4048" t="s">
        <v>1277</v>
      </c>
      <c r="AM4048" t="s">
        <v>3003</v>
      </c>
      <c r="AN4048" s="21">
        <v>4</v>
      </c>
      <c r="AO4048" s="21">
        <v>25</v>
      </c>
      <c r="AP4048" s="21">
        <v>9</v>
      </c>
      <c r="AQ4048" s="22" t="s">
        <v>3252</v>
      </c>
      <c r="AR4048" s="21" t="s">
        <v>3266</v>
      </c>
    </row>
    <row r="4049" spans="1:44" x14ac:dyDescent="0.2">
      <c r="A4049" t="s">
        <v>2013</v>
      </c>
      <c r="B4049" s="21" t="s">
        <v>1146</v>
      </c>
      <c r="C4049" s="21" t="s">
        <v>1149</v>
      </c>
      <c r="D4049" s="21" t="s">
        <v>3260</v>
      </c>
      <c r="E4049" s="21" t="s">
        <v>3261</v>
      </c>
      <c r="G4049" s="14" t="s">
        <v>3267</v>
      </c>
      <c r="H4049" s="21" t="s">
        <v>1165</v>
      </c>
      <c r="I4049" s="21" t="s">
        <v>3262</v>
      </c>
      <c r="M4049" t="s">
        <v>3034</v>
      </c>
      <c r="O4049">
        <v>2009</v>
      </c>
      <c r="Q4049" t="s">
        <v>3263</v>
      </c>
      <c r="S4049" t="s">
        <v>3265</v>
      </c>
      <c r="T4049" t="s">
        <v>3264</v>
      </c>
      <c r="U4049" s="21" t="s">
        <v>1151</v>
      </c>
      <c r="X4049" s="9" t="s">
        <v>1292</v>
      </c>
      <c r="Z4049">
        <v>12</v>
      </c>
      <c r="AD4049" t="s">
        <v>1165</v>
      </c>
      <c r="AF4049" t="s">
        <v>1165</v>
      </c>
      <c r="AI4049" s="21" t="s">
        <v>1165</v>
      </c>
      <c r="AJ4049" s="21" t="s">
        <v>1148</v>
      </c>
      <c r="AK4049">
        <v>85.33</v>
      </c>
      <c r="AL4049" t="s">
        <v>1277</v>
      </c>
      <c r="AM4049" t="s">
        <v>3003</v>
      </c>
      <c r="AN4049" s="21">
        <v>4</v>
      </c>
      <c r="AO4049" s="21">
        <v>25</v>
      </c>
      <c r="AP4049" s="21">
        <v>10</v>
      </c>
      <c r="AQ4049" s="22" t="s">
        <v>3252</v>
      </c>
      <c r="AR4049" s="21" t="s">
        <v>3266</v>
      </c>
    </row>
    <row r="4050" spans="1:44" x14ac:dyDescent="0.2">
      <c r="A4050" t="s">
        <v>2013</v>
      </c>
      <c r="B4050" s="21" t="s">
        <v>1146</v>
      </c>
      <c r="C4050" s="21" t="s">
        <v>1149</v>
      </c>
      <c r="D4050" s="21" t="s">
        <v>3260</v>
      </c>
      <c r="E4050" s="21" t="s">
        <v>3261</v>
      </c>
      <c r="G4050" s="14" t="s">
        <v>3267</v>
      </c>
      <c r="H4050" s="21" t="s">
        <v>1165</v>
      </c>
      <c r="I4050" s="21" t="s">
        <v>3262</v>
      </c>
      <c r="M4050" t="s">
        <v>3034</v>
      </c>
      <c r="O4050">
        <v>2009</v>
      </c>
      <c r="Q4050" t="s">
        <v>3263</v>
      </c>
      <c r="S4050" t="s">
        <v>3265</v>
      </c>
      <c r="T4050" t="s">
        <v>3264</v>
      </c>
      <c r="U4050" s="21" t="s">
        <v>1151</v>
      </c>
      <c r="X4050" s="9" t="s">
        <v>1292</v>
      </c>
      <c r="Z4050">
        <v>12</v>
      </c>
      <c r="AD4050" t="s">
        <v>1165</v>
      </c>
      <c r="AF4050" t="s">
        <v>1165</v>
      </c>
      <c r="AI4050" s="21" t="s">
        <v>1165</v>
      </c>
      <c r="AJ4050" s="21" t="s">
        <v>1148</v>
      </c>
      <c r="AK4050">
        <v>86.757999999999996</v>
      </c>
      <c r="AL4050" t="s">
        <v>1277</v>
      </c>
      <c r="AM4050" t="s">
        <v>3003</v>
      </c>
      <c r="AN4050" s="21">
        <v>4</v>
      </c>
      <c r="AO4050" s="21">
        <v>25</v>
      </c>
      <c r="AP4050" s="21">
        <v>11</v>
      </c>
      <c r="AQ4050" s="22" t="s">
        <v>3252</v>
      </c>
      <c r="AR4050" s="21" t="s">
        <v>3266</v>
      </c>
    </row>
    <row r="4051" spans="1:44" x14ac:dyDescent="0.2">
      <c r="A4051" t="s">
        <v>2013</v>
      </c>
      <c r="B4051" s="21" t="s">
        <v>1146</v>
      </c>
      <c r="C4051" s="21" t="s">
        <v>1149</v>
      </c>
      <c r="D4051" s="21" t="s">
        <v>3260</v>
      </c>
      <c r="E4051" s="21" t="s">
        <v>3261</v>
      </c>
      <c r="G4051" s="14" t="s">
        <v>3267</v>
      </c>
      <c r="H4051" s="21" t="s">
        <v>1165</v>
      </c>
      <c r="I4051" s="21" t="s">
        <v>3262</v>
      </c>
      <c r="M4051" t="s">
        <v>3034</v>
      </c>
      <c r="O4051">
        <v>2009</v>
      </c>
      <c r="Q4051" t="s">
        <v>3263</v>
      </c>
      <c r="S4051" t="s">
        <v>3265</v>
      </c>
      <c r="T4051" t="s">
        <v>3264</v>
      </c>
      <c r="U4051" s="21" t="s">
        <v>1151</v>
      </c>
      <c r="X4051" s="9" t="s">
        <v>1292</v>
      </c>
      <c r="Z4051">
        <v>12</v>
      </c>
      <c r="AD4051" t="s">
        <v>1165</v>
      </c>
      <c r="AF4051" t="s">
        <v>1165</v>
      </c>
      <c r="AI4051" s="21" t="s">
        <v>1165</v>
      </c>
      <c r="AJ4051" s="21" t="s">
        <v>1148</v>
      </c>
      <c r="AK4051">
        <v>89.066000000000003</v>
      </c>
      <c r="AL4051" t="s">
        <v>1277</v>
      </c>
      <c r="AM4051" t="s">
        <v>3003</v>
      </c>
      <c r="AN4051" s="21">
        <v>4</v>
      </c>
      <c r="AO4051" s="21">
        <v>25</v>
      </c>
      <c r="AP4051" s="21">
        <v>12</v>
      </c>
      <c r="AQ4051" s="22" t="s">
        <v>3252</v>
      </c>
      <c r="AR4051" s="21" t="s">
        <v>3266</v>
      </c>
    </row>
    <row r="4052" spans="1:44" x14ac:dyDescent="0.2">
      <c r="A4052" t="s">
        <v>2013</v>
      </c>
      <c r="B4052" s="21" t="s">
        <v>1146</v>
      </c>
      <c r="C4052" s="21" t="s">
        <v>1149</v>
      </c>
      <c r="D4052" s="21" t="s">
        <v>3260</v>
      </c>
      <c r="E4052" s="21" t="s">
        <v>3261</v>
      </c>
      <c r="G4052" s="14" t="s">
        <v>3267</v>
      </c>
      <c r="H4052" s="21" t="s">
        <v>1165</v>
      </c>
      <c r="I4052" s="21" t="s">
        <v>3262</v>
      </c>
      <c r="M4052" t="s">
        <v>3034</v>
      </c>
      <c r="O4052">
        <v>2009</v>
      </c>
      <c r="Q4052" t="s">
        <v>3263</v>
      </c>
      <c r="S4052" t="s">
        <v>3265</v>
      </c>
      <c r="T4052" t="s">
        <v>3264</v>
      </c>
      <c r="U4052" s="21" t="s">
        <v>1151</v>
      </c>
      <c r="X4052" s="9" t="s">
        <v>1292</v>
      </c>
      <c r="Z4052">
        <v>12</v>
      </c>
      <c r="AD4052" t="s">
        <v>1165</v>
      </c>
      <c r="AF4052" t="s">
        <v>1165</v>
      </c>
      <c r="AI4052" s="21" t="s">
        <v>1165</v>
      </c>
      <c r="AJ4052" s="21" t="s">
        <v>1148</v>
      </c>
      <c r="AK4052">
        <v>92.691999999999993</v>
      </c>
      <c r="AL4052" t="s">
        <v>1277</v>
      </c>
      <c r="AM4052" t="s">
        <v>3003</v>
      </c>
      <c r="AN4052" s="21">
        <v>4</v>
      </c>
      <c r="AO4052" s="21">
        <v>25</v>
      </c>
      <c r="AP4052" s="21">
        <v>13</v>
      </c>
      <c r="AQ4052" s="22" t="s">
        <v>3252</v>
      </c>
      <c r="AR4052" s="21" t="s">
        <v>3266</v>
      </c>
    </row>
    <row r="4053" spans="1:44" x14ac:dyDescent="0.2">
      <c r="A4053" t="s">
        <v>2013</v>
      </c>
      <c r="B4053" s="21" t="s">
        <v>1146</v>
      </c>
      <c r="C4053" s="21" t="s">
        <v>1149</v>
      </c>
      <c r="D4053" s="21" t="s">
        <v>3260</v>
      </c>
      <c r="E4053" s="21" t="s">
        <v>3261</v>
      </c>
      <c r="G4053" s="14" t="s">
        <v>3267</v>
      </c>
      <c r="H4053" s="21" t="s">
        <v>1165</v>
      </c>
      <c r="I4053" s="21" t="s">
        <v>3262</v>
      </c>
      <c r="M4053" t="s">
        <v>3034</v>
      </c>
      <c r="O4053">
        <v>2009</v>
      </c>
      <c r="Q4053" t="s">
        <v>3263</v>
      </c>
      <c r="S4053" t="s">
        <v>3265</v>
      </c>
      <c r="T4053" t="s">
        <v>3264</v>
      </c>
      <c r="U4053" s="21" t="s">
        <v>1151</v>
      </c>
      <c r="X4053" s="9" t="s">
        <v>1292</v>
      </c>
      <c r="Z4053">
        <v>12</v>
      </c>
      <c r="AD4053" t="s">
        <v>1165</v>
      </c>
      <c r="AF4053" t="s">
        <v>1165</v>
      </c>
      <c r="AI4053" s="21" t="s">
        <v>1165</v>
      </c>
      <c r="AJ4053" s="21" t="s">
        <v>1148</v>
      </c>
      <c r="AK4053">
        <v>95.11</v>
      </c>
      <c r="AL4053" t="s">
        <v>1277</v>
      </c>
      <c r="AM4053" t="s">
        <v>3003</v>
      </c>
      <c r="AN4053" s="21">
        <v>4</v>
      </c>
      <c r="AO4053" s="21">
        <v>25</v>
      </c>
      <c r="AP4053" s="21">
        <v>14</v>
      </c>
      <c r="AQ4053" s="22" t="s">
        <v>3252</v>
      </c>
      <c r="AR4053" s="21" t="s">
        <v>3266</v>
      </c>
    </row>
    <row r="4054" spans="1:44" x14ac:dyDescent="0.2">
      <c r="A4054" t="s">
        <v>2013</v>
      </c>
      <c r="B4054" s="21" t="s">
        <v>1146</v>
      </c>
      <c r="C4054" s="21" t="s">
        <v>1149</v>
      </c>
      <c r="D4054" s="21" t="s">
        <v>3260</v>
      </c>
      <c r="E4054" s="21" t="s">
        <v>3261</v>
      </c>
      <c r="G4054" s="14" t="s">
        <v>3267</v>
      </c>
      <c r="H4054" s="21" t="s">
        <v>1165</v>
      </c>
      <c r="I4054" s="21" t="s">
        <v>3262</v>
      </c>
      <c r="M4054" t="s">
        <v>3034</v>
      </c>
      <c r="O4054">
        <v>2009</v>
      </c>
      <c r="Q4054" t="s">
        <v>3263</v>
      </c>
      <c r="S4054" t="s">
        <v>3265</v>
      </c>
      <c r="T4054" t="s">
        <v>3264</v>
      </c>
      <c r="U4054" s="21" t="s">
        <v>1151</v>
      </c>
      <c r="X4054" s="9" t="s">
        <v>1292</v>
      </c>
      <c r="Z4054">
        <v>12</v>
      </c>
      <c r="AD4054" t="s">
        <v>1165</v>
      </c>
      <c r="AF4054" t="s">
        <v>1165</v>
      </c>
      <c r="AI4054" s="21" t="s">
        <v>1165</v>
      </c>
      <c r="AJ4054" s="21" t="s">
        <v>1148</v>
      </c>
      <c r="AK4054" s="21">
        <v>95.055000000000007</v>
      </c>
      <c r="AL4054" t="s">
        <v>1277</v>
      </c>
      <c r="AM4054" t="s">
        <v>3003</v>
      </c>
      <c r="AN4054" s="21">
        <v>4</v>
      </c>
      <c r="AO4054" s="21">
        <v>25</v>
      </c>
      <c r="AP4054" s="21">
        <v>15</v>
      </c>
      <c r="AQ4054" s="22" t="s">
        <v>3252</v>
      </c>
      <c r="AR4054" s="21" t="s">
        <v>3266</v>
      </c>
    </row>
    <row r="4055" spans="1:44" x14ac:dyDescent="0.2">
      <c r="A4055" t="s">
        <v>2013</v>
      </c>
      <c r="B4055" s="21" t="s">
        <v>1146</v>
      </c>
      <c r="C4055" s="21" t="s">
        <v>1149</v>
      </c>
      <c r="D4055" s="21" t="s">
        <v>3260</v>
      </c>
      <c r="E4055" s="21" t="s">
        <v>3261</v>
      </c>
      <c r="G4055" s="14" t="s">
        <v>3267</v>
      </c>
      <c r="H4055" s="21" t="s">
        <v>1165</v>
      </c>
      <c r="I4055" s="21" t="s">
        <v>3262</v>
      </c>
      <c r="M4055" t="s">
        <v>3034</v>
      </c>
      <c r="O4055">
        <v>2009</v>
      </c>
      <c r="Q4055" t="s">
        <v>3263</v>
      </c>
      <c r="S4055" t="s">
        <v>3265</v>
      </c>
      <c r="T4055" t="s">
        <v>3264</v>
      </c>
      <c r="U4055" s="21" t="s">
        <v>1151</v>
      </c>
      <c r="X4055" s="9" t="s">
        <v>1292</v>
      </c>
      <c r="Z4055">
        <v>12</v>
      </c>
      <c r="AD4055" t="s">
        <v>1165</v>
      </c>
      <c r="AF4055" t="s">
        <v>1165</v>
      </c>
      <c r="AI4055" s="21" t="s">
        <v>1165</v>
      </c>
      <c r="AJ4055" s="21" t="s">
        <v>1148</v>
      </c>
      <c r="AK4055" s="21">
        <v>95.11</v>
      </c>
      <c r="AL4055" t="s">
        <v>1277</v>
      </c>
      <c r="AM4055" t="s">
        <v>3003</v>
      </c>
      <c r="AN4055" s="21">
        <v>4</v>
      </c>
      <c r="AO4055" s="21">
        <v>25</v>
      </c>
      <c r="AP4055" s="21">
        <v>16</v>
      </c>
      <c r="AQ4055" s="22" t="s">
        <v>3252</v>
      </c>
      <c r="AR4055" s="21" t="s">
        <v>3266</v>
      </c>
    </row>
    <row r="4056" spans="1:44" x14ac:dyDescent="0.2">
      <c r="A4056" t="s">
        <v>2013</v>
      </c>
      <c r="B4056" s="21" t="s">
        <v>1146</v>
      </c>
      <c r="C4056" s="21" t="s">
        <v>1149</v>
      </c>
      <c r="D4056" s="21" t="s">
        <v>3260</v>
      </c>
      <c r="E4056" s="21" t="s">
        <v>3261</v>
      </c>
      <c r="G4056" s="14" t="s">
        <v>3267</v>
      </c>
      <c r="H4056" s="21" t="s">
        <v>1165</v>
      </c>
      <c r="I4056" s="21" t="s">
        <v>3262</v>
      </c>
      <c r="M4056" t="s">
        <v>3034</v>
      </c>
      <c r="O4056">
        <v>2009</v>
      </c>
      <c r="Q4056" t="s">
        <v>3263</v>
      </c>
      <c r="S4056" t="s">
        <v>3265</v>
      </c>
      <c r="T4056" t="s">
        <v>3264</v>
      </c>
      <c r="U4056" s="21" t="s">
        <v>1151</v>
      </c>
      <c r="X4056" s="9" t="s">
        <v>1292</v>
      </c>
      <c r="Z4056">
        <v>12</v>
      </c>
      <c r="AD4056" t="s">
        <v>1165</v>
      </c>
      <c r="AF4056" t="s">
        <v>1165</v>
      </c>
      <c r="AI4056" s="21" t="s">
        <v>1165</v>
      </c>
      <c r="AJ4056" s="21" t="s">
        <v>1148</v>
      </c>
      <c r="AK4056" s="21">
        <v>96.319000000000003</v>
      </c>
      <c r="AL4056" t="s">
        <v>1277</v>
      </c>
      <c r="AM4056" t="s">
        <v>3003</v>
      </c>
      <c r="AN4056" s="21">
        <v>4</v>
      </c>
      <c r="AO4056" s="21">
        <v>25</v>
      </c>
      <c r="AP4056" s="21">
        <v>17</v>
      </c>
      <c r="AQ4056" s="22" t="s">
        <v>3252</v>
      </c>
      <c r="AR4056" s="21" t="s">
        <v>3266</v>
      </c>
    </row>
    <row r="4057" spans="1:44" x14ac:dyDescent="0.2">
      <c r="A4057" t="s">
        <v>2013</v>
      </c>
      <c r="B4057" s="21" t="s">
        <v>1146</v>
      </c>
      <c r="C4057" s="21" t="s">
        <v>1149</v>
      </c>
      <c r="D4057" s="21" t="s">
        <v>3260</v>
      </c>
      <c r="E4057" s="21" t="s">
        <v>3261</v>
      </c>
      <c r="G4057" s="14" t="s">
        <v>3267</v>
      </c>
      <c r="H4057" s="21" t="s">
        <v>1165</v>
      </c>
      <c r="I4057" s="21" t="s">
        <v>3262</v>
      </c>
      <c r="M4057" t="s">
        <v>3034</v>
      </c>
      <c r="O4057">
        <v>2009</v>
      </c>
      <c r="Q4057" t="s">
        <v>3263</v>
      </c>
      <c r="S4057" t="s">
        <v>3265</v>
      </c>
      <c r="T4057" t="s">
        <v>3264</v>
      </c>
      <c r="U4057" s="21" t="s">
        <v>1151</v>
      </c>
      <c r="X4057" s="9" t="s">
        <v>1292</v>
      </c>
      <c r="Z4057">
        <v>12</v>
      </c>
      <c r="AD4057" t="s">
        <v>1165</v>
      </c>
      <c r="AF4057" t="s">
        <v>1165</v>
      </c>
      <c r="AI4057" s="21" t="s">
        <v>1165</v>
      </c>
      <c r="AJ4057" s="21" t="s">
        <v>1148</v>
      </c>
      <c r="AK4057" s="21">
        <v>96.319000000000003</v>
      </c>
      <c r="AL4057" t="s">
        <v>1277</v>
      </c>
      <c r="AM4057" t="s">
        <v>3003</v>
      </c>
      <c r="AN4057" s="21">
        <v>4</v>
      </c>
      <c r="AO4057" s="21">
        <v>25</v>
      </c>
      <c r="AP4057" s="21">
        <v>18</v>
      </c>
      <c r="AQ4057" s="22" t="s">
        <v>3252</v>
      </c>
      <c r="AR4057" s="21" t="s">
        <v>3266</v>
      </c>
    </row>
    <row r="4058" spans="1:44" x14ac:dyDescent="0.2">
      <c r="A4058" t="s">
        <v>2013</v>
      </c>
      <c r="B4058" s="21" t="s">
        <v>1146</v>
      </c>
      <c r="C4058" s="21" t="s">
        <v>1149</v>
      </c>
      <c r="D4058" s="21" t="s">
        <v>3260</v>
      </c>
      <c r="E4058" s="21" t="s">
        <v>3261</v>
      </c>
      <c r="G4058" s="14" t="s">
        <v>3267</v>
      </c>
      <c r="H4058" s="21" t="s">
        <v>1165</v>
      </c>
      <c r="I4058" s="21" t="s">
        <v>3262</v>
      </c>
      <c r="M4058" t="s">
        <v>3034</v>
      </c>
      <c r="O4058">
        <v>2009</v>
      </c>
      <c r="Q4058" t="s">
        <v>3263</v>
      </c>
      <c r="S4058" t="s">
        <v>3265</v>
      </c>
      <c r="T4058" t="s">
        <v>3264</v>
      </c>
      <c r="U4058" s="21" t="s">
        <v>1151</v>
      </c>
      <c r="X4058" s="9" t="s">
        <v>1292</v>
      </c>
      <c r="Z4058">
        <v>12</v>
      </c>
      <c r="AD4058" t="s">
        <v>1165</v>
      </c>
      <c r="AF4058" t="s">
        <v>1165</v>
      </c>
      <c r="AI4058" s="21" t="s">
        <v>1165</v>
      </c>
      <c r="AJ4058" s="21" t="s">
        <v>1148</v>
      </c>
      <c r="AK4058" s="21">
        <v>96.319000000000003</v>
      </c>
      <c r="AL4058" t="s">
        <v>1277</v>
      </c>
      <c r="AM4058" t="s">
        <v>3003</v>
      </c>
      <c r="AN4058" s="21">
        <v>4</v>
      </c>
      <c r="AO4058" s="21">
        <v>25</v>
      </c>
      <c r="AP4058" s="21">
        <v>19</v>
      </c>
      <c r="AQ4058" s="22" t="s">
        <v>3252</v>
      </c>
      <c r="AR4058" s="21" t="s">
        <v>3266</v>
      </c>
    </row>
    <row r="4059" spans="1:44" x14ac:dyDescent="0.2">
      <c r="A4059" t="s">
        <v>2013</v>
      </c>
      <c r="B4059" s="21" t="s">
        <v>1146</v>
      </c>
      <c r="C4059" s="21" t="s">
        <v>1149</v>
      </c>
      <c r="D4059" s="21" t="s">
        <v>3260</v>
      </c>
      <c r="E4059" s="21" t="s">
        <v>3261</v>
      </c>
      <c r="G4059" s="14" t="s">
        <v>3267</v>
      </c>
      <c r="H4059" s="21" t="s">
        <v>1165</v>
      </c>
      <c r="I4059" s="21" t="s">
        <v>3262</v>
      </c>
      <c r="M4059" t="s">
        <v>3034</v>
      </c>
      <c r="O4059">
        <v>2009</v>
      </c>
      <c r="Q4059" t="s">
        <v>3263</v>
      </c>
      <c r="S4059" t="s">
        <v>3265</v>
      </c>
      <c r="T4059" t="s">
        <v>3264</v>
      </c>
      <c r="U4059" s="21" t="s">
        <v>1151</v>
      </c>
      <c r="X4059" s="9" t="s">
        <v>1292</v>
      </c>
      <c r="Z4059">
        <v>12</v>
      </c>
      <c r="AD4059" t="s">
        <v>1165</v>
      </c>
      <c r="AF4059" t="s">
        <v>1165</v>
      </c>
      <c r="AI4059" s="21" t="s">
        <v>1165</v>
      </c>
      <c r="AJ4059" s="21" t="s">
        <v>1148</v>
      </c>
      <c r="AK4059" s="21">
        <v>96.319000000000003</v>
      </c>
      <c r="AL4059" t="s">
        <v>1277</v>
      </c>
      <c r="AM4059" t="s">
        <v>3003</v>
      </c>
      <c r="AN4059" s="21">
        <v>4</v>
      </c>
      <c r="AO4059" s="21">
        <v>25</v>
      </c>
      <c r="AP4059" s="21">
        <v>20</v>
      </c>
      <c r="AQ4059" s="22" t="s">
        <v>3252</v>
      </c>
      <c r="AR4059" s="21" t="s">
        <v>3266</v>
      </c>
    </row>
    <row r="4060" spans="1:44" x14ac:dyDescent="0.2">
      <c r="A4060" t="s">
        <v>2013</v>
      </c>
      <c r="B4060" s="21" t="s">
        <v>1146</v>
      </c>
      <c r="C4060" s="21" t="s">
        <v>1149</v>
      </c>
      <c r="D4060" s="21" t="s">
        <v>3260</v>
      </c>
      <c r="E4060" s="21" t="s">
        <v>3261</v>
      </c>
      <c r="G4060" s="14" t="s">
        <v>3267</v>
      </c>
      <c r="H4060" s="21" t="s">
        <v>1165</v>
      </c>
      <c r="I4060" s="21" t="s">
        <v>3262</v>
      </c>
      <c r="M4060" t="s">
        <v>3034</v>
      </c>
      <c r="O4060">
        <v>2009</v>
      </c>
      <c r="Q4060" t="s">
        <v>3263</v>
      </c>
      <c r="S4060" t="s">
        <v>3265</v>
      </c>
      <c r="T4060" t="s">
        <v>3264</v>
      </c>
      <c r="U4060" s="21" t="s">
        <v>1151</v>
      </c>
      <c r="X4060" s="9" t="s">
        <v>1292</v>
      </c>
      <c r="Z4060">
        <v>12</v>
      </c>
      <c r="AD4060" t="s">
        <v>1165</v>
      </c>
      <c r="AF4060" t="s">
        <v>1165</v>
      </c>
      <c r="AI4060" s="21" t="s">
        <v>1165</v>
      </c>
      <c r="AJ4060" s="21" t="s">
        <v>1148</v>
      </c>
      <c r="AK4060" s="21">
        <v>96.319000000000003</v>
      </c>
      <c r="AL4060" t="s">
        <v>1277</v>
      </c>
      <c r="AM4060" t="s">
        <v>3003</v>
      </c>
      <c r="AN4060" s="21">
        <v>4</v>
      </c>
      <c r="AO4060" s="21">
        <v>25</v>
      </c>
      <c r="AP4060" s="21">
        <v>21</v>
      </c>
      <c r="AQ4060" s="22" t="s">
        <v>3252</v>
      </c>
      <c r="AR4060" s="21" t="s">
        <v>3266</v>
      </c>
    </row>
    <row r="4061" spans="1:44" x14ac:dyDescent="0.2">
      <c r="A4061" t="s">
        <v>2013</v>
      </c>
      <c r="B4061" s="21" t="s">
        <v>1146</v>
      </c>
      <c r="C4061" s="21" t="s">
        <v>1149</v>
      </c>
      <c r="D4061" s="21" t="s">
        <v>3260</v>
      </c>
      <c r="E4061" s="21" t="s">
        <v>3261</v>
      </c>
      <c r="G4061" s="14" t="s">
        <v>3267</v>
      </c>
      <c r="H4061" s="21" t="s">
        <v>1165</v>
      </c>
      <c r="I4061" s="21" t="s">
        <v>3262</v>
      </c>
      <c r="M4061" t="s">
        <v>3034</v>
      </c>
      <c r="O4061">
        <v>2009</v>
      </c>
      <c r="Q4061" t="s">
        <v>3263</v>
      </c>
      <c r="S4061" t="s">
        <v>3265</v>
      </c>
      <c r="T4061" t="s">
        <v>3264</v>
      </c>
      <c r="U4061" s="21" t="s">
        <v>1151</v>
      </c>
      <c r="X4061" s="9" t="s">
        <v>1292</v>
      </c>
      <c r="Z4061">
        <v>12</v>
      </c>
      <c r="AD4061" t="s">
        <v>1165</v>
      </c>
      <c r="AF4061" t="s">
        <v>1165</v>
      </c>
      <c r="AI4061" s="21" t="s">
        <v>1165</v>
      </c>
      <c r="AJ4061" s="21" t="s">
        <v>1148</v>
      </c>
      <c r="AK4061" s="21">
        <v>97.527000000000001</v>
      </c>
      <c r="AL4061" t="s">
        <v>1277</v>
      </c>
      <c r="AM4061" t="s">
        <v>3003</v>
      </c>
      <c r="AN4061" s="21">
        <v>4</v>
      </c>
      <c r="AO4061" s="21">
        <v>25</v>
      </c>
      <c r="AP4061" s="21">
        <v>22</v>
      </c>
      <c r="AQ4061" s="22" t="s">
        <v>3252</v>
      </c>
      <c r="AR4061" s="21" t="s">
        <v>3266</v>
      </c>
    </row>
    <row r="4062" spans="1:44" x14ac:dyDescent="0.2">
      <c r="A4062" t="s">
        <v>2013</v>
      </c>
      <c r="B4062" s="21" t="s">
        <v>1146</v>
      </c>
      <c r="C4062" s="21" t="s">
        <v>1149</v>
      </c>
      <c r="D4062" s="21" t="s">
        <v>3260</v>
      </c>
      <c r="E4062" s="21" t="s">
        <v>3261</v>
      </c>
      <c r="G4062" s="14" t="s">
        <v>3267</v>
      </c>
      <c r="H4062" s="21" t="s">
        <v>1165</v>
      </c>
      <c r="I4062" s="21" t="s">
        <v>3262</v>
      </c>
      <c r="M4062" t="s">
        <v>3034</v>
      </c>
      <c r="O4062">
        <v>2009</v>
      </c>
      <c r="Q4062" t="s">
        <v>3263</v>
      </c>
      <c r="S4062" t="s">
        <v>3265</v>
      </c>
      <c r="T4062" t="s">
        <v>3264</v>
      </c>
      <c r="U4062" s="21" t="s">
        <v>1151</v>
      </c>
      <c r="X4062" s="9" t="s">
        <v>1292</v>
      </c>
      <c r="Z4062">
        <v>12</v>
      </c>
      <c r="AD4062" t="s">
        <v>1165</v>
      </c>
      <c r="AF4062" t="s">
        <v>1165</v>
      </c>
      <c r="AI4062" s="21" t="s">
        <v>1165</v>
      </c>
      <c r="AJ4062" s="21" t="s">
        <v>1148</v>
      </c>
      <c r="AK4062" s="21">
        <v>97.418000000000006</v>
      </c>
      <c r="AL4062" t="s">
        <v>1277</v>
      </c>
      <c r="AM4062" t="s">
        <v>3003</v>
      </c>
      <c r="AN4062" s="21">
        <v>4</v>
      </c>
      <c r="AO4062" s="21">
        <v>25</v>
      </c>
      <c r="AP4062" s="21">
        <v>23</v>
      </c>
      <c r="AQ4062" s="22" t="s">
        <v>3252</v>
      </c>
      <c r="AR4062" s="21" t="s">
        <v>3266</v>
      </c>
    </row>
    <row r="4063" spans="1:44" x14ac:dyDescent="0.2">
      <c r="A4063" t="s">
        <v>2013</v>
      </c>
      <c r="B4063" s="21" t="s">
        <v>1146</v>
      </c>
      <c r="C4063" s="21" t="s">
        <v>1149</v>
      </c>
      <c r="D4063" s="21" t="s">
        <v>3260</v>
      </c>
      <c r="E4063" s="21" t="s">
        <v>3261</v>
      </c>
      <c r="G4063" s="14" t="s">
        <v>3267</v>
      </c>
      <c r="H4063" s="21" t="s">
        <v>1165</v>
      </c>
      <c r="I4063" s="21" t="s">
        <v>3262</v>
      </c>
      <c r="M4063" t="s">
        <v>3034</v>
      </c>
      <c r="O4063">
        <v>2009</v>
      </c>
      <c r="Q4063" t="s">
        <v>3263</v>
      </c>
      <c r="S4063" t="s">
        <v>3265</v>
      </c>
      <c r="T4063" t="s">
        <v>3264</v>
      </c>
      <c r="U4063" s="21" t="s">
        <v>1151</v>
      </c>
      <c r="X4063" s="9" t="s">
        <v>1292</v>
      </c>
      <c r="Z4063">
        <v>12</v>
      </c>
      <c r="AD4063" t="s">
        <v>1165</v>
      </c>
      <c r="AF4063" t="s">
        <v>1165</v>
      </c>
      <c r="AI4063" s="21" t="s">
        <v>1165</v>
      </c>
      <c r="AJ4063" s="21" t="s">
        <v>1148</v>
      </c>
      <c r="AK4063" s="21">
        <v>97.527000000000001</v>
      </c>
      <c r="AL4063" t="s">
        <v>1277</v>
      </c>
      <c r="AM4063" t="s">
        <v>3003</v>
      </c>
      <c r="AN4063" s="21">
        <v>4</v>
      </c>
      <c r="AO4063" s="21">
        <v>25</v>
      </c>
      <c r="AP4063" s="21">
        <v>24</v>
      </c>
      <c r="AQ4063" s="22" t="s">
        <v>3252</v>
      </c>
      <c r="AR4063" s="21" t="s">
        <v>3266</v>
      </c>
    </row>
    <row r="4064" spans="1:44" x14ac:dyDescent="0.2">
      <c r="A4064" t="s">
        <v>2013</v>
      </c>
      <c r="B4064" s="21" t="s">
        <v>1146</v>
      </c>
      <c r="C4064" s="21" t="s">
        <v>1149</v>
      </c>
      <c r="D4064" s="21" t="s">
        <v>3260</v>
      </c>
      <c r="E4064" s="21" t="s">
        <v>3261</v>
      </c>
      <c r="G4064" s="14" t="s">
        <v>3267</v>
      </c>
      <c r="H4064" s="21" t="s">
        <v>1165</v>
      </c>
      <c r="I4064" s="21" t="s">
        <v>3262</v>
      </c>
      <c r="M4064" t="s">
        <v>3034</v>
      </c>
      <c r="O4064">
        <v>2009</v>
      </c>
      <c r="Q4064" t="s">
        <v>3263</v>
      </c>
      <c r="S4064" t="s">
        <v>3265</v>
      </c>
      <c r="T4064" t="s">
        <v>3264</v>
      </c>
      <c r="U4064" s="21" t="s">
        <v>1151</v>
      </c>
      <c r="X4064" s="9" t="s">
        <v>1292</v>
      </c>
      <c r="Z4064">
        <v>12</v>
      </c>
      <c r="AD4064" t="s">
        <v>1165</v>
      </c>
      <c r="AF4064" t="s">
        <v>1165</v>
      </c>
      <c r="AI4064" s="21" t="s">
        <v>1165</v>
      </c>
      <c r="AJ4064" s="21" t="s">
        <v>1148</v>
      </c>
      <c r="AK4064" s="21">
        <v>100</v>
      </c>
      <c r="AL4064" t="s">
        <v>1277</v>
      </c>
      <c r="AM4064" t="s">
        <v>3003</v>
      </c>
      <c r="AN4064" s="21">
        <v>4</v>
      </c>
      <c r="AO4064" s="21">
        <v>25</v>
      </c>
      <c r="AP4064" s="21">
        <v>25</v>
      </c>
      <c r="AQ4064" s="22" t="s">
        <v>3252</v>
      </c>
      <c r="AR4064" s="21" t="s">
        <v>3266</v>
      </c>
    </row>
    <row r="4065" spans="1:44" x14ac:dyDescent="0.2">
      <c r="A4065" t="s">
        <v>2013</v>
      </c>
      <c r="B4065" s="21" t="s">
        <v>1146</v>
      </c>
      <c r="C4065" s="21" t="s">
        <v>1149</v>
      </c>
      <c r="D4065" s="21" t="s">
        <v>3260</v>
      </c>
      <c r="E4065" s="21" t="s">
        <v>3261</v>
      </c>
      <c r="G4065" s="14" t="s">
        <v>3267</v>
      </c>
      <c r="H4065" s="21" t="s">
        <v>1165</v>
      </c>
      <c r="I4065" s="21" t="s">
        <v>3262</v>
      </c>
      <c r="M4065" t="s">
        <v>3034</v>
      </c>
      <c r="O4065">
        <v>2009</v>
      </c>
      <c r="Q4065" t="s">
        <v>3263</v>
      </c>
      <c r="S4065" t="s">
        <v>3265</v>
      </c>
      <c r="T4065" t="s">
        <v>3264</v>
      </c>
      <c r="U4065" s="21" t="s">
        <v>1151</v>
      </c>
      <c r="X4065" s="9" t="s">
        <v>1292</v>
      </c>
      <c r="Z4065">
        <v>12</v>
      </c>
      <c r="AD4065" t="s">
        <v>1165</v>
      </c>
      <c r="AF4065" t="s">
        <v>1165</v>
      </c>
      <c r="AI4065" s="21" t="s">
        <v>1165</v>
      </c>
      <c r="AJ4065" s="21" t="s">
        <v>1148</v>
      </c>
      <c r="AK4065" s="21">
        <v>100</v>
      </c>
      <c r="AL4065" t="s">
        <v>1277</v>
      </c>
      <c r="AM4065" t="s">
        <v>3003</v>
      </c>
      <c r="AN4065" s="21">
        <v>4</v>
      </c>
      <c r="AO4065" s="21">
        <v>25</v>
      </c>
      <c r="AP4065" s="21">
        <v>26</v>
      </c>
      <c r="AQ4065" s="22" t="s">
        <v>3252</v>
      </c>
      <c r="AR4065" s="21" t="s">
        <v>3266</v>
      </c>
    </row>
    <row r="4066" spans="1:44" x14ac:dyDescent="0.2">
      <c r="A4066" t="s">
        <v>2013</v>
      </c>
      <c r="B4066" s="21" t="s">
        <v>1146</v>
      </c>
      <c r="C4066" s="21" t="s">
        <v>1149</v>
      </c>
      <c r="D4066" s="21" t="s">
        <v>3260</v>
      </c>
      <c r="E4066" s="21" t="s">
        <v>3261</v>
      </c>
      <c r="G4066" s="14" t="s">
        <v>3267</v>
      </c>
      <c r="H4066" s="21" t="s">
        <v>1165</v>
      </c>
      <c r="I4066" s="21" t="s">
        <v>3262</v>
      </c>
      <c r="M4066" t="s">
        <v>3034</v>
      </c>
      <c r="O4066">
        <v>2009</v>
      </c>
      <c r="Q4066" t="s">
        <v>3263</v>
      </c>
      <c r="S4066" t="s">
        <v>3265</v>
      </c>
      <c r="T4066" t="s">
        <v>3264</v>
      </c>
      <c r="U4066" s="21" t="s">
        <v>1151</v>
      </c>
      <c r="X4066" s="9" t="s">
        <v>1292</v>
      </c>
      <c r="Z4066">
        <v>12</v>
      </c>
      <c r="AD4066" t="s">
        <v>1165</v>
      </c>
      <c r="AF4066" t="s">
        <v>1165</v>
      </c>
      <c r="AI4066" s="21" t="s">
        <v>1165</v>
      </c>
      <c r="AJ4066" s="21" t="s">
        <v>1148</v>
      </c>
      <c r="AK4066" s="21">
        <v>100</v>
      </c>
      <c r="AL4066" t="s">
        <v>1277</v>
      </c>
      <c r="AM4066" t="s">
        <v>3003</v>
      </c>
      <c r="AN4066" s="21">
        <v>4</v>
      </c>
      <c r="AO4066" s="21">
        <v>25</v>
      </c>
      <c r="AP4066" s="21">
        <v>27</v>
      </c>
      <c r="AQ4066" s="22" t="s">
        <v>3252</v>
      </c>
      <c r="AR4066" s="21" t="s">
        <v>3266</v>
      </c>
    </row>
    <row r="4067" spans="1:44" x14ac:dyDescent="0.2">
      <c r="A4067" t="s">
        <v>2013</v>
      </c>
      <c r="B4067" s="21" t="s">
        <v>1146</v>
      </c>
      <c r="C4067" s="21" t="s">
        <v>1149</v>
      </c>
      <c r="D4067" s="21" t="s">
        <v>3260</v>
      </c>
      <c r="E4067" s="21" t="s">
        <v>3261</v>
      </c>
      <c r="G4067" s="14" t="s">
        <v>3267</v>
      </c>
      <c r="H4067" s="21" t="s">
        <v>1165</v>
      </c>
      <c r="I4067" s="21" t="s">
        <v>3262</v>
      </c>
      <c r="M4067" t="s">
        <v>3034</v>
      </c>
      <c r="O4067">
        <v>2009</v>
      </c>
      <c r="Q4067" t="s">
        <v>3263</v>
      </c>
      <c r="S4067" t="s">
        <v>3265</v>
      </c>
      <c r="T4067" t="s">
        <v>3264</v>
      </c>
      <c r="U4067" s="21" t="s">
        <v>1151</v>
      </c>
      <c r="X4067" s="9" t="s">
        <v>1292</v>
      </c>
      <c r="Z4067">
        <v>12</v>
      </c>
      <c r="AD4067" t="s">
        <v>1165</v>
      </c>
      <c r="AF4067" t="s">
        <v>1165</v>
      </c>
      <c r="AI4067" s="21" t="s">
        <v>1165</v>
      </c>
      <c r="AJ4067" s="21" t="s">
        <v>1148</v>
      </c>
      <c r="AK4067" s="21">
        <v>100</v>
      </c>
      <c r="AL4067" t="s">
        <v>1277</v>
      </c>
      <c r="AM4067" t="s">
        <v>3003</v>
      </c>
      <c r="AN4067" s="21">
        <v>4</v>
      </c>
      <c r="AO4067" s="21">
        <v>25</v>
      </c>
      <c r="AP4067" s="21">
        <v>28</v>
      </c>
      <c r="AQ4067" s="22" t="s">
        <v>3252</v>
      </c>
      <c r="AR4067" s="21" t="s">
        <v>3266</v>
      </c>
    </row>
    <row r="4068" spans="1:44" x14ac:dyDescent="0.2">
      <c r="A4068" t="s">
        <v>2013</v>
      </c>
      <c r="B4068" s="21" t="s">
        <v>1146</v>
      </c>
      <c r="C4068" s="21" t="s">
        <v>1149</v>
      </c>
      <c r="D4068" s="21" t="s">
        <v>3260</v>
      </c>
      <c r="E4068" s="21" t="s">
        <v>3261</v>
      </c>
      <c r="G4068" s="14" t="s">
        <v>3267</v>
      </c>
      <c r="H4068" s="21" t="s">
        <v>1165</v>
      </c>
      <c r="I4068" s="21" t="s">
        <v>3262</v>
      </c>
      <c r="M4068" t="s">
        <v>3034</v>
      </c>
      <c r="O4068">
        <v>2009</v>
      </c>
      <c r="Q4068" t="s">
        <v>3263</v>
      </c>
      <c r="S4068" t="s">
        <v>3265</v>
      </c>
      <c r="T4068" t="s">
        <v>3264</v>
      </c>
      <c r="U4068" s="21" t="s">
        <v>1151</v>
      </c>
      <c r="X4068" s="9" t="s">
        <v>1292</v>
      </c>
      <c r="Z4068">
        <v>12</v>
      </c>
      <c r="AD4068" t="s">
        <v>1165</v>
      </c>
      <c r="AF4068" t="s">
        <v>1165</v>
      </c>
      <c r="AI4068" s="21" t="s">
        <v>1165</v>
      </c>
      <c r="AJ4068" s="21" t="s">
        <v>1148</v>
      </c>
      <c r="AK4068" s="21">
        <v>100</v>
      </c>
      <c r="AL4068" t="s">
        <v>1277</v>
      </c>
      <c r="AM4068" t="s">
        <v>3003</v>
      </c>
      <c r="AN4068" s="21">
        <v>4</v>
      </c>
      <c r="AO4068" s="21">
        <v>25</v>
      </c>
      <c r="AP4068" s="21">
        <v>29</v>
      </c>
      <c r="AQ4068" s="22" t="s">
        <v>3252</v>
      </c>
      <c r="AR4068" s="21" t="s">
        <v>3266</v>
      </c>
    </row>
    <row r="4069" spans="1:44" x14ac:dyDescent="0.2">
      <c r="A4069" t="s">
        <v>2013</v>
      </c>
      <c r="B4069" s="21" t="s">
        <v>1146</v>
      </c>
      <c r="C4069" s="21" t="s">
        <v>1149</v>
      </c>
      <c r="D4069" s="21" t="s">
        <v>3260</v>
      </c>
      <c r="E4069" s="21" t="s">
        <v>3261</v>
      </c>
      <c r="G4069" s="14" t="s">
        <v>3267</v>
      </c>
      <c r="H4069" s="21" t="s">
        <v>1165</v>
      </c>
      <c r="I4069" s="21" t="s">
        <v>3262</v>
      </c>
      <c r="M4069" t="s">
        <v>3034</v>
      </c>
      <c r="O4069">
        <v>2009</v>
      </c>
      <c r="Q4069" t="s">
        <v>3263</v>
      </c>
      <c r="S4069" t="s">
        <v>3265</v>
      </c>
      <c r="T4069" t="s">
        <v>3264</v>
      </c>
      <c r="U4069" s="21" t="s">
        <v>1151</v>
      </c>
      <c r="X4069" s="9" t="s">
        <v>1292</v>
      </c>
      <c r="Z4069">
        <v>12</v>
      </c>
      <c r="AD4069" t="s">
        <v>1165</v>
      </c>
      <c r="AF4069" t="s">
        <v>1165</v>
      </c>
      <c r="AI4069" s="21" t="s">
        <v>1165</v>
      </c>
      <c r="AJ4069" s="21" t="s">
        <v>1148</v>
      </c>
      <c r="AK4069" s="21">
        <v>100</v>
      </c>
      <c r="AL4069" t="s">
        <v>1277</v>
      </c>
      <c r="AM4069" t="s">
        <v>3003</v>
      </c>
      <c r="AN4069" s="21">
        <v>4</v>
      </c>
      <c r="AO4069" s="21">
        <v>25</v>
      </c>
      <c r="AP4069" s="21">
        <v>30</v>
      </c>
      <c r="AQ4069" s="22" t="s">
        <v>3252</v>
      </c>
      <c r="AR4069" s="21" t="s">
        <v>3266</v>
      </c>
    </row>
    <row r="4070" spans="1:44" x14ac:dyDescent="0.2">
      <c r="A4070" t="s">
        <v>2013</v>
      </c>
      <c r="B4070" s="21" t="s">
        <v>1146</v>
      </c>
      <c r="C4070" s="21" t="s">
        <v>1149</v>
      </c>
      <c r="D4070" s="21" t="s">
        <v>3260</v>
      </c>
      <c r="E4070" s="21" t="s">
        <v>3261</v>
      </c>
      <c r="G4070" s="14" t="s">
        <v>3267</v>
      </c>
      <c r="H4070" s="21" t="s">
        <v>1165</v>
      </c>
      <c r="I4070" s="21" t="s">
        <v>3262</v>
      </c>
      <c r="M4070" t="s">
        <v>3034</v>
      </c>
      <c r="O4070">
        <v>2009</v>
      </c>
      <c r="Q4070" t="s">
        <v>3263</v>
      </c>
      <c r="S4070" t="s">
        <v>3265</v>
      </c>
      <c r="T4070" t="s">
        <v>3264</v>
      </c>
      <c r="U4070" s="21" t="s">
        <v>1151</v>
      </c>
      <c r="X4070" s="9" t="s">
        <v>1201</v>
      </c>
      <c r="Z4070">
        <v>12</v>
      </c>
      <c r="AD4070" t="s">
        <v>1165</v>
      </c>
      <c r="AF4070" t="s">
        <v>1165</v>
      </c>
      <c r="AI4070" s="21" t="s">
        <v>1165</v>
      </c>
      <c r="AJ4070" s="21" t="s">
        <v>1148</v>
      </c>
      <c r="AK4070">
        <v>0</v>
      </c>
      <c r="AL4070" t="s">
        <v>1277</v>
      </c>
      <c r="AM4070">
        <v>0</v>
      </c>
      <c r="AN4070" s="21">
        <v>4</v>
      </c>
      <c r="AO4070" s="21">
        <v>25</v>
      </c>
      <c r="AP4070" s="21">
        <v>1</v>
      </c>
      <c r="AQ4070" s="22" t="s">
        <v>3252</v>
      </c>
      <c r="AR4070" s="21" t="s">
        <v>3266</v>
      </c>
    </row>
    <row r="4071" spans="1:44" x14ac:dyDescent="0.2">
      <c r="A4071" t="s">
        <v>2013</v>
      </c>
      <c r="B4071" s="21" t="s">
        <v>1146</v>
      </c>
      <c r="C4071" s="21" t="s">
        <v>1149</v>
      </c>
      <c r="D4071" s="21" t="s">
        <v>3260</v>
      </c>
      <c r="E4071" s="21" t="s">
        <v>3261</v>
      </c>
      <c r="G4071" s="14" t="s">
        <v>3267</v>
      </c>
      <c r="H4071" s="21" t="s">
        <v>1165</v>
      </c>
      <c r="I4071" s="21" t="s">
        <v>3262</v>
      </c>
      <c r="M4071" t="s">
        <v>3034</v>
      </c>
      <c r="O4071">
        <v>2009</v>
      </c>
      <c r="Q4071" t="s">
        <v>3263</v>
      </c>
      <c r="S4071" t="s">
        <v>3265</v>
      </c>
      <c r="T4071" t="s">
        <v>3264</v>
      </c>
      <c r="U4071" s="21" t="s">
        <v>1151</v>
      </c>
      <c r="X4071" s="9" t="s">
        <v>1201</v>
      </c>
      <c r="Z4071">
        <v>12</v>
      </c>
      <c r="AD4071" t="s">
        <v>1165</v>
      </c>
      <c r="AF4071" t="s">
        <v>1165</v>
      </c>
      <c r="AI4071" s="21" t="s">
        <v>1165</v>
      </c>
      <c r="AJ4071" s="21" t="s">
        <v>1148</v>
      </c>
      <c r="AK4071">
        <v>0</v>
      </c>
      <c r="AL4071" t="s">
        <v>1277</v>
      </c>
      <c r="AM4071">
        <v>0</v>
      </c>
      <c r="AN4071" s="21">
        <v>4</v>
      </c>
      <c r="AO4071" s="21">
        <v>25</v>
      </c>
      <c r="AP4071" s="21">
        <v>2</v>
      </c>
      <c r="AQ4071" s="22" t="s">
        <v>3252</v>
      </c>
      <c r="AR4071" s="21" t="s">
        <v>3266</v>
      </c>
    </row>
    <row r="4072" spans="1:44" x14ac:dyDescent="0.2">
      <c r="A4072" t="s">
        <v>2013</v>
      </c>
      <c r="B4072" s="21" t="s">
        <v>1146</v>
      </c>
      <c r="C4072" s="21" t="s">
        <v>1149</v>
      </c>
      <c r="D4072" s="21" t="s">
        <v>3260</v>
      </c>
      <c r="E4072" s="21" t="s">
        <v>3261</v>
      </c>
      <c r="G4072" s="14" t="s">
        <v>3267</v>
      </c>
      <c r="H4072" s="21" t="s">
        <v>1165</v>
      </c>
      <c r="I4072" s="21" t="s">
        <v>3262</v>
      </c>
      <c r="M4072" t="s">
        <v>3034</v>
      </c>
      <c r="O4072">
        <v>2009</v>
      </c>
      <c r="Q4072" t="s">
        <v>3263</v>
      </c>
      <c r="S4072" t="s">
        <v>3265</v>
      </c>
      <c r="T4072" t="s">
        <v>3264</v>
      </c>
      <c r="U4072" s="21" t="s">
        <v>1151</v>
      </c>
      <c r="X4072" s="9" t="s">
        <v>1201</v>
      </c>
      <c r="Z4072">
        <v>12</v>
      </c>
      <c r="AD4072" t="s">
        <v>1165</v>
      </c>
      <c r="AF4072" t="s">
        <v>1165</v>
      </c>
      <c r="AI4072" s="21" t="s">
        <v>1165</v>
      </c>
      <c r="AJ4072" s="21" t="s">
        <v>1148</v>
      </c>
      <c r="AK4072">
        <v>0</v>
      </c>
      <c r="AL4072" t="s">
        <v>1277</v>
      </c>
      <c r="AM4072">
        <v>0</v>
      </c>
      <c r="AN4072" s="21">
        <v>4</v>
      </c>
      <c r="AO4072" s="21">
        <v>25</v>
      </c>
      <c r="AP4072" s="21">
        <v>3</v>
      </c>
      <c r="AQ4072" s="22" t="s">
        <v>3252</v>
      </c>
      <c r="AR4072" s="21" t="s">
        <v>3266</v>
      </c>
    </row>
    <row r="4073" spans="1:44" x14ac:dyDescent="0.2">
      <c r="A4073" t="s">
        <v>2013</v>
      </c>
      <c r="B4073" s="21" t="s">
        <v>1146</v>
      </c>
      <c r="C4073" s="21" t="s">
        <v>1149</v>
      </c>
      <c r="D4073" s="21" t="s">
        <v>3260</v>
      </c>
      <c r="E4073" s="21" t="s">
        <v>3261</v>
      </c>
      <c r="G4073" s="14" t="s">
        <v>3267</v>
      </c>
      <c r="H4073" s="21" t="s">
        <v>1165</v>
      </c>
      <c r="I4073" s="21" t="s">
        <v>3262</v>
      </c>
      <c r="M4073" t="s">
        <v>3034</v>
      </c>
      <c r="O4073">
        <v>2009</v>
      </c>
      <c r="Q4073" t="s">
        <v>3263</v>
      </c>
      <c r="S4073" t="s">
        <v>3265</v>
      </c>
      <c r="T4073" t="s">
        <v>3264</v>
      </c>
      <c r="U4073" s="21" t="s">
        <v>1151</v>
      </c>
      <c r="X4073" s="9" t="s">
        <v>1201</v>
      </c>
      <c r="Z4073">
        <v>12</v>
      </c>
      <c r="AD4073" t="s">
        <v>1165</v>
      </c>
      <c r="AF4073" t="s">
        <v>1165</v>
      </c>
      <c r="AI4073" s="21" t="s">
        <v>1165</v>
      </c>
      <c r="AJ4073" s="21" t="s">
        <v>1148</v>
      </c>
      <c r="AK4073" s="21">
        <v>2.0329999999999999</v>
      </c>
      <c r="AL4073" t="s">
        <v>1277</v>
      </c>
      <c r="AM4073" t="s">
        <v>3003</v>
      </c>
      <c r="AN4073" s="21">
        <v>4</v>
      </c>
      <c r="AO4073" s="21">
        <v>25</v>
      </c>
      <c r="AP4073" s="21">
        <v>4</v>
      </c>
      <c r="AQ4073" s="22" t="s">
        <v>3252</v>
      </c>
      <c r="AR4073" s="21" t="s">
        <v>3266</v>
      </c>
    </row>
    <row r="4074" spans="1:44" x14ac:dyDescent="0.2">
      <c r="A4074" t="s">
        <v>2013</v>
      </c>
      <c r="B4074" s="21" t="s">
        <v>1146</v>
      </c>
      <c r="C4074" s="21" t="s">
        <v>1149</v>
      </c>
      <c r="D4074" s="21" t="s">
        <v>3260</v>
      </c>
      <c r="E4074" s="21" t="s">
        <v>3261</v>
      </c>
      <c r="G4074" s="14" t="s">
        <v>3267</v>
      </c>
      <c r="H4074" s="21" t="s">
        <v>1165</v>
      </c>
      <c r="I4074" s="21" t="s">
        <v>3262</v>
      </c>
      <c r="M4074" t="s">
        <v>3034</v>
      </c>
      <c r="O4074">
        <v>2009</v>
      </c>
      <c r="Q4074" t="s">
        <v>3263</v>
      </c>
      <c r="S4074" t="s">
        <v>3265</v>
      </c>
      <c r="T4074" t="s">
        <v>3264</v>
      </c>
      <c r="U4074" s="21" t="s">
        <v>1151</v>
      </c>
      <c r="X4074" s="9" t="s">
        <v>1201</v>
      </c>
      <c r="Z4074">
        <v>12</v>
      </c>
      <c r="AD4074" t="s">
        <v>1165</v>
      </c>
      <c r="AF4074" t="s">
        <v>1165</v>
      </c>
      <c r="AI4074" s="21" t="s">
        <v>1165</v>
      </c>
      <c r="AJ4074" s="21" t="s">
        <v>1148</v>
      </c>
      <c r="AK4074" s="21">
        <v>37.417999999999999</v>
      </c>
      <c r="AL4074" t="s">
        <v>1277</v>
      </c>
      <c r="AM4074" t="s">
        <v>3003</v>
      </c>
      <c r="AN4074" s="21">
        <v>4</v>
      </c>
      <c r="AO4074" s="21">
        <v>25</v>
      </c>
      <c r="AP4074" s="21">
        <v>5</v>
      </c>
      <c r="AQ4074" s="22" t="s">
        <v>3252</v>
      </c>
      <c r="AR4074" s="21" t="s">
        <v>3266</v>
      </c>
    </row>
    <row r="4075" spans="1:44" x14ac:dyDescent="0.2">
      <c r="A4075" t="s">
        <v>2013</v>
      </c>
      <c r="B4075" s="21" t="s">
        <v>1146</v>
      </c>
      <c r="C4075" s="21" t="s">
        <v>1149</v>
      </c>
      <c r="D4075" s="21" t="s">
        <v>3260</v>
      </c>
      <c r="E4075" s="21" t="s">
        <v>3261</v>
      </c>
      <c r="G4075" s="14" t="s">
        <v>3267</v>
      </c>
      <c r="H4075" s="21" t="s">
        <v>1165</v>
      </c>
      <c r="I4075" s="21" t="s">
        <v>3262</v>
      </c>
      <c r="M4075" t="s">
        <v>3034</v>
      </c>
      <c r="O4075">
        <v>2009</v>
      </c>
      <c r="Q4075" t="s">
        <v>3263</v>
      </c>
      <c r="S4075" t="s">
        <v>3265</v>
      </c>
      <c r="T4075" t="s">
        <v>3264</v>
      </c>
      <c r="U4075" s="21" t="s">
        <v>1151</v>
      </c>
      <c r="X4075" s="9" t="s">
        <v>1201</v>
      </c>
      <c r="Z4075">
        <v>12</v>
      </c>
      <c r="AD4075" t="s">
        <v>1165</v>
      </c>
      <c r="AF4075" t="s">
        <v>1165</v>
      </c>
      <c r="AI4075" s="21" t="s">
        <v>1165</v>
      </c>
      <c r="AJ4075" s="21" t="s">
        <v>1148</v>
      </c>
      <c r="AK4075" s="21">
        <v>53.131999999999998</v>
      </c>
      <c r="AL4075" t="s">
        <v>1277</v>
      </c>
      <c r="AM4075" t="s">
        <v>3003</v>
      </c>
      <c r="AN4075" s="21">
        <v>4</v>
      </c>
      <c r="AO4075" s="21">
        <v>25</v>
      </c>
      <c r="AP4075" s="21">
        <v>6</v>
      </c>
      <c r="AQ4075" s="22" t="s">
        <v>3252</v>
      </c>
      <c r="AR4075" s="21" t="s">
        <v>3266</v>
      </c>
    </row>
    <row r="4076" spans="1:44" x14ac:dyDescent="0.2">
      <c r="A4076" t="s">
        <v>2013</v>
      </c>
      <c r="B4076" s="21" t="s">
        <v>1146</v>
      </c>
      <c r="C4076" s="21" t="s">
        <v>1149</v>
      </c>
      <c r="D4076" s="21" t="s">
        <v>3260</v>
      </c>
      <c r="E4076" s="21" t="s">
        <v>3261</v>
      </c>
      <c r="G4076" s="14" t="s">
        <v>3267</v>
      </c>
      <c r="H4076" s="21" t="s">
        <v>1165</v>
      </c>
      <c r="I4076" s="21" t="s">
        <v>3262</v>
      </c>
      <c r="M4076" t="s">
        <v>3034</v>
      </c>
      <c r="O4076">
        <v>2009</v>
      </c>
      <c r="Q4076" t="s">
        <v>3263</v>
      </c>
      <c r="S4076" t="s">
        <v>3265</v>
      </c>
      <c r="T4076" t="s">
        <v>3264</v>
      </c>
      <c r="U4076" s="21" t="s">
        <v>1151</v>
      </c>
      <c r="X4076" s="9" t="s">
        <v>1201</v>
      </c>
      <c r="Z4076">
        <v>12</v>
      </c>
      <c r="AD4076" t="s">
        <v>1165</v>
      </c>
      <c r="AF4076" t="s">
        <v>1165</v>
      </c>
      <c r="AI4076" s="21" t="s">
        <v>1165</v>
      </c>
      <c r="AJ4076" s="21" t="s">
        <v>1148</v>
      </c>
      <c r="AK4076" s="21">
        <v>59.286000000000001</v>
      </c>
      <c r="AL4076" t="s">
        <v>1277</v>
      </c>
      <c r="AM4076" t="s">
        <v>3003</v>
      </c>
      <c r="AN4076" s="21">
        <v>4</v>
      </c>
      <c r="AO4076" s="21">
        <v>25</v>
      </c>
      <c r="AP4076" s="21">
        <v>7</v>
      </c>
      <c r="AQ4076" s="22" t="s">
        <v>3252</v>
      </c>
      <c r="AR4076" s="21" t="s">
        <v>3266</v>
      </c>
    </row>
    <row r="4077" spans="1:44" x14ac:dyDescent="0.2">
      <c r="A4077" t="s">
        <v>2013</v>
      </c>
      <c r="B4077" s="21" t="s">
        <v>1146</v>
      </c>
      <c r="C4077" s="21" t="s">
        <v>1149</v>
      </c>
      <c r="D4077" s="21" t="s">
        <v>3260</v>
      </c>
      <c r="E4077" s="21" t="s">
        <v>3261</v>
      </c>
      <c r="G4077" s="14" t="s">
        <v>3267</v>
      </c>
      <c r="H4077" s="21" t="s">
        <v>1165</v>
      </c>
      <c r="I4077" s="21" t="s">
        <v>3262</v>
      </c>
      <c r="M4077" t="s">
        <v>3034</v>
      </c>
      <c r="O4077">
        <v>2009</v>
      </c>
      <c r="Q4077" t="s">
        <v>3263</v>
      </c>
      <c r="S4077" t="s">
        <v>3265</v>
      </c>
      <c r="T4077" t="s">
        <v>3264</v>
      </c>
      <c r="U4077" s="21" t="s">
        <v>1151</v>
      </c>
      <c r="X4077" s="9" t="s">
        <v>1201</v>
      </c>
      <c r="Z4077">
        <v>12</v>
      </c>
      <c r="AD4077" t="s">
        <v>1165</v>
      </c>
      <c r="AF4077" t="s">
        <v>1165</v>
      </c>
      <c r="AI4077" s="21" t="s">
        <v>1165</v>
      </c>
      <c r="AJ4077" s="21" t="s">
        <v>1148</v>
      </c>
      <c r="AK4077" s="21">
        <v>65.44</v>
      </c>
      <c r="AL4077" t="s">
        <v>1277</v>
      </c>
      <c r="AM4077" t="s">
        <v>3003</v>
      </c>
      <c r="AN4077" s="21">
        <v>4</v>
      </c>
      <c r="AO4077" s="21">
        <v>25</v>
      </c>
      <c r="AP4077" s="21">
        <v>8</v>
      </c>
      <c r="AQ4077" s="22" t="s">
        <v>3252</v>
      </c>
      <c r="AR4077" s="21" t="s">
        <v>3266</v>
      </c>
    </row>
    <row r="4078" spans="1:44" x14ac:dyDescent="0.2">
      <c r="A4078" t="s">
        <v>2013</v>
      </c>
      <c r="B4078" s="21" t="s">
        <v>1146</v>
      </c>
      <c r="C4078" s="21" t="s">
        <v>1149</v>
      </c>
      <c r="D4078" s="21" t="s">
        <v>3260</v>
      </c>
      <c r="E4078" s="21" t="s">
        <v>3261</v>
      </c>
      <c r="G4078" s="14" t="s">
        <v>3267</v>
      </c>
      <c r="H4078" s="21" t="s">
        <v>1165</v>
      </c>
      <c r="I4078" s="21" t="s">
        <v>3262</v>
      </c>
      <c r="M4078" t="s">
        <v>3034</v>
      </c>
      <c r="O4078">
        <v>2009</v>
      </c>
      <c r="Q4078" t="s">
        <v>3263</v>
      </c>
      <c r="S4078" t="s">
        <v>3265</v>
      </c>
      <c r="T4078" t="s">
        <v>3264</v>
      </c>
      <c r="U4078" s="21" t="s">
        <v>1151</v>
      </c>
      <c r="X4078" s="9" t="s">
        <v>1201</v>
      </c>
      <c r="Z4078">
        <v>12</v>
      </c>
      <c r="AD4078" t="s">
        <v>1165</v>
      </c>
      <c r="AF4078" t="s">
        <v>1165</v>
      </c>
      <c r="AI4078" s="21" t="s">
        <v>1165</v>
      </c>
      <c r="AJ4078" s="21" t="s">
        <v>1148</v>
      </c>
      <c r="AK4078" s="21">
        <v>69.066000000000003</v>
      </c>
      <c r="AL4078" t="s">
        <v>1277</v>
      </c>
      <c r="AM4078" t="s">
        <v>3003</v>
      </c>
      <c r="AN4078" s="21">
        <v>4</v>
      </c>
      <c r="AO4078" s="21">
        <v>25</v>
      </c>
      <c r="AP4078" s="21">
        <v>9</v>
      </c>
      <c r="AQ4078" s="22" t="s">
        <v>3252</v>
      </c>
      <c r="AR4078" s="21" t="s">
        <v>3266</v>
      </c>
    </row>
    <row r="4079" spans="1:44" x14ac:dyDescent="0.2">
      <c r="A4079" t="s">
        <v>2013</v>
      </c>
      <c r="B4079" s="21" t="s">
        <v>1146</v>
      </c>
      <c r="C4079" s="21" t="s">
        <v>1149</v>
      </c>
      <c r="D4079" s="21" t="s">
        <v>3260</v>
      </c>
      <c r="E4079" s="21" t="s">
        <v>3261</v>
      </c>
      <c r="G4079" s="14" t="s">
        <v>3267</v>
      </c>
      <c r="H4079" s="21" t="s">
        <v>1165</v>
      </c>
      <c r="I4079" s="21" t="s">
        <v>3262</v>
      </c>
      <c r="M4079" t="s">
        <v>3034</v>
      </c>
      <c r="O4079">
        <v>2009</v>
      </c>
      <c r="Q4079" t="s">
        <v>3263</v>
      </c>
      <c r="S4079" t="s">
        <v>3265</v>
      </c>
      <c r="T4079" t="s">
        <v>3264</v>
      </c>
      <c r="U4079" s="21" t="s">
        <v>1151</v>
      </c>
      <c r="X4079" s="9" t="s">
        <v>1201</v>
      </c>
      <c r="Z4079">
        <v>12</v>
      </c>
      <c r="AD4079" t="s">
        <v>1165</v>
      </c>
      <c r="AF4079" t="s">
        <v>1165</v>
      </c>
      <c r="AI4079" s="21" t="s">
        <v>1165</v>
      </c>
      <c r="AJ4079" s="21" t="s">
        <v>1148</v>
      </c>
      <c r="AK4079" s="21">
        <v>80</v>
      </c>
      <c r="AL4079" t="s">
        <v>1277</v>
      </c>
      <c r="AM4079" t="s">
        <v>3003</v>
      </c>
      <c r="AN4079" s="21">
        <v>4</v>
      </c>
      <c r="AO4079" s="21">
        <v>25</v>
      </c>
      <c r="AP4079" s="21">
        <v>11</v>
      </c>
      <c r="AQ4079" s="22" t="s">
        <v>3252</v>
      </c>
      <c r="AR4079" s="21" t="s">
        <v>3266</v>
      </c>
    </row>
    <row r="4080" spans="1:44" x14ac:dyDescent="0.2">
      <c r="A4080" t="s">
        <v>2013</v>
      </c>
      <c r="B4080" s="21" t="s">
        <v>1146</v>
      </c>
      <c r="C4080" s="21" t="s">
        <v>1149</v>
      </c>
      <c r="D4080" s="21" t="s">
        <v>3260</v>
      </c>
      <c r="E4080" s="21" t="s">
        <v>3261</v>
      </c>
      <c r="G4080" s="14" t="s">
        <v>3267</v>
      </c>
      <c r="H4080" s="21" t="s">
        <v>1165</v>
      </c>
      <c r="I4080" s="21" t="s">
        <v>3262</v>
      </c>
      <c r="M4080" t="s">
        <v>3034</v>
      </c>
      <c r="O4080">
        <v>2009</v>
      </c>
      <c r="Q4080" t="s">
        <v>3263</v>
      </c>
      <c r="S4080" t="s">
        <v>3265</v>
      </c>
      <c r="T4080" t="s">
        <v>3264</v>
      </c>
      <c r="U4080" s="21" t="s">
        <v>1151</v>
      </c>
      <c r="X4080" s="9" t="s">
        <v>1201</v>
      </c>
      <c r="Z4080">
        <v>12</v>
      </c>
      <c r="AD4080" t="s">
        <v>1165</v>
      </c>
      <c r="AF4080" t="s">
        <v>1165</v>
      </c>
      <c r="AI4080" s="21" t="s">
        <v>1165</v>
      </c>
      <c r="AJ4080" s="21" t="s">
        <v>1148</v>
      </c>
      <c r="AK4080" s="21">
        <v>82.472999999999999</v>
      </c>
      <c r="AL4080" t="s">
        <v>1277</v>
      </c>
      <c r="AM4080" t="s">
        <v>3003</v>
      </c>
      <c r="AN4080" s="21">
        <v>4</v>
      </c>
      <c r="AO4080" s="21">
        <v>25</v>
      </c>
      <c r="AP4080" s="21">
        <v>12</v>
      </c>
      <c r="AQ4080" s="22" t="s">
        <v>3252</v>
      </c>
      <c r="AR4080" s="21" t="s">
        <v>3266</v>
      </c>
    </row>
    <row r="4081" spans="1:44" x14ac:dyDescent="0.2">
      <c r="A4081" t="s">
        <v>2013</v>
      </c>
      <c r="B4081" s="21" t="s">
        <v>1146</v>
      </c>
      <c r="C4081" s="21" t="s">
        <v>1149</v>
      </c>
      <c r="D4081" s="21" t="s">
        <v>3260</v>
      </c>
      <c r="E4081" s="21" t="s">
        <v>3261</v>
      </c>
      <c r="G4081" s="14" t="s">
        <v>3267</v>
      </c>
      <c r="H4081" s="21" t="s">
        <v>1165</v>
      </c>
      <c r="I4081" s="21" t="s">
        <v>3262</v>
      </c>
      <c r="M4081" t="s">
        <v>3034</v>
      </c>
      <c r="O4081">
        <v>2009</v>
      </c>
      <c r="Q4081" t="s">
        <v>3263</v>
      </c>
      <c r="S4081" t="s">
        <v>3265</v>
      </c>
      <c r="T4081" t="s">
        <v>3264</v>
      </c>
      <c r="U4081" s="21" t="s">
        <v>1151</v>
      </c>
      <c r="X4081" s="9" t="s">
        <v>1201</v>
      </c>
      <c r="Z4081">
        <v>12</v>
      </c>
      <c r="AD4081" t="s">
        <v>1165</v>
      </c>
      <c r="AF4081" t="s">
        <v>1165</v>
      </c>
      <c r="AI4081" s="21" t="s">
        <v>1165</v>
      </c>
      <c r="AJ4081" s="21" t="s">
        <v>1148</v>
      </c>
      <c r="AK4081" s="21">
        <v>86.209000000000003</v>
      </c>
      <c r="AL4081" t="s">
        <v>1277</v>
      </c>
      <c r="AM4081" t="s">
        <v>3003</v>
      </c>
      <c r="AN4081" s="21">
        <v>4</v>
      </c>
      <c r="AO4081" s="21">
        <v>25</v>
      </c>
      <c r="AP4081" s="21">
        <v>13</v>
      </c>
      <c r="AQ4081" s="22" t="s">
        <v>3252</v>
      </c>
      <c r="AR4081" s="21" t="s">
        <v>3266</v>
      </c>
    </row>
    <row r="4082" spans="1:44" x14ac:dyDescent="0.2">
      <c r="A4082" t="s">
        <v>2013</v>
      </c>
      <c r="B4082" s="21" t="s">
        <v>1146</v>
      </c>
      <c r="C4082" s="21" t="s">
        <v>1149</v>
      </c>
      <c r="D4082" s="21" t="s">
        <v>3260</v>
      </c>
      <c r="E4082" s="21" t="s">
        <v>3261</v>
      </c>
      <c r="G4082" s="14" t="s">
        <v>3267</v>
      </c>
      <c r="H4082" s="21" t="s">
        <v>1165</v>
      </c>
      <c r="I4082" s="21" t="s">
        <v>3262</v>
      </c>
      <c r="M4082" t="s">
        <v>3034</v>
      </c>
      <c r="O4082">
        <v>2009</v>
      </c>
      <c r="Q4082" t="s">
        <v>3263</v>
      </c>
      <c r="S4082" t="s">
        <v>3265</v>
      </c>
      <c r="T4082" t="s">
        <v>3264</v>
      </c>
      <c r="U4082" s="21" t="s">
        <v>1151</v>
      </c>
      <c r="X4082" s="9" t="s">
        <v>1201</v>
      </c>
      <c r="Z4082">
        <v>12</v>
      </c>
      <c r="AD4082" t="s">
        <v>1165</v>
      </c>
      <c r="AF4082" t="s">
        <v>1165</v>
      </c>
      <c r="AI4082" s="21" t="s">
        <v>1165</v>
      </c>
      <c r="AJ4082" s="21" t="s">
        <v>1148</v>
      </c>
      <c r="AK4082" s="21">
        <v>88.406999999999996</v>
      </c>
      <c r="AL4082" t="s">
        <v>1277</v>
      </c>
      <c r="AM4082" t="s">
        <v>3003</v>
      </c>
      <c r="AN4082" s="21">
        <v>4</v>
      </c>
      <c r="AO4082" s="21">
        <v>25</v>
      </c>
      <c r="AP4082" s="21">
        <v>14</v>
      </c>
      <c r="AQ4082" s="22" t="s">
        <v>3252</v>
      </c>
      <c r="AR4082" s="21" t="s">
        <v>3266</v>
      </c>
    </row>
    <row r="4083" spans="1:44" x14ac:dyDescent="0.2">
      <c r="A4083" t="s">
        <v>2013</v>
      </c>
      <c r="B4083" s="21" t="s">
        <v>1146</v>
      </c>
      <c r="C4083" s="21" t="s">
        <v>1149</v>
      </c>
      <c r="D4083" s="21" t="s">
        <v>3260</v>
      </c>
      <c r="E4083" s="21" t="s">
        <v>3261</v>
      </c>
      <c r="G4083" s="14" t="s">
        <v>3267</v>
      </c>
      <c r="H4083" s="21" t="s">
        <v>1165</v>
      </c>
      <c r="I4083" s="21" t="s">
        <v>3262</v>
      </c>
      <c r="M4083" t="s">
        <v>3034</v>
      </c>
      <c r="O4083">
        <v>2009</v>
      </c>
      <c r="Q4083" t="s">
        <v>3263</v>
      </c>
      <c r="S4083" t="s">
        <v>3265</v>
      </c>
      <c r="T4083" t="s">
        <v>3264</v>
      </c>
      <c r="U4083" s="21" t="s">
        <v>1151</v>
      </c>
      <c r="X4083" s="9" t="s">
        <v>1201</v>
      </c>
      <c r="Z4083">
        <v>12</v>
      </c>
      <c r="AD4083" t="s">
        <v>1165</v>
      </c>
      <c r="AF4083" t="s">
        <v>1165</v>
      </c>
      <c r="AI4083" s="21" t="s">
        <v>1165</v>
      </c>
      <c r="AJ4083" s="21" t="s">
        <v>1148</v>
      </c>
      <c r="AK4083" s="21">
        <v>88.516000000000005</v>
      </c>
      <c r="AL4083" t="s">
        <v>1277</v>
      </c>
      <c r="AM4083" t="s">
        <v>3003</v>
      </c>
      <c r="AN4083" s="21">
        <v>4</v>
      </c>
      <c r="AO4083" s="21">
        <v>25</v>
      </c>
      <c r="AP4083" s="21">
        <v>15</v>
      </c>
      <c r="AQ4083" s="22" t="s">
        <v>3252</v>
      </c>
      <c r="AR4083" s="21" t="s">
        <v>3266</v>
      </c>
    </row>
    <row r="4084" spans="1:44" x14ac:dyDescent="0.2">
      <c r="A4084" t="s">
        <v>2013</v>
      </c>
      <c r="B4084" s="21" t="s">
        <v>1146</v>
      </c>
      <c r="C4084" s="21" t="s">
        <v>1149</v>
      </c>
      <c r="D4084" s="21" t="s">
        <v>3260</v>
      </c>
      <c r="E4084" s="21" t="s">
        <v>3261</v>
      </c>
      <c r="G4084" s="14" t="s">
        <v>3267</v>
      </c>
      <c r="H4084" s="21" t="s">
        <v>1165</v>
      </c>
      <c r="I4084" s="21" t="s">
        <v>3262</v>
      </c>
      <c r="M4084" t="s">
        <v>3034</v>
      </c>
      <c r="O4084">
        <v>2009</v>
      </c>
      <c r="Q4084" t="s">
        <v>3263</v>
      </c>
      <c r="S4084" t="s">
        <v>3265</v>
      </c>
      <c r="T4084" t="s">
        <v>3264</v>
      </c>
      <c r="U4084" s="21" t="s">
        <v>1151</v>
      </c>
      <c r="X4084" s="9" t="s">
        <v>1201</v>
      </c>
      <c r="Z4084">
        <v>12</v>
      </c>
      <c r="AD4084" t="s">
        <v>1165</v>
      </c>
      <c r="AF4084" t="s">
        <v>1165</v>
      </c>
      <c r="AI4084" s="21" t="s">
        <v>1165</v>
      </c>
      <c r="AJ4084" s="21" t="s">
        <v>1148</v>
      </c>
      <c r="AK4084" s="21">
        <v>88.516000000000005</v>
      </c>
      <c r="AL4084" t="s">
        <v>1277</v>
      </c>
      <c r="AM4084" t="s">
        <v>3003</v>
      </c>
      <c r="AN4084" s="21">
        <v>4</v>
      </c>
      <c r="AO4084" s="21">
        <v>25</v>
      </c>
      <c r="AP4084" s="21">
        <v>16</v>
      </c>
      <c r="AQ4084" s="22" t="s">
        <v>3252</v>
      </c>
      <c r="AR4084" s="21" t="s">
        <v>3266</v>
      </c>
    </row>
    <row r="4085" spans="1:44" x14ac:dyDescent="0.2">
      <c r="A4085" t="s">
        <v>2013</v>
      </c>
      <c r="B4085" s="21" t="s">
        <v>1146</v>
      </c>
      <c r="C4085" s="21" t="s">
        <v>1149</v>
      </c>
      <c r="D4085" s="21" t="s">
        <v>3260</v>
      </c>
      <c r="E4085" s="21" t="s">
        <v>3261</v>
      </c>
      <c r="G4085" s="14" t="s">
        <v>3267</v>
      </c>
      <c r="H4085" s="21" t="s">
        <v>1165</v>
      </c>
      <c r="I4085" s="21" t="s">
        <v>3262</v>
      </c>
      <c r="M4085" t="s">
        <v>3034</v>
      </c>
      <c r="O4085">
        <v>2009</v>
      </c>
      <c r="Q4085" t="s">
        <v>3263</v>
      </c>
      <c r="S4085" t="s">
        <v>3265</v>
      </c>
      <c r="T4085" t="s">
        <v>3264</v>
      </c>
      <c r="U4085" s="21" t="s">
        <v>1151</v>
      </c>
      <c r="X4085" s="9" t="s">
        <v>1201</v>
      </c>
      <c r="Z4085">
        <v>12</v>
      </c>
      <c r="AD4085" t="s">
        <v>1165</v>
      </c>
      <c r="AF4085" t="s">
        <v>1165</v>
      </c>
      <c r="AI4085" s="21" t="s">
        <v>1165</v>
      </c>
      <c r="AJ4085" s="21" t="s">
        <v>1148</v>
      </c>
      <c r="AK4085" s="21">
        <v>88.516000000000005</v>
      </c>
      <c r="AL4085" t="s">
        <v>1277</v>
      </c>
      <c r="AM4085" t="s">
        <v>3003</v>
      </c>
      <c r="AN4085" s="21">
        <v>4</v>
      </c>
      <c r="AO4085" s="21">
        <v>25</v>
      </c>
      <c r="AP4085" s="21">
        <v>17</v>
      </c>
      <c r="AQ4085" s="22" t="s">
        <v>3252</v>
      </c>
      <c r="AR4085" s="21" t="s">
        <v>3266</v>
      </c>
    </row>
    <row r="4086" spans="1:44" x14ac:dyDescent="0.2">
      <c r="A4086" t="s">
        <v>2013</v>
      </c>
      <c r="B4086" s="21" t="s">
        <v>1146</v>
      </c>
      <c r="C4086" s="21" t="s">
        <v>1149</v>
      </c>
      <c r="D4086" s="21" t="s">
        <v>3260</v>
      </c>
      <c r="E4086" s="21" t="s">
        <v>3261</v>
      </c>
      <c r="G4086" s="14" t="s">
        <v>3267</v>
      </c>
      <c r="H4086" s="21" t="s">
        <v>1165</v>
      </c>
      <c r="I4086" s="21" t="s">
        <v>3262</v>
      </c>
      <c r="M4086" t="s">
        <v>3034</v>
      </c>
      <c r="O4086">
        <v>2009</v>
      </c>
      <c r="Q4086" t="s">
        <v>3263</v>
      </c>
      <c r="S4086" t="s">
        <v>3265</v>
      </c>
      <c r="T4086" t="s">
        <v>3264</v>
      </c>
      <c r="U4086" s="21" t="s">
        <v>1151</v>
      </c>
      <c r="X4086" s="9" t="s">
        <v>1201</v>
      </c>
      <c r="Z4086">
        <v>12</v>
      </c>
      <c r="AD4086" t="s">
        <v>1165</v>
      </c>
      <c r="AF4086" t="s">
        <v>1165</v>
      </c>
      <c r="AI4086" s="21" t="s">
        <v>1165</v>
      </c>
      <c r="AJ4086" s="21" t="s">
        <v>1148</v>
      </c>
      <c r="AK4086" s="21">
        <v>88.516000000000005</v>
      </c>
      <c r="AL4086" t="s">
        <v>1277</v>
      </c>
      <c r="AM4086" t="s">
        <v>3003</v>
      </c>
      <c r="AN4086" s="21">
        <v>4</v>
      </c>
      <c r="AO4086" s="21">
        <v>25</v>
      </c>
      <c r="AP4086" s="21">
        <v>18</v>
      </c>
      <c r="AQ4086" s="22" t="s">
        <v>3252</v>
      </c>
      <c r="AR4086" s="21" t="s">
        <v>3266</v>
      </c>
    </row>
    <row r="4087" spans="1:44" x14ac:dyDescent="0.2">
      <c r="A4087" t="s">
        <v>2013</v>
      </c>
      <c r="B4087" s="21" t="s">
        <v>1146</v>
      </c>
      <c r="C4087" s="21" t="s">
        <v>1149</v>
      </c>
      <c r="D4087" s="21" t="s">
        <v>3260</v>
      </c>
      <c r="E4087" s="21" t="s">
        <v>3261</v>
      </c>
      <c r="G4087" s="14" t="s">
        <v>3267</v>
      </c>
      <c r="H4087" s="21" t="s">
        <v>1165</v>
      </c>
      <c r="I4087" s="21" t="s">
        <v>3262</v>
      </c>
      <c r="M4087" t="s">
        <v>3034</v>
      </c>
      <c r="O4087">
        <v>2009</v>
      </c>
      <c r="Q4087" t="s">
        <v>3263</v>
      </c>
      <c r="S4087" t="s">
        <v>3265</v>
      </c>
      <c r="T4087" t="s">
        <v>3264</v>
      </c>
      <c r="U4087" s="21" t="s">
        <v>1151</v>
      </c>
      <c r="X4087" s="9" t="s">
        <v>1201</v>
      </c>
      <c r="Z4087">
        <v>12</v>
      </c>
      <c r="AD4087" t="s">
        <v>1165</v>
      </c>
      <c r="AF4087" t="s">
        <v>1165</v>
      </c>
      <c r="AI4087" s="21" t="s">
        <v>1165</v>
      </c>
      <c r="AJ4087" s="21" t="s">
        <v>1148</v>
      </c>
      <c r="AK4087" s="21">
        <v>88.516000000000005</v>
      </c>
      <c r="AL4087" t="s">
        <v>1277</v>
      </c>
      <c r="AM4087" t="s">
        <v>3003</v>
      </c>
      <c r="AN4087" s="21">
        <v>4</v>
      </c>
      <c r="AO4087" s="21">
        <v>25</v>
      </c>
      <c r="AP4087" s="21">
        <v>19</v>
      </c>
      <c r="AQ4087" s="22" t="s">
        <v>3252</v>
      </c>
      <c r="AR4087" s="21" t="s">
        <v>3266</v>
      </c>
    </row>
    <row r="4088" spans="1:44" x14ac:dyDescent="0.2">
      <c r="A4088" t="s">
        <v>2013</v>
      </c>
      <c r="B4088" s="21" t="s">
        <v>1146</v>
      </c>
      <c r="C4088" s="21" t="s">
        <v>1149</v>
      </c>
      <c r="D4088" s="21" t="s">
        <v>3260</v>
      </c>
      <c r="E4088" s="21" t="s">
        <v>3261</v>
      </c>
      <c r="G4088" s="14" t="s">
        <v>3267</v>
      </c>
      <c r="H4088" s="21" t="s">
        <v>1165</v>
      </c>
      <c r="I4088" s="21" t="s">
        <v>3262</v>
      </c>
      <c r="M4088" t="s">
        <v>3034</v>
      </c>
      <c r="O4088">
        <v>2009</v>
      </c>
      <c r="Q4088" t="s">
        <v>3263</v>
      </c>
      <c r="S4088" t="s">
        <v>3265</v>
      </c>
      <c r="T4088" t="s">
        <v>3264</v>
      </c>
      <c r="U4088" s="21" t="s">
        <v>1151</v>
      </c>
      <c r="X4088" s="9" t="s">
        <v>1201</v>
      </c>
      <c r="Z4088">
        <v>12</v>
      </c>
      <c r="AD4088" t="s">
        <v>1165</v>
      </c>
      <c r="AF4088" t="s">
        <v>1165</v>
      </c>
      <c r="AI4088" s="21" t="s">
        <v>1165</v>
      </c>
      <c r="AJ4088" s="21" t="s">
        <v>1148</v>
      </c>
      <c r="AK4088" s="21">
        <v>88.516000000000005</v>
      </c>
      <c r="AL4088" t="s">
        <v>1277</v>
      </c>
      <c r="AM4088" t="s">
        <v>3003</v>
      </c>
      <c r="AN4088" s="21">
        <v>4</v>
      </c>
      <c r="AO4088" s="21">
        <v>25</v>
      </c>
      <c r="AP4088" s="21">
        <v>20</v>
      </c>
      <c r="AQ4088" s="22" t="s">
        <v>3252</v>
      </c>
      <c r="AR4088" s="21" t="s">
        <v>3266</v>
      </c>
    </row>
    <row r="4089" spans="1:44" x14ac:dyDescent="0.2">
      <c r="A4089" t="s">
        <v>2013</v>
      </c>
      <c r="B4089" s="21" t="s">
        <v>1146</v>
      </c>
      <c r="C4089" s="21" t="s">
        <v>1149</v>
      </c>
      <c r="D4089" s="21" t="s">
        <v>3260</v>
      </c>
      <c r="E4089" s="21" t="s">
        <v>3261</v>
      </c>
      <c r="G4089" s="14" t="s">
        <v>3267</v>
      </c>
      <c r="H4089" s="21" t="s">
        <v>1165</v>
      </c>
      <c r="I4089" s="21" t="s">
        <v>3262</v>
      </c>
      <c r="M4089" t="s">
        <v>3034</v>
      </c>
      <c r="O4089">
        <v>2009</v>
      </c>
      <c r="Q4089" t="s">
        <v>3263</v>
      </c>
      <c r="S4089" t="s">
        <v>3265</v>
      </c>
      <c r="T4089" t="s">
        <v>3264</v>
      </c>
      <c r="U4089" s="21" t="s">
        <v>1151</v>
      </c>
      <c r="X4089" s="9" t="s">
        <v>1201</v>
      </c>
      <c r="Z4089">
        <v>12</v>
      </c>
      <c r="AD4089" t="s">
        <v>1165</v>
      </c>
      <c r="AF4089" t="s">
        <v>1165</v>
      </c>
      <c r="AI4089" s="21" t="s">
        <v>1165</v>
      </c>
      <c r="AJ4089" s="21" t="s">
        <v>1148</v>
      </c>
      <c r="AK4089" s="21">
        <v>88.626000000000005</v>
      </c>
      <c r="AL4089" t="s">
        <v>1277</v>
      </c>
      <c r="AM4089" t="s">
        <v>3003</v>
      </c>
      <c r="AN4089" s="21">
        <v>4</v>
      </c>
      <c r="AO4089" s="21">
        <v>25</v>
      </c>
      <c r="AP4089" s="21">
        <v>21</v>
      </c>
      <c r="AQ4089" s="22" t="s">
        <v>3252</v>
      </c>
      <c r="AR4089" s="21" t="s">
        <v>3266</v>
      </c>
    </row>
    <row r="4090" spans="1:44" x14ac:dyDescent="0.2">
      <c r="A4090" t="s">
        <v>2013</v>
      </c>
      <c r="B4090" s="21" t="s">
        <v>1146</v>
      </c>
      <c r="C4090" s="21" t="s">
        <v>1149</v>
      </c>
      <c r="D4090" s="21" t="s">
        <v>3260</v>
      </c>
      <c r="E4090" s="21" t="s">
        <v>3261</v>
      </c>
      <c r="G4090" s="14" t="s">
        <v>3267</v>
      </c>
      <c r="H4090" s="21" t="s">
        <v>1165</v>
      </c>
      <c r="I4090" s="21" t="s">
        <v>3262</v>
      </c>
      <c r="M4090" t="s">
        <v>3034</v>
      </c>
      <c r="O4090">
        <v>2009</v>
      </c>
      <c r="Q4090" t="s">
        <v>3263</v>
      </c>
      <c r="S4090" t="s">
        <v>3265</v>
      </c>
      <c r="T4090" t="s">
        <v>3264</v>
      </c>
      <c r="U4090" s="21" t="s">
        <v>1151</v>
      </c>
      <c r="X4090" s="9" t="s">
        <v>1201</v>
      </c>
      <c r="Z4090">
        <v>12</v>
      </c>
      <c r="AD4090" t="s">
        <v>1165</v>
      </c>
      <c r="AF4090" t="s">
        <v>1165</v>
      </c>
      <c r="AI4090" s="21" t="s">
        <v>1165</v>
      </c>
      <c r="AJ4090" s="21" t="s">
        <v>1148</v>
      </c>
      <c r="AK4090" s="21">
        <v>89.834999999999994</v>
      </c>
      <c r="AL4090" t="s">
        <v>1277</v>
      </c>
      <c r="AM4090" t="s">
        <v>3003</v>
      </c>
      <c r="AN4090" s="21">
        <v>4</v>
      </c>
      <c r="AO4090" s="21">
        <v>25</v>
      </c>
      <c r="AP4090" s="21">
        <v>22</v>
      </c>
      <c r="AQ4090" s="22" t="s">
        <v>3252</v>
      </c>
      <c r="AR4090" s="21" t="s">
        <v>3266</v>
      </c>
    </row>
    <row r="4091" spans="1:44" x14ac:dyDescent="0.2">
      <c r="A4091" t="s">
        <v>2013</v>
      </c>
      <c r="B4091" s="21" t="s">
        <v>1146</v>
      </c>
      <c r="C4091" s="21" t="s">
        <v>1149</v>
      </c>
      <c r="D4091" s="21" t="s">
        <v>3260</v>
      </c>
      <c r="E4091" s="21" t="s">
        <v>3261</v>
      </c>
      <c r="G4091" s="14" t="s">
        <v>3267</v>
      </c>
      <c r="H4091" s="21" t="s">
        <v>1165</v>
      </c>
      <c r="I4091" s="21" t="s">
        <v>3262</v>
      </c>
      <c r="M4091" t="s">
        <v>3034</v>
      </c>
      <c r="O4091">
        <v>2009</v>
      </c>
      <c r="Q4091" t="s">
        <v>3263</v>
      </c>
      <c r="S4091" t="s">
        <v>3265</v>
      </c>
      <c r="T4091" t="s">
        <v>3264</v>
      </c>
      <c r="U4091" s="21" t="s">
        <v>1151</v>
      </c>
      <c r="X4091" s="9" t="s">
        <v>1201</v>
      </c>
      <c r="Z4091">
        <v>12</v>
      </c>
      <c r="AD4091" t="s">
        <v>1165</v>
      </c>
      <c r="AF4091" t="s">
        <v>1165</v>
      </c>
      <c r="AI4091" s="21" t="s">
        <v>1165</v>
      </c>
      <c r="AJ4091" s="21" t="s">
        <v>1148</v>
      </c>
      <c r="AK4091" s="21">
        <v>89.724999999999994</v>
      </c>
      <c r="AL4091" t="s">
        <v>1277</v>
      </c>
      <c r="AM4091" t="s">
        <v>3003</v>
      </c>
      <c r="AN4091" s="21">
        <v>4</v>
      </c>
      <c r="AO4091" s="21">
        <v>25</v>
      </c>
      <c r="AP4091" s="21">
        <v>23</v>
      </c>
      <c r="AQ4091" s="22" t="s">
        <v>3252</v>
      </c>
      <c r="AR4091" s="21" t="s">
        <v>3266</v>
      </c>
    </row>
    <row r="4092" spans="1:44" x14ac:dyDescent="0.2">
      <c r="A4092" t="s">
        <v>2013</v>
      </c>
      <c r="B4092" s="21" t="s">
        <v>1146</v>
      </c>
      <c r="C4092" s="21" t="s">
        <v>1149</v>
      </c>
      <c r="D4092" s="21" t="s">
        <v>3260</v>
      </c>
      <c r="E4092" s="21" t="s">
        <v>3261</v>
      </c>
      <c r="G4092" s="14" t="s">
        <v>3267</v>
      </c>
      <c r="H4092" s="21" t="s">
        <v>1165</v>
      </c>
      <c r="I4092" s="21" t="s">
        <v>3262</v>
      </c>
      <c r="M4092" t="s">
        <v>3034</v>
      </c>
      <c r="O4092">
        <v>2009</v>
      </c>
      <c r="Q4092" t="s">
        <v>3263</v>
      </c>
      <c r="S4092" t="s">
        <v>3265</v>
      </c>
      <c r="T4092" t="s">
        <v>3264</v>
      </c>
      <c r="U4092" s="21" t="s">
        <v>1151</v>
      </c>
      <c r="X4092" s="9" t="s">
        <v>1201</v>
      </c>
      <c r="Z4092">
        <v>12</v>
      </c>
      <c r="AD4092" t="s">
        <v>1165</v>
      </c>
      <c r="AF4092" t="s">
        <v>1165</v>
      </c>
      <c r="AI4092" s="21" t="s">
        <v>1165</v>
      </c>
      <c r="AJ4092" s="21" t="s">
        <v>1148</v>
      </c>
      <c r="AK4092" s="21">
        <v>89.614999999999995</v>
      </c>
      <c r="AL4092" t="s">
        <v>1277</v>
      </c>
      <c r="AM4092" t="s">
        <v>3003</v>
      </c>
      <c r="AN4092" s="21">
        <v>4</v>
      </c>
      <c r="AO4092" s="21">
        <v>25</v>
      </c>
      <c r="AP4092" s="21">
        <v>24</v>
      </c>
      <c r="AQ4092" s="22" t="s">
        <v>3252</v>
      </c>
      <c r="AR4092" s="21" t="s">
        <v>3266</v>
      </c>
    </row>
    <row r="4093" spans="1:44" x14ac:dyDescent="0.2">
      <c r="A4093" t="s">
        <v>2013</v>
      </c>
      <c r="B4093" s="21" t="s">
        <v>1146</v>
      </c>
      <c r="C4093" s="21" t="s">
        <v>1149</v>
      </c>
      <c r="D4093" s="21" t="s">
        <v>3260</v>
      </c>
      <c r="E4093" s="21" t="s">
        <v>3261</v>
      </c>
      <c r="G4093" s="14" t="s">
        <v>3267</v>
      </c>
      <c r="H4093" s="21" t="s">
        <v>1165</v>
      </c>
      <c r="I4093" s="21" t="s">
        <v>3262</v>
      </c>
      <c r="M4093" t="s">
        <v>3034</v>
      </c>
      <c r="O4093">
        <v>2009</v>
      </c>
      <c r="Q4093" t="s">
        <v>3263</v>
      </c>
      <c r="S4093" t="s">
        <v>3265</v>
      </c>
      <c r="T4093" t="s">
        <v>3264</v>
      </c>
      <c r="U4093" s="21" t="s">
        <v>1151</v>
      </c>
      <c r="X4093" s="9" t="s">
        <v>1201</v>
      </c>
      <c r="Z4093">
        <v>12</v>
      </c>
      <c r="AD4093" t="s">
        <v>1165</v>
      </c>
      <c r="AF4093" t="s">
        <v>1165</v>
      </c>
      <c r="AI4093" s="21" t="s">
        <v>1165</v>
      </c>
      <c r="AJ4093" s="21" t="s">
        <v>1148</v>
      </c>
      <c r="AK4093" s="21">
        <v>89.834999999999994</v>
      </c>
      <c r="AL4093" t="s">
        <v>1277</v>
      </c>
      <c r="AM4093" t="s">
        <v>3003</v>
      </c>
      <c r="AN4093" s="21">
        <v>4</v>
      </c>
      <c r="AO4093" s="21">
        <v>25</v>
      </c>
      <c r="AP4093" s="21">
        <v>25</v>
      </c>
      <c r="AQ4093" s="22" t="s">
        <v>3252</v>
      </c>
      <c r="AR4093" s="21" t="s">
        <v>3266</v>
      </c>
    </row>
    <row r="4094" spans="1:44" x14ac:dyDescent="0.2">
      <c r="A4094" t="s">
        <v>2013</v>
      </c>
      <c r="B4094" s="21" t="s">
        <v>1146</v>
      </c>
      <c r="C4094" s="21" t="s">
        <v>1149</v>
      </c>
      <c r="D4094" s="21" t="s">
        <v>3260</v>
      </c>
      <c r="E4094" s="21" t="s">
        <v>3261</v>
      </c>
      <c r="G4094" s="14" t="s">
        <v>3267</v>
      </c>
      <c r="H4094" s="21" t="s">
        <v>1165</v>
      </c>
      <c r="I4094" s="21" t="s">
        <v>3262</v>
      </c>
      <c r="M4094" t="s">
        <v>3034</v>
      </c>
      <c r="O4094">
        <v>2009</v>
      </c>
      <c r="Q4094" t="s">
        <v>3263</v>
      </c>
      <c r="S4094" t="s">
        <v>3265</v>
      </c>
      <c r="T4094" t="s">
        <v>3264</v>
      </c>
      <c r="U4094" s="21" t="s">
        <v>1151</v>
      </c>
      <c r="X4094" s="9" t="s">
        <v>1201</v>
      </c>
      <c r="Z4094">
        <v>12</v>
      </c>
      <c r="AD4094" t="s">
        <v>1165</v>
      </c>
      <c r="AF4094" t="s">
        <v>1165</v>
      </c>
      <c r="AI4094" s="21" t="s">
        <v>1165</v>
      </c>
      <c r="AJ4094" s="21" t="s">
        <v>1148</v>
      </c>
      <c r="AK4094" s="21">
        <v>89.724999999999994</v>
      </c>
      <c r="AL4094" t="s">
        <v>1277</v>
      </c>
      <c r="AM4094" t="s">
        <v>3003</v>
      </c>
      <c r="AN4094" s="21">
        <v>4</v>
      </c>
      <c r="AO4094" s="21">
        <v>25</v>
      </c>
      <c r="AP4094" s="21">
        <v>26</v>
      </c>
      <c r="AQ4094" s="22" t="s">
        <v>3252</v>
      </c>
      <c r="AR4094" s="21" t="s">
        <v>3266</v>
      </c>
    </row>
    <row r="4095" spans="1:44" x14ac:dyDescent="0.2">
      <c r="A4095" t="s">
        <v>2013</v>
      </c>
      <c r="B4095" s="21" t="s">
        <v>1146</v>
      </c>
      <c r="C4095" s="21" t="s">
        <v>1149</v>
      </c>
      <c r="D4095" s="21" t="s">
        <v>3260</v>
      </c>
      <c r="E4095" s="21" t="s">
        <v>3261</v>
      </c>
      <c r="G4095" s="14" t="s">
        <v>3267</v>
      </c>
      <c r="H4095" s="21" t="s">
        <v>1165</v>
      </c>
      <c r="I4095" s="21" t="s">
        <v>3262</v>
      </c>
      <c r="M4095" t="s">
        <v>3034</v>
      </c>
      <c r="O4095">
        <v>2009</v>
      </c>
      <c r="Q4095" t="s">
        <v>3263</v>
      </c>
      <c r="S4095" t="s">
        <v>3265</v>
      </c>
      <c r="T4095" t="s">
        <v>3264</v>
      </c>
      <c r="U4095" s="21" t="s">
        <v>1151</v>
      </c>
      <c r="X4095" s="9" t="s">
        <v>1201</v>
      </c>
      <c r="Z4095">
        <v>12</v>
      </c>
      <c r="AD4095" t="s">
        <v>1165</v>
      </c>
      <c r="AF4095" t="s">
        <v>1165</v>
      </c>
      <c r="AI4095" s="21" t="s">
        <v>1165</v>
      </c>
      <c r="AJ4095" s="21" t="s">
        <v>1148</v>
      </c>
      <c r="AK4095" s="21">
        <v>89.724999999999994</v>
      </c>
      <c r="AL4095" t="s">
        <v>1277</v>
      </c>
      <c r="AM4095" t="s">
        <v>3003</v>
      </c>
      <c r="AN4095" s="21">
        <v>4</v>
      </c>
      <c r="AO4095" s="21">
        <v>25</v>
      </c>
      <c r="AP4095" s="21">
        <v>27</v>
      </c>
      <c r="AQ4095" s="22" t="s">
        <v>3252</v>
      </c>
      <c r="AR4095" s="21" t="s">
        <v>3266</v>
      </c>
    </row>
    <row r="4096" spans="1:44" x14ac:dyDescent="0.2">
      <c r="A4096" t="s">
        <v>2013</v>
      </c>
      <c r="B4096" s="21" t="s">
        <v>1146</v>
      </c>
      <c r="C4096" s="21" t="s">
        <v>1149</v>
      </c>
      <c r="D4096" s="21" t="s">
        <v>3260</v>
      </c>
      <c r="E4096" s="21" t="s">
        <v>3261</v>
      </c>
      <c r="G4096" s="14" t="s">
        <v>3267</v>
      </c>
      <c r="H4096" s="21" t="s">
        <v>1165</v>
      </c>
      <c r="I4096" s="21" t="s">
        <v>3262</v>
      </c>
      <c r="M4096" t="s">
        <v>3034</v>
      </c>
      <c r="O4096">
        <v>2009</v>
      </c>
      <c r="Q4096" t="s">
        <v>3263</v>
      </c>
      <c r="S4096" t="s">
        <v>3265</v>
      </c>
      <c r="T4096" t="s">
        <v>3264</v>
      </c>
      <c r="U4096" s="21" t="s">
        <v>1151</v>
      </c>
      <c r="X4096" s="9" t="s">
        <v>1201</v>
      </c>
      <c r="Z4096">
        <v>12</v>
      </c>
      <c r="AD4096" t="s">
        <v>1165</v>
      </c>
      <c r="AF4096" t="s">
        <v>1165</v>
      </c>
      <c r="AI4096" s="21" t="s">
        <v>1165</v>
      </c>
      <c r="AJ4096" s="21" t="s">
        <v>1148</v>
      </c>
      <c r="AK4096" s="21">
        <v>89.724999999999994</v>
      </c>
      <c r="AL4096" t="s">
        <v>1277</v>
      </c>
      <c r="AM4096" t="s">
        <v>3003</v>
      </c>
      <c r="AN4096" s="21">
        <v>4</v>
      </c>
      <c r="AO4096" s="21">
        <v>25</v>
      </c>
      <c r="AP4096" s="21">
        <v>28</v>
      </c>
      <c r="AQ4096" s="22" t="s">
        <v>3252</v>
      </c>
      <c r="AR4096" s="21" t="s">
        <v>3266</v>
      </c>
    </row>
    <row r="4097" spans="1:44" x14ac:dyDescent="0.2">
      <c r="A4097" t="s">
        <v>2013</v>
      </c>
      <c r="B4097" s="21" t="s">
        <v>1146</v>
      </c>
      <c r="C4097" s="21" t="s">
        <v>1149</v>
      </c>
      <c r="D4097" s="21" t="s">
        <v>3260</v>
      </c>
      <c r="E4097" s="21" t="s">
        <v>3261</v>
      </c>
      <c r="G4097" s="14" t="s">
        <v>3267</v>
      </c>
      <c r="H4097" s="21" t="s">
        <v>1165</v>
      </c>
      <c r="I4097" s="21" t="s">
        <v>3262</v>
      </c>
      <c r="M4097" t="s">
        <v>3034</v>
      </c>
      <c r="O4097">
        <v>2009</v>
      </c>
      <c r="Q4097" t="s">
        <v>3263</v>
      </c>
      <c r="S4097" t="s">
        <v>3265</v>
      </c>
      <c r="T4097" t="s">
        <v>3264</v>
      </c>
      <c r="U4097" s="21" t="s">
        <v>1151</v>
      </c>
      <c r="X4097" s="9" t="s">
        <v>1201</v>
      </c>
      <c r="Z4097">
        <v>12</v>
      </c>
      <c r="AD4097" t="s">
        <v>1165</v>
      </c>
      <c r="AF4097" t="s">
        <v>1165</v>
      </c>
      <c r="AI4097" s="21" t="s">
        <v>1165</v>
      </c>
      <c r="AJ4097" s="21" t="s">
        <v>1148</v>
      </c>
      <c r="AK4097" s="21">
        <v>89.834999999999994</v>
      </c>
      <c r="AL4097" t="s">
        <v>1277</v>
      </c>
      <c r="AM4097" t="s">
        <v>3003</v>
      </c>
      <c r="AN4097" s="21">
        <v>4</v>
      </c>
      <c r="AO4097" s="21">
        <v>25</v>
      </c>
      <c r="AP4097" s="21">
        <v>29</v>
      </c>
      <c r="AQ4097" s="22" t="s">
        <v>3252</v>
      </c>
      <c r="AR4097" s="21" t="s">
        <v>3266</v>
      </c>
    </row>
    <row r="4098" spans="1:44" x14ac:dyDescent="0.2">
      <c r="A4098" t="s">
        <v>2013</v>
      </c>
      <c r="B4098" s="21" t="s">
        <v>1146</v>
      </c>
      <c r="C4098" s="21" t="s">
        <v>1149</v>
      </c>
      <c r="D4098" s="21" t="s">
        <v>3260</v>
      </c>
      <c r="E4098" s="21" t="s">
        <v>3261</v>
      </c>
      <c r="G4098" s="14" t="s">
        <v>3267</v>
      </c>
      <c r="H4098" s="21" t="s">
        <v>1165</v>
      </c>
      <c r="I4098" s="21" t="s">
        <v>3262</v>
      </c>
      <c r="M4098" t="s">
        <v>3034</v>
      </c>
      <c r="O4098">
        <v>2009</v>
      </c>
      <c r="Q4098" t="s">
        <v>3263</v>
      </c>
      <c r="S4098" t="s">
        <v>3265</v>
      </c>
      <c r="T4098" t="s">
        <v>3264</v>
      </c>
      <c r="U4098" s="21" t="s">
        <v>1151</v>
      </c>
      <c r="X4098" s="9" t="s">
        <v>1201</v>
      </c>
      <c r="Z4098">
        <v>12</v>
      </c>
      <c r="AD4098" t="s">
        <v>1165</v>
      </c>
      <c r="AF4098" t="s">
        <v>1165</v>
      </c>
      <c r="AI4098" s="21" t="s">
        <v>1165</v>
      </c>
      <c r="AJ4098" s="21" t="s">
        <v>1148</v>
      </c>
      <c r="AK4098" s="21">
        <v>89.834999999999994</v>
      </c>
      <c r="AL4098" t="s">
        <v>1277</v>
      </c>
      <c r="AM4098" t="s">
        <v>3003</v>
      </c>
      <c r="AN4098" s="21">
        <v>4</v>
      </c>
      <c r="AO4098" s="21">
        <v>25</v>
      </c>
      <c r="AP4098" s="21">
        <v>30</v>
      </c>
      <c r="AQ4098" s="22" t="s">
        <v>3252</v>
      </c>
      <c r="AR4098" s="21" t="s">
        <v>3266</v>
      </c>
    </row>
    <row r="4099" spans="1:44" x14ac:dyDescent="0.2">
      <c r="A4099" t="s">
        <v>2013</v>
      </c>
      <c r="B4099" s="21" t="s">
        <v>1146</v>
      </c>
      <c r="C4099" s="21" t="s">
        <v>1149</v>
      </c>
      <c r="D4099" s="21" t="s">
        <v>3260</v>
      </c>
      <c r="E4099" s="21" t="s">
        <v>3261</v>
      </c>
      <c r="G4099" s="14" t="s">
        <v>3267</v>
      </c>
      <c r="H4099" s="21" t="s">
        <v>1165</v>
      </c>
      <c r="I4099" s="21" t="s">
        <v>3262</v>
      </c>
      <c r="M4099" t="s">
        <v>3034</v>
      </c>
      <c r="O4099">
        <v>2009</v>
      </c>
      <c r="Q4099" t="s">
        <v>3263</v>
      </c>
      <c r="S4099" t="s">
        <v>3265</v>
      </c>
      <c r="T4099" t="s">
        <v>3264</v>
      </c>
      <c r="U4099" s="21" t="s">
        <v>1151</v>
      </c>
      <c r="X4099" s="9" t="s">
        <v>1293</v>
      </c>
      <c r="Z4099">
        <v>12</v>
      </c>
      <c r="AD4099" t="s">
        <v>1165</v>
      </c>
      <c r="AF4099" t="s">
        <v>1165</v>
      </c>
      <c r="AI4099" s="21" t="s">
        <v>1165</v>
      </c>
      <c r="AJ4099" s="21" t="s">
        <v>1148</v>
      </c>
      <c r="AK4099">
        <v>0</v>
      </c>
      <c r="AL4099" t="s">
        <v>1277</v>
      </c>
      <c r="AM4099">
        <v>0</v>
      </c>
      <c r="AN4099" s="21">
        <v>4</v>
      </c>
      <c r="AO4099" s="21">
        <v>25</v>
      </c>
      <c r="AP4099" s="21">
        <v>1</v>
      </c>
      <c r="AQ4099" s="22" t="s">
        <v>3252</v>
      </c>
      <c r="AR4099" s="21" t="s">
        <v>3266</v>
      </c>
    </row>
    <row r="4100" spans="1:44" x14ac:dyDescent="0.2">
      <c r="A4100" t="s">
        <v>2013</v>
      </c>
      <c r="B4100" s="21" t="s">
        <v>1146</v>
      </c>
      <c r="C4100" s="21" t="s">
        <v>1149</v>
      </c>
      <c r="D4100" s="21" t="s">
        <v>3260</v>
      </c>
      <c r="E4100" s="21" t="s">
        <v>3261</v>
      </c>
      <c r="G4100" s="14" t="s">
        <v>3267</v>
      </c>
      <c r="H4100" s="21" t="s">
        <v>1165</v>
      </c>
      <c r="I4100" s="21" t="s">
        <v>3262</v>
      </c>
      <c r="M4100" t="s">
        <v>3034</v>
      </c>
      <c r="O4100">
        <v>2009</v>
      </c>
      <c r="Q4100" t="s">
        <v>3263</v>
      </c>
      <c r="S4100" t="s">
        <v>3265</v>
      </c>
      <c r="T4100" t="s">
        <v>3264</v>
      </c>
      <c r="U4100" s="21" t="s">
        <v>1151</v>
      </c>
      <c r="X4100" s="9" t="s">
        <v>1293</v>
      </c>
      <c r="Z4100">
        <v>12</v>
      </c>
      <c r="AD4100" t="s">
        <v>1165</v>
      </c>
      <c r="AF4100" t="s">
        <v>1165</v>
      </c>
      <c r="AI4100" s="21" t="s">
        <v>1165</v>
      </c>
      <c r="AJ4100" s="21" t="s">
        <v>1148</v>
      </c>
      <c r="AK4100" s="21">
        <v>4.4509999999999996</v>
      </c>
      <c r="AL4100" t="s">
        <v>1277</v>
      </c>
      <c r="AM4100" t="s">
        <v>3003</v>
      </c>
      <c r="AN4100" s="21">
        <v>4</v>
      </c>
      <c r="AO4100" s="21">
        <v>25</v>
      </c>
      <c r="AP4100" s="21">
        <v>2</v>
      </c>
      <c r="AQ4100" s="22" t="s">
        <v>3252</v>
      </c>
      <c r="AR4100" s="21" t="s">
        <v>3266</v>
      </c>
    </row>
    <row r="4101" spans="1:44" x14ac:dyDescent="0.2">
      <c r="A4101" t="s">
        <v>2013</v>
      </c>
      <c r="B4101" s="21" t="s">
        <v>1146</v>
      </c>
      <c r="C4101" s="21" t="s">
        <v>1149</v>
      </c>
      <c r="D4101" s="21" t="s">
        <v>3260</v>
      </c>
      <c r="E4101" s="21" t="s">
        <v>3261</v>
      </c>
      <c r="G4101" s="14" t="s">
        <v>3267</v>
      </c>
      <c r="H4101" s="21" t="s">
        <v>1165</v>
      </c>
      <c r="I4101" s="21" t="s">
        <v>3262</v>
      </c>
      <c r="M4101" t="s">
        <v>3034</v>
      </c>
      <c r="O4101">
        <v>2009</v>
      </c>
      <c r="Q4101" t="s">
        <v>3263</v>
      </c>
      <c r="S4101" t="s">
        <v>3265</v>
      </c>
      <c r="T4101" t="s">
        <v>3264</v>
      </c>
      <c r="U4101" s="21" t="s">
        <v>1151</v>
      </c>
      <c r="X4101" s="9" t="s">
        <v>1293</v>
      </c>
      <c r="Z4101">
        <v>12</v>
      </c>
      <c r="AD4101" t="s">
        <v>1165</v>
      </c>
      <c r="AF4101" t="s">
        <v>1165</v>
      </c>
      <c r="AI4101" s="21" t="s">
        <v>1165</v>
      </c>
      <c r="AJ4101" s="21" t="s">
        <v>1148</v>
      </c>
      <c r="AK4101" s="21">
        <v>42.253</v>
      </c>
      <c r="AL4101" t="s">
        <v>1277</v>
      </c>
      <c r="AM4101" t="s">
        <v>3003</v>
      </c>
      <c r="AN4101" s="21">
        <v>4</v>
      </c>
      <c r="AO4101" s="21">
        <v>25</v>
      </c>
      <c r="AP4101" s="21">
        <v>3</v>
      </c>
      <c r="AQ4101" s="22" t="s">
        <v>3252</v>
      </c>
      <c r="AR4101" s="21" t="s">
        <v>3266</v>
      </c>
    </row>
    <row r="4102" spans="1:44" x14ac:dyDescent="0.2">
      <c r="A4102" t="s">
        <v>2013</v>
      </c>
      <c r="B4102" s="21" t="s">
        <v>1146</v>
      </c>
      <c r="C4102" s="21" t="s">
        <v>1149</v>
      </c>
      <c r="D4102" s="21" t="s">
        <v>3260</v>
      </c>
      <c r="E4102" s="21" t="s">
        <v>3261</v>
      </c>
      <c r="G4102" s="14" t="s">
        <v>3267</v>
      </c>
      <c r="H4102" s="21" t="s">
        <v>1165</v>
      </c>
      <c r="I4102" s="21" t="s">
        <v>3262</v>
      </c>
      <c r="M4102" t="s">
        <v>3034</v>
      </c>
      <c r="O4102">
        <v>2009</v>
      </c>
      <c r="Q4102" t="s">
        <v>3263</v>
      </c>
      <c r="S4102" t="s">
        <v>3265</v>
      </c>
      <c r="T4102" t="s">
        <v>3264</v>
      </c>
      <c r="U4102" s="21" t="s">
        <v>1151</v>
      </c>
      <c r="X4102" s="9" t="s">
        <v>1293</v>
      </c>
      <c r="Z4102">
        <v>12</v>
      </c>
      <c r="AD4102" t="s">
        <v>1165</v>
      </c>
      <c r="AF4102" t="s">
        <v>1165</v>
      </c>
      <c r="AI4102" s="21" t="s">
        <v>1165</v>
      </c>
      <c r="AJ4102" s="21" t="s">
        <v>1148</v>
      </c>
      <c r="AK4102" s="21">
        <v>65.659000000000006</v>
      </c>
      <c r="AL4102" t="s">
        <v>1277</v>
      </c>
      <c r="AM4102" t="s">
        <v>3003</v>
      </c>
      <c r="AN4102" s="21">
        <v>4</v>
      </c>
      <c r="AO4102" s="21">
        <v>25</v>
      </c>
      <c r="AP4102" s="21">
        <v>4</v>
      </c>
      <c r="AQ4102" s="22" t="s">
        <v>3252</v>
      </c>
      <c r="AR4102" s="21" t="s">
        <v>3266</v>
      </c>
    </row>
    <row r="4103" spans="1:44" x14ac:dyDescent="0.2">
      <c r="A4103" t="s">
        <v>2013</v>
      </c>
      <c r="B4103" s="21" t="s">
        <v>1146</v>
      </c>
      <c r="C4103" s="21" t="s">
        <v>1149</v>
      </c>
      <c r="D4103" s="21" t="s">
        <v>3260</v>
      </c>
      <c r="E4103" s="21" t="s">
        <v>3261</v>
      </c>
      <c r="G4103" s="14" t="s">
        <v>3267</v>
      </c>
      <c r="H4103" s="21" t="s">
        <v>1165</v>
      </c>
      <c r="I4103" s="21" t="s">
        <v>3262</v>
      </c>
      <c r="M4103" t="s">
        <v>3034</v>
      </c>
      <c r="O4103">
        <v>2009</v>
      </c>
      <c r="Q4103" t="s">
        <v>3263</v>
      </c>
      <c r="S4103" t="s">
        <v>3265</v>
      </c>
      <c r="T4103" t="s">
        <v>3264</v>
      </c>
      <c r="U4103" s="21" t="s">
        <v>1151</v>
      </c>
      <c r="X4103" s="9" t="s">
        <v>1293</v>
      </c>
      <c r="Z4103">
        <v>12</v>
      </c>
      <c r="AD4103" t="s">
        <v>1165</v>
      </c>
      <c r="AF4103" t="s">
        <v>1165</v>
      </c>
      <c r="AI4103" s="21" t="s">
        <v>1165</v>
      </c>
      <c r="AJ4103" s="21" t="s">
        <v>1148</v>
      </c>
      <c r="AK4103" s="21">
        <v>69.176000000000002</v>
      </c>
      <c r="AL4103" t="s">
        <v>1277</v>
      </c>
      <c r="AM4103" t="s">
        <v>3003</v>
      </c>
      <c r="AN4103" s="21">
        <v>4</v>
      </c>
      <c r="AO4103" s="21">
        <v>25</v>
      </c>
      <c r="AP4103" s="21">
        <v>5</v>
      </c>
      <c r="AQ4103" s="22" t="s">
        <v>3252</v>
      </c>
      <c r="AR4103" s="21" t="s">
        <v>3266</v>
      </c>
    </row>
    <row r="4104" spans="1:44" x14ac:dyDescent="0.2">
      <c r="A4104" t="s">
        <v>2013</v>
      </c>
      <c r="B4104" s="21" t="s">
        <v>1146</v>
      </c>
      <c r="C4104" s="21" t="s">
        <v>1149</v>
      </c>
      <c r="D4104" s="21" t="s">
        <v>3260</v>
      </c>
      <c r="E4104" s="21" t="s">
        <v>3261</v>
      </c>
      <c r="G4104" s="14" t="s">
        <v>3267</v>
      </c>
      <c r="H4104" s="21" t="s">
        <v>1165</v>
      </c>
      <c r="I4104" s="21" t="s">
        <v>3262</v>
      </c>
      <c r="M4104" t="s">
        <v>3034</v>
      </c>
      <c r="O4104">
        <v>2009</v>
      </c>
      <c r="Q4104" t="s">
        <v>3263</v>
      </c>
      <c r="S4104" t="s">
        <v>3265</v>
      </c>
      <c r="T4104" t="s">
        <v>3264</v>
      </c>
      <c r="U4104" s="21" t="s">
        <v>1151</v>
      </c>
      <c r="X4104" s="9" t="s">
        <v>1293</v>
      </c>
      <c r="Z4104">
        <v>12</v>
      </c>
      <c r="AD4104" t="s">
        <v>1165</v>
      </c>
      <c r="AF4104" t="s">
        <v>1165</v>
      </c>
      <c r="AI4104" s="21" t="s">
        <v>1165</v>
      </c>
      <c r="AJ4104" s="21" t="s">
        <v>1148</v>
      </c>
      <c r="AK4104" s="21">
        <v>72.802000000000007</v>
      </c>
      <c r="AL4104" t="s">
        <v>1277</v>
      </c>
      <c r="AM4104" t="s">
        <v>3003</v>
      </c>
      <c r="AN4104" s="21">
        <v>4</v>
      </c>
      <c r="AO4104" s="21">
        <v>25</v>
      </c>
      <c r="AP4104" s="21">
        <v>6</v>
      </c>
      <c r="AQ4104" s="22" t="s">
        <v>3252</v>
      </c>
      <c r="AR4104" s="21" t="s">
        <v>3266</v>
      </c>
    </row>
    <row r="4105" spans="1:44" x14ac:dyDescent="0.2">
      <c r="A4105" t="s">
        <v>2013</v>
      </c>
      <c r="B4105" s="21" t="s">
        <v>1146</v>
      </c>
      <c r="C4105" s="21" t="s">
        <v>1149</v>
      </c>
      <c r="D4105" s="21" t="s">
        <v>3260</v>
      </c>
      <c r="E4105" s="21" t="s">
        <v>3261</v>
      </c>
      <c r="G4105" s="14" t="s">
        <v>3267</v>
      </c>
      <c r="H4105" s="21" t="s">
        <v>1165</v>
      </c>
      <c r="I4105" s="21" t="s">
        <v>3262</v>
      </c>
      <c r="M4105" t="s">
        <v>3034</v>
      </c>
      <c r="O4105">
        <v>2009</v>
      </c>
      <c r="Q4105" t="s">
        <v>3263</v>
      </c>
      <c r="S4105" t="s">
        <v>3265</v>
      </c>
      <c r="T4105" t="s">
        <v>3264</v>
      </c>
      <c r="U4105" s="21" t="s">
        <v>1151</v>
      </c>
      <c r="X4105" s="9" t="s">
        <v>1293</v>
      </c>
      <c r="Z4105">
        <v>12</v>
      </c>
      <c r="AD4105" t="s">
        <v>1165</v>
      </c>
      <c r="AF4105" t="s">
        <v>1165</v>
      </c>
      <c r="AI4105" s="21" t="s">
        <v>1165</v>
      </c>
      <c r="AJ4105" s="21" t="s">
        <v>1148</v>
      </c>
      <c r="AK4105" s="21">
        <v>74.010999999999996</v>
      </c>
      <c r="AL4105" t="s">
        <v>1277</v>
      </c>
      <c r="AM4105" t="s">
        <v>3003</v>
      </c>
      <c r="AN4105" s="21">
        <v>4</v>
      </c>
      <c r="AO4105" s="21">
        <v>25</v>
      </c>
      <c r="AP4105" s="21">
        <v>7</v>
      </c>
      <c r="AQ4105" s="22" t="s">
        <v>3252</v>
      </c>
      <c r="AR4105" s="21" t="s">
        <v>3266</v>
      </c>
    </row>
    <row r="4106" spans="1:44" x14ac:dyDescent="0.2">
      <c r="A4106" t="s">
        <v>2013</v>
      </c>
      <c r="B4106" s="21" t="s">
        <v>1146</v>
      </c>
      <c r="C4106" s="21" t="s">
        <v>1149</v>
      </c>
      <c r="D4106" s="21" t="s">
        <v>3260</v>
      </c>
      <c r="E4106" s="21" t="s">
        <v>3261</v>
      </c>
      <c r="G4106" s="14" t="s">
        <v>3267</v>
      </c>
      <c r="H4106" s="21" t="s">
        <v>1165</v>
      </c>
      <c r="I4106" s="21" t="s">
        <v>3262</v>
      </c>
      <c r="M4106" t="s">
        <v>3034</v>
      </c>
      <c r="O4106">
        <v>2009</v>
      </c>
      <c r="Q4106" t="s">
        <v>3263</v>
      </c>
      <c r="S4106" t="s">
        <v>3265</v>
      </c>
      <c r="T4106" t="s">
        <v>3264</v>
      </c>
      <c r="U4106" s="21" t="s">
        <v>1151</v>
      </c>
      <c r="X4106" s="9" t="s">
        <v>1293</v>
      </c>
      <c r="Z4106">
        <v>12</v>
      </c>
      <c r="AD4106" t="s">
        <v>1165</v>
      </c>
      <c r="AF4106" t="s">
        <v>1165</v>
      </c>
      <c r="AI4106" s="21" t="s">
        <v>1165</v>
      </c>
      <c r="AJ4106" s="21" t="s">
        <v>1148</v>
      </c>
      <c r="AK4106" s="21">
        <v>76.537999999999997</v>
      </c>
      <c r="AL4106" t="s">
        <v>1277</v>
      </c>
      <c r="AM4106" t="s">
        <v>3003</v>
      </c>
      <c r="AN4106" s="21">
        <v>4</v>
      </c>
      <c r="AO4106" s="21">
        <v>25</v>
      </c>
      <c r="AP4106" s="21">
        <v>8</v>
      </c>
      <c r="AQ4106" s="22" t="s">
        <v>3252</v>
      </c>
      <c r="AR4106" s="21" t="s">
        <v>3266</v>
      </c>
    </row>
    <row r="4107" spans="1:44" x14ac:dyDescent="0.2">
      <c r="A4107" t="s">
        <v>2013</v>
      </c>
      <c r="B4107" s="21" t="s">
        <v>1146</v>
      </c>
      <c r="C4107" s="21" t="s">
        <v>1149</v>
      </c>
      <c r="D4107" s="21" t="s">
        <v>3260</v>
      </c>
      <c r="E4107" s="21" t="s">
        <v>3261</v>
      </c>
      <c r="G4107" s="14" t="s">
        <v>3267</v>
      </c>
      <c r="H4107" s="21" t="s">
        <v>1165</v>
      </c>
      <c r="I4107" s="21" t="s">
        <v>3262</v>
      </c>
      <c r="M4107" t="s">
        <v>3034</v>
      </c>
      <c r="O4107">
        <v>2009</v>
      </c>
      <c r="Q4107" t="s">
        <v>3263</v>
      </c>
      <c r="S4107" t="s">
        <v>3265</v>
      </c>
      <c r="T4107" t="s">
        <v>3264</v>
      </c>
      <c r="U4107" s="21" t="s">
        <v>1151</v>
      </c>
      <c r="X4107" s="9" t="s">
        <v>1293</v>
      </c>
      <c r="Z4107">
        <v>12</v>
      </c>
      <c r="AD4107" t="s">
        <v>1165</v>
      </c>
      <c r="AF4107" t="s">
        <v>1165</v>
      </c>
      <c r="AI4107" s="21" t="s">
        <v>1165</v>
      </c>
      <c r="AJ4107" s="21" t="s">
        <v>1148</v>
      </c>
      <c r="AK4107" s="21">
        <v>76.537999999999997</v>
      </c>
      <c r="AL4107" t="s">
        <v>1277</v>
      </c>
      <c r="AM4107" t="s">
        <v>3003</v>
      </c>
      <c r="AN4107" s="21">
        <v>4</v>
      </c>
      <c r="AO4107" s="21">
        <v>25</v>
      </c>
      <c r="AP4107" s="21">
        <v>9</v>
      </c>
      <c r="AQ4107" s="22" t="s">
        <v>3252</v>
      </c>
      <c r="AR4107" s="21" t="s">
        <v>3266</v>
      </c>
    </row>
    <row r="4108" spans="1:44" x14ac:dyDescent="0.2">
      <c r="A4108" t="s">
        <v>2013</v>
      </c>
      <c r="B4108" s="21" t="s">
        <v>1146</v>
      </c>
      <c r="C4108" s="21" t="s">
        <v>1149</v>
      </c>
      <c r="D4108" s="21" t="s">
        <v>3260</v>
      </c>
      <c r="E4108" s="21" t="s">
        <v>3261</v>
      </c>
      <c r="G4108" s="14" t="s">
        <v>3267</v>
      </c>
      <c r="H4108" s="21" t="s">
        <v>1165</v>
      </c>
      <c r="I4108" s="21" t="s">
        <v>3262</v>
      </c>
      <c r="M4108" t="s">
        <v>3034</v>
      </c>
      <c r="O4108">
        <v>2009</v>
      </c>
      <c r="Q4108" t="s">
        <v>3263</v>
      </c>
      <c r="S4108" t="s">
        <v>3265</v>
      </c>
      <c r="T4108" t="s">
        <v>3264</v>
      </c>
      <c r="U4108" s="21" t="s">
        <v>1151</v>
      </c>
      <c r="X4108" s="9" t="s">
        <v>1293</v>
      </c>
      <c r="Z4108">
        <v>12</v>
      </c>
      <c r="AD4108" t="s">
        <v>1165</v>
      </c>
      <c r="AF4108" t="s">
        <v>1165</v>
      </c>
      <c r="AI4108" s="21" t="s">
        <v>1165</v>
      </c>
      <c r="AJ4108" s="21" t="s">
        <v>1148</v>
      </c>
      <c r="AK4108" s="21">
        <v>76.647999999999996</v>
      </c>
      <c r="AL4108" t="s">
        <v>1277</v>
      </c>
      <c r="AM4108" t="s">
        <v>3003</v>
      </c>
      <c r="AN4108" s="21">
        <v>4</v>
      </c>
      <c r="AO4108" s="21">
        <v>25</v>
      </c>
      <c r="AP4108" s="21">
        <v>10</v>
      </c>
      <c r="AQ4108" s="22" t="s">
        <v>3252</v>
      </c>
      <c r="AR4108" s="21" t="s">
        <v>3266</v>
      </c>
    </row>
    <row r="4109" spans="1:44" x14ac:dyDescent="0.2">
      <c r="A4109" t="s">
        <v>2013</v>
      </c>
      <c r="B4109" s="21" t="s">
        <v>1146</v>
      </c>
      <c r="C4109" s="21" t="s">
        <v>1149</v>
      </c>
      <c r="D4109" s="21" t="s">
        <v>3260</v>
      </c>
      <c r="E4109" s="21" t="s">
        <v>3261</v>
      </c>
      <c r="G4109" s="14" t="s">
        <v>3267</v>
      </c>
      <c r="H4109" s="21" t="s">
        <v>1165</v>
      </c>
      <c r="I4109" s="21" t="s">
        <v>3262</v>
      </c>
      <c r="M4109" t="s">
        <v>3034</v>
      </c>
      <c r="O4109">
        <v>2009</v>
      </c>
      <c r="Q4109" t="s">
        <v>3263</v>
      </c>
      <c r="S4109" t="s">
        <v>3265</v>
      </c>
      <c r="T4109" t="s">
        <v>3264</v>
      </c>
      <c r="U4109" s="21" t="s">
        <v>1151</v>
      </c>
      <c r="X4109" s="9" t="s">
        <v>1293</v>
      </c>
      <c r="Z4109">
        <v>12</v>
      </c>
      <c r="AD4109" t="s">
        <v>1165</v>
      </c>
      <c r="AF4109" t="s">
        <v>1165</v>
      </c>
      <c r="AI4109" s="21" t="s">
        <v>1165</v>
      </c>
      <c r="AJ4109" s="21" t="s">
        <v>1148</v>
      </c>
      <c r="AK4109" s="21">
        <v>77.637</v>
      </c>
      <c r="AL4109" t="s">
        <v>1277</v>
      </c>
      <c r="AM4109" t="s">
        <v>3003</v>
      </c>
      <c r="AN4109" s="21">
        <v>4</v>
      </c>
      <c r="AO4109" s="21">
        <v>25</v>
      </c>
      <c r="AP4109" s="21">
        <v>11</v>
      </c>
      <c r="AQ4109" s="22" t="s">
        <v>3252</v>
      </c>
      <c r="AR4109" s="21" t="s">
        <v>3266</v>
      </c>
    </row>
    <row r="4110" spans="1:44" x14ac:dyDescent="0.2">
      <c r="A4110" t="s">
        <v>2013</v>
      </c>
      <c r="B4110" s="21" t="s">
        <v>1146</v>
      </c>
      <c r="C4110" s="21" t="s">
        <v>1149</v>
      </c>
      <c r="D4110" s="21" t="s">
        <v>3260</v>
      </c>
      <c r="E4110" s="21" t="s">
        <v>3261</v>
      </c>
      <c r="G4110" s="14" t="s">
        <v>3267</v>
      </c>
      <c r="H4110" s="21" t="s">
        <v>1165</v>
      </c>
      <c r="I4110" s="21" t="s">
        <v>3262</v>
      </c>
      <c r="M4110" t="s">
        <v>3034</v>
      </c>
      <c r="O4110">
        <v>2009</v>
      </c>
      <c r="Q4110" t="s">
        <v>3263</v>
      </c>
      <c r="S4110" t="s">
        <v>3265</v>
      </c>
      <c r="T4110" t="s">
        <v>3264</v>
      </c>
      <c r="U4110" s="21" t="s">
        <v>1151</v>
      </c>
      <c r="X4110" s="9" t="s">
        <v>1293</v>
      </c>
      <c r="Z4110">
        <v>12</v>
      </c>
      <c r="AD4110" t="s">
        <v>1165</v>
      </c>
      <c r="AF4110" t="s">
        <v>1165</v>
      </c>
      <c r="AI4110" s="21" t="s">
        <v>1165</v>
      </c>
      <c r="AJ4110" s="21" t="s">
        <v>1148</v>
      </c>
      <c r="AK4110" s="21">
        <v>77.802000000000007</v>
      </c>
      <c r="AL4110" t="s">
        <v>1277</v>
      </c>
      <c r="AM4110" t="s">
        <v>3003</v>
      </c>
      <c r="AN4110" s="21">
        <v>4</v>
      </c>
      <c r="AO4110" s="21">
        <v>25</v>
      </c>
      <c r="AP4110" s="21">
        <v>12</v>
      </c>
      <c r="AQ4110" s="22" t="s">
        <v>3252</v>
      </c>
      <c r="AR4110" s="21" t="s">
        <v>3266</v>
      </c>
    </row>
    <row r="4111" spans="1:44" x14ac:dyDescent="0.2">
      <c r="A4111" t="s">
        <v>2013</v>
      </c>
      <c r="B4111" s="21" t="s">
        <v>1146</v>
      </c>
      <c r="C4111" s="21" t="s">
        <v>1149</v>
      </c>
      <c r="D4111" s="21" t="s">
        <v>3260</v>
      </c>
      <c r="E4111" s="21" t="s">
        <v>3261</v>
      </c>
      <c r="G4111" s="14" t="s">
        <v>3267</v>
      </c>
      <c r="H4111" s="21" t="s">
        <v>1165</v>
      </c>
      <c r="I4111" s="21" t="s">
        <v>3262</v>
      </c>
      <c r="M4111" t="s">
        <v>3034</v>
      </c>
      <c r="O4111">
        <v>2009</v>
      </c>
      <c r="Q4111" t="s">
        <v>3263</v>
      </c>
      <c r="S4111" t="s">
        <v>3265</v>
      </c>
      <c r="T4111" t="s">
        <v>3264</v>
      </c>
      <c r="U4111" s="21" t="s">
        <v>1151</v>
      </c>
      <c r="X4111" s="9" t="s">
        <v>1293</v>
      </c>
      <c r="Z4111">
        <v>12</v>
      </c>
      <c r="AD4111" t="s">
        <v>1165</v>
      </c>
      <c r="AF4111" t="s">
        <v>1165</v>
      </c>
      <c r="AI4111" s="21" t="s">
        <v>1165</v>
      </c>
      <c r="AJ4111" s="21" t="s">
        <v>1148</v>
      </c>
      <c r="AK4111" s="21">
        <v>78.076999999999998</v>
      </c>
      <c r="AL4111" t="s">
        <v>1277</v>
      </c>
      <c r="AM4111" t="s">
        <v>3003</v>
      </c>
      <c r="AN4111" s="21">
        <v>4</v>
      </c>
      <c r="AO4111" s="21">
        <v>25</v>
      </c>
      <c r="AP4111" s="21">
        <v>13</v>
      </c>
      <c r="AQ4111" s="22" t="s">
        <v>3252</v>
      </c>
      <c r="AR4111" s="21" t="s">
        <v>3266</v>
      </c>
    </row>
    <row r="4112" spans="1:44" x14ac:dyDescent="0.2">
      <c r="A4112" t="s">
        <v>2013</v>
      </c>
      <c r="B4112" s="21" t="s">
        <v>1146</v>
      </c>
      <c r="C4112" s="21" t="s">
        <v>1149</v>
      </c>
      <c r="D4112" s="21" t="s">
        <v>3260</v>
      </c>
      <c r="E4112" s="21" t="s">
        <v>3261</v>
      </c>
      <c r="G4112" s="14" t="s">
        <v>3267</v>
      </c>
      <c r="H4112" s="21" t="s">
        <v>1165</v>
      </c>
      <c r="I4112" s="21" t="s">
        <v>3262</v>
      </c>
      <c r="M4112" t="s">
        <v>3034</v>
      </c>
      <c r="O4112">
        <v>2009</v>
      </c>
      <c r="Q4112" t="s">
        <v>3263</v>
      </c>
      <c r="S4112" t="s">
        <v>3265</v>
      </c>
      <c r="T4112" t="s">
        <v>3264</v>
      </c>
      <c r="U4112" s="21" t="s">
        <v>1151</v>
      </c>
      <c r="X4112" s="9" t="s">
        <v>1293</v>
      </c>
      <c r="Z4112">
        <v>12</v>
      </c>
      <c r="AD4112" t="s">
        <v>1165</v>
      </c>
      <c r="AF4112" t="s">
        <v>1165</v>
      </c>
      <c r="AI4112" s="21" t="s">
        <v>1165</v>
      </c>
      <c r="AJ4112" s="21" t="s">
        <v>1148</v>
      </c>
      <c r="AK4112" s="21">
        <v>80.055000000000007</v>
      </c>
      <c r="AL4112" t="s">
        <v>1277</v>
      </c>
      <c r="AM4112" t="s">
        <v>3003</v>
      </c>
      <c r="AN4112" s="21">
        <v>4</v>
      </c>
      <c r="AO4112" s="21">
        <v>25</v>
      </c>
      <c r="AP4112" s="21">
        <v>14</v>
      </c>
      <c r="AQ4112" s="22" t="s">
        <v>3252</v>
      </c>
      <c r="AR4112" s="21" t="s">
        <v>3266</v>
      </c>
    </row>
    <row r="4113" spans="1:44" x14ac:dyDescent="0.2">
      <c r="A4113" t="s">
        <v>2013</v>
      </c>
      <c r="B4113" s="21" t="s">
        <v>1146</v>
      </c>
      <c r="C4113" s="21" t="s">
        <v>1149</v>
      </c>
      <c r="D4113" s="21" t="s">
        <v>3260</v>
      </c>
      <c r="E4113" s="21" t="s">
        <v>3261</v>
      </c>
      <c r="G4113" s="14" t="s">
        <v>3267</v>
      </c>
      <c r="H4113" s="21" t="s">
        <v>1165</v>
      </c>
      <c r="I4113" s="21" t="s">
        <v>3262</v>
      </c>
      <c r="M4113" t="s">
        <v>3034</v>
      </c>
      <c r="O4113">
        <v>2009</v>
      </c>
      <c r="Q4113" t="s">
        <v>3263</v>
      </c>
      <c r="S4113" t="s">
        <v>3265</v>
      </c>
      <c r="T4113" t="s">
        <v>3264</v>
      </c>
      <c r="U4113" s="21" t="s">
        <v>1151</v>
      </c>
      <c r="X4113" s="9" t="s">
        <v>1293</v>
      </c>
      <c r="Z4113">
        <v>12</v>
      </c>
      <c r="AD4113" t="s">
        <v>1165</v>
      </c>
      <c r="AF4113" t="s">
        <v>1165</v>
      </c>
      <c r="AI4113" s="21" t="s">
        <v>1165</v>
      </c>
      <c r="AJ4113" s="21" t="s">
        <v>1148</v>
      </c>
      <c r="AK4113" s="21">
        <v>80.055000000000007</v>
      </c>
      <c r="AL4113" t="s">
        <v>1277</v>
      </c>
      <c r="AM4113" t="s">
        <v>3003</v>
      </c>
      <c r="AN4113" s="21">
        <v>4</v>
      </c>
      <c r="AO4113" s="21">
        <v>25</v>
      </c>
      <c r="AP4113" s="21">
        <v>15</v>
      </c>
      <c r="AQ4113" s="22" t="s">
        <v>3252</v>
      </c>
      <c r="AR4113" s="21" t="s">
        <v>3266</v>
      </c>
    </row>
    <row r="4114" spans="1:44" x14ac:dyDescent="0.2">
      <c r="A4114" t="s">
        <v>2013</v>
      </c>
      <c r="B4114" s="21" t="s">
        <v>1146</v>
      </c>
      <c r="C4114" s="21" t="s">
        <v>1149</v>
      </c>
      <c r="D4114" s="21" t="s">
        <v>3260</v>
      </c>
      <c r="E4114" s="21" t="s">
        <v>3261</v>
      </c>
      <c r="G4114" s="14" t="s">
        <v>3267</v>
      </c>
      <c r="H4114" s="21" t="s">
        <v>1165</v>
      </c>
      <c r="I4114" s="21" t="s">
        <v>3262</v>
      </c>
      <c r="M4114" t="s">
        <v>3034</v>
      </c>
      <c r="O4114">
        <v>2009</v>
      </c>
      <c r="Q4114" t="s">
        <v>3263</v>
      </c>
      <c r="S4114" t="s">
        <v>3265</v>
      </c>
      <c r="T4114" t="s">
        <v>3264</v>
      </c>
      <c r="U4114" s="21" t="s">
        <v>1151</v>
      </c>
      <c r="X4114" s="9" t="s">
        <v>1293</v>
      </c>
      <c r="Z4114">
        <v>12</v>
      </c>
      <c r="AD4114" t="s">
        <v>1165</v>
      </c>
      <c r="AF4114" t="s">
        <v>1165</v>
      </c>
      <c r="AI4114" s="21" t="s">
        <v>1165</v>
      </c>
      <c r="AJ4114" s="21" t="s">
        <v>1148</v>
      </c>
      <c r="AK4114" s="21">
        <v>80.055000000000007</v>
      </c>
      <c r="AL4114" t="s">
        <v>1277</v>
      </c>
      <c r="AM4114" t="s">
        <v>3003</v>
      </c>
      <c r="AN4114" s="21">
        <v>4</v>
      </c>
      <c r="AO4114" s="21">
        <v>25</v>
      </c>
      <c r="AP4114" s="21">
        <v>16</v>
      </c>
      <c r="AQ4114" s="22" t="s">
        <v>3252</v>
      </c>
      <c r="AR4114" s="21" t="s">
        <v>3266</v>
      </c>
    </row>
    <row r="4115" spans="1:44" x14ac:dyDescent="0.2">
      <c r="A4115" t="s">
        <v>2013</v>
      </c>
      <c r="B4115" s="21" t="s">
        <v>1146</v>
      </c>
      <c r="C4115" s="21" t="s">
        <v>1149</v>
      </c>
      <c r="D4115" s="21" t="s">
        <v>3260</v>
      </c>
      <c r="E4115" s="21" t="s">
        <v>3261</v>
      </c>
      <c r="G4115" s="14" t="s">
        <v>3267</v>
      </c>
      <c r="H4115" s="21" t="s">
        <v>1165</v>
      </c>
      <c r="I4115" s="21" t="s">
        <v>3262</v>
      </c>
      <c r="M4115" t="s">
        <v>3034</v>
      </c>
      <c r="O4115">
        <v>2009</v>
      </c>
      <c r="Q4115" t="s">
        <v>3263</v>
      </c>
      <c r="S4115" t="s">
        <v>3265</v>
      </c>
      <c r="T4115" t="s">
        <v>3264</v>
      </c>
      <c r="U4115" s="21" t="s">
        <v>1151</v>
      </c>
      <c r="X4115" s="9" t="s">
        <v>1293</v>
      </c>
      <c r="Z4115">
        <v>12</v>
      </c>
      <c r="AD4115" t="s">
        <v>1165</v>
      </c>
      <c r="AF4115" t="s">
        <v>1165</v>
      </c>
      <c r="AI4115" s="21" t="s">
        <v>1165</v>
      </c>
      <c r="AJ4115" s="21" t="s">
        <v>1148</v>
      </c>
      <c r="AK4115" s="21">
        <v>80.055000000000007</v>
      </c>
      <c r="AL4115" t="s">
        <v>1277</v>
      </c>
      <c r="AM4115" t="s">
        <v>3003</v>
      </c>
      <c r="AN4115" s="21">
        <v>4</v>
      </c>
      <c r="AO4115" s="21">
        <v>25</v>
      </c>
      <c r="AP4115" s="21">
        <v>17</v>
      </c>
      <c r="AQ4115" s="22" t="s">
        <v>3252</v>
      </c>
      <c r="AR4115" s="21" t="s">
        <v>3266</v>
      </c>
    </row>
    <row r="4116" spans="1:44" x14ac:dyDescent="0.2">
      <c r="A4116" t="s">
        <v>2013</v>
      </c>
      <c r="B4116" s="21" t="s">
        <v>1146</v>
      </c>
      <c r="C4116" s="21" t="s">
        <v>1149</v>
      </c>
      <c r="D4116" s="21" t="s">
        <v>3260</v>
      </c>
      <c r="E4116" s="21" t="s">
        <v>3261</v>
      </c>
      <c r="G4116" s="14" t="s">
        <v>3267</v>
      </c>
      <c r="H4116" s="21" t="s">
        <v>1165</v>
      </c>
      <c r="I4116" s="21" t="s">
        <v>3262</v>
      </c>
      <c r="M4116" t="s">
        <v>3034</v>
      </c>
      <c r="O4116">
        <v>2009</v>
      </c>
      <c r="Q4116" t="s">
        <v>3263</v>
      </c>
      <c r="S4116" t="s">
        <v>3265</v>
      </c>
      <c r="T4116" t="s">
        <v>3264</v>
      </c>
      <c r="U4116" s="21" t="s">
        <v>1151</v>
      </c>
      <c r="X4116" s="9" t="s">
        <v>1293</v>
      </c>
      <c r="Z4116">
        <v>12</v>
      </c>
      <c r="AD4116" t="s">
        <v>1165</v>
      </c>
      <c r="AF4116" t="s">
        <v>1165</v>
      </c>
      <c r="AI4116" s="21" t="s">
        <v>1165</v>
      </c>
      <c r="AJ4116" s="21" t="s">
        <v>1148</v>
      </c>
      <c r="AK4116" s="21">
        <v>80.055000000000007</v>
      </c>
      <c r="AL4116" t="s">
        <v>1277</v>
      </c>
      <c r="AM4116" t="s">
        <v>3003</v>
      </c>
      <c r="AN4116" s="21">
        <v>4</v>
      </c>
      <c r="AO4116" s="21">
        <v>25</v>
      </c>
      <c r="AP4116" s="21">
        <v>18</v>
      </c>
      <c r="AQ4116" s="22" t="s">
        <v>3252</v>
      </c>
      <c r="AR4116" s="21" t="s">
        <v>3266</v>
      </c>
    </row>
    <row r="4117" spans="1:44" x14ac:dyDescent="0.2">
      <c r="A4117" t="s">
        <v>2013</v>
      </c>
      <c r="B4117" s="21" t="s">
        <v>1146</v>
      </c>
      <c r="C4117" s="21" t="s">
        <v>1149</v>
      </c>
      <c r="D4117" s="21" t="s">
        <v>3260</v>
      </c>
      <c r="E4117" s="21" t="s">
        <v>3261</v>
      </c>
      <c r="G4117" s="14" t="s">
        <v>3267</v>
      </c>
      <c r="H4117" s="21" t="s">
        <v>1165</v>
      </c>
      <c r="I4117" s="21" t="s">
        <v>3262</v>
      </c>
      <c r="M4117" t="s">
        <v>3034</v>
      </c>
      <c r="O4117">
        <v>2009</v>
      </c>
      <c r="Q4117" t="s">
        <v>3263</v>
      </c>
      <c r="S4117" t="s">
        <v>3265</v>
      </c>
      <c r="T4117" t="s">
        <v>3264</v>
      </c>
      <c r="U4117" s="21" t="s">
        <v>1151</v>
      </c>
      <c r="X4117" s="9" t="s">
        <v>1293</v>
      </c>
      <c r="Z4117">
        <v>12</v>
      </c>
      <c r="AD4117" t="s">
        <v>1165</v>
      </c>
      <c r="AF4117" t="s">
        <v>1165</v>
      </c>
      <c r="AI4117" s="21" t="s">
        <v>1165</v>
      </c>
      <c r="AJ4117" s="21" t="s">
        <v>1148</v>
      </c>
      <c r="AK4117" s="21">
        <v>80.055000000000007</v>
      </c>
      <c r="AL4117" t="s">
        <v>1277</v>
      </c>
      <c r="AM4117" t="s">
        <v>3003</v>
      </c>
      <c r="AN4117" s="21">
        <v>4</v>
      </c>
      <c r="AO4117" s="21">
        <v>25</v>
      </c>
      <c r="AP4117" s="21">
        <v>19</v>
      </c>
      <c r="AQ4117" s="22" t="s">
        <v>3252</v>
      </c>
      <c r="AR4117" s="21" t="s">
        <v>3266</v>
      </c>
    </row>
    <row r="4118" spans="1:44" x14ac:dyDescent="0.2">
      <c r="A4118" t="s">
        <v>2013</v>
      </c>
      <c r="B4118" s="21" t="s">
        <v>1146</v>
      </c>
      <c r="C4118" s="21" t="s">
        <v>1149</v>
      </c>
      <c r="D4118" s="21" t="s">
        <v>3260</v>
      </c>
      <c r="E4118" s="21" t="s">
        <v>3261</v>
      </c>
      <c r="G4118" s="14" t="s">
        <v>3267</v>
      </c>
      <c r="H4118" s="21" t="s">
        <v>1165</v>
      </c>
      <c r="I4118" s="21" t="s">
        <v>3262</v>
      </c>
      <c r="M4118" t="s">
        <v>3034</v>
      </c>
      <c r="O4118">
        <v>2009</v>
      </c>
      <c r="Q4118" t="s">
        <v>3263</v>
      </c>
      <c r="S4118" t="s">
        <v>3265</v>
      </c>
      <c r="T4118" t="s">
        <v>3264</v>
      </c>
      <c r="U4118" s="21" t="s">
        <v>1151</v>
      </c>
      <c r="X4118" s="9" t="s">
        <v>1293</v>
      </c>
      <c r="Z4118">
        <v>12</v>
      </c>
      <c r="AD4118" t="s">
        <v>1165</v>
      </c>
      <c r="AF4118" t="s">
        <v>1165</v>
      </c>
      <c r="AI4118" s="21" t="s">
        <v>1165</v>
      </c>
      <c r="AJ4118" s="21" t="s">
        <v>1148</v>
      </c>
      <c r="AK4118" s="21">
        <v>80.055000000000007</v>
      </c>
      <c r="AL4118" t="s">
        <v>1277</v>
      </c>
      <c r="AM4118" t="s">
        <v>3003</v>
      </c>
      <c r="AN4118" s="21">
        <v>4</v>
      </c>
      <c r="AO4118" s="21">
        <v>25</v>
      </c>
      <c r="AP4118" s="21">
        <v>20</v>
      </c>
      <c r="AQ4118" s="22" t="s">
        <v>3252</v>
      </c>
      <c r="AR4118" s="21" t="s">
        <v>3266</v>
      </c>
    </row>
    <row r="4119" spans="1:44" x14ac:dyDescent="0.2">
      <c r="A4119" t="s">
        <v>2013</v>
      </c>
      <c r="B4119" s="21" t="s">
        <v>1146</v>
      </c>
      <c r="C4119" s="21" t="s">
        <v>1149</v>
      </c>
      <c r="D4119" s="21" t="s">
        <v>3260</v>
      </c>
      <c r="E4119" s="21" t="s">
        <v>3261</v>
      </c>
      <c r="G4119" s="14" t="s">
        <v>3267</v>
      </c>
      <c r="H4119" s="21" t="s">
        <v>1165</v>
      </c>
      <c r="I4119" s="21" t="s">
        <v>3262</v>
      </c>
      <c r="M4119" t="s">
        <v>3034</v>
      </c>
      <c r="O4119">
        <v>2009</v>
      </c>
      <c r="Q4119" t="s">
        <v>3263</v>
      </c>
      <c r="S4119" t="s">
        <v>3265</v>
      </c>
      <c r="T4119" t="s">
        <v>3264</v>
      </c>
      <c r="U4119" s="21" t="s">
        <v>1151</v>
      </c>
      <c r="X4119" s="9" t="s">
        <v>1293</v>
      </c>
      <c r="Z4119">
        <v>12</v>
      </c>
      <c r="AD4119" t="s">
        <v>1165</v>
      </c>
      <c r="AF4119" t="s">
        <v>1165</v>
      </c>
      <c r="AI4119" s="21" t="s">
        <v>1165</v>
      </c>
      <c r="AJ4119" s="21" t="s">
        <v>1148</v>
      </c>
      <c r="AK4119" s="21">
        <v>80.055000000000007</v>
      </c>
      <c r="AL4119" t="s">
        <v>1277</v>
      </c>
      <c r="AM4119" t="s">
        <v>3003</v>
      </c>
      <c r="AN4119" s="21">
        <v>4</v>
      </c>
      <c r="AO4119" s="21">
        <v>25</v>
      </c>
      <c r="AP4119" s="21">
        <v>21</v>
      </c>
      <c r="AQ4119" s="22" t="s">
        <v>3252</v>
      </c>
      <c r="AR4119" s="21" t="s">
        <v>3266</v>
      </c>
    </row>
    <row r="4120" spans="1:44" x14ac:dyDescent="0.2">
      <c r="A4120" t="s">
        <v>2013</v>
      </c>
      <c r="B4120" s="21" t="s">
        <v>1146</v>
      </c>
      <c r="C4120" s="21" t="s">
        <v>1149</v>
      </c>
      <c r="D4120" s="21" t="s">
        <v>3260</v>
      </c>
      <c r="E4120" s="21" t="s">
        <v>3261</v>
      </c>
      <c r="G4120" s="14" t="s">
        <v>3267</v>
      </c>
      <c r="H4120" s="21" t="s">
        <v>1165</v>
      </c>
      <c r="I4120" s="21" t="s">
        <v>3262</v>
      </c>
      <c r="M4120" t="s">
        <v>3034</v>
      </c>
      <c r="O4120">
        <v>2009</v>
      </c>
      <c r="Q4120" t="s">
        <v>3263</v>
      </c>
      <c r="S4120" t="s">
        <v>3265</v>
      </c>
      <c r="T4120" t="s">
        <v>3264</v>
      </c>
      <c r="U4120" s="21" t="s">
        <v>1151</v>
      </c>
      <c r="X4120" s="9" t="s">
        <v>1293</v>
      </c>
      <c r="Z4120">
        <v>12</v>
      </c>
      <c r="AD4120" t="s">
        <v>1165</v>
      </c>
      <c r="AF4120" t="s">
        <v>1165</v>
      </c>
      <c r="AI4120" s="21" t="s">
        <v>1165</v>
      </c>
      <c r="AJ4120" s="21" t="s">
        <v>1148</v>
      </c>
      <c r="AK4120" s="21">
        <v>80.055000000000007</v>
      </c>
      <c r="AL4120" t="s">
        <v>1277</v>
      </c>
      <c r="AM4120" t="s">
        <v>3003</v>
      </c>
      <c r="AN4120" s="21">
        <v>4</v>
      </c>
      <c r="AO4120" s="21">
        <v>25</v>
      </c>
      <c r="AP4120" s="21">
        <v>22</v>
      </c>
      <c r="AQ4120" s="22" t="s">
        <v>3252</v>
      </c>
      <c r="AR4120" s="21" t="s">
        <v>3266</v>
      </c>
    </row>
    <row r="4121" spans="1:44" x14ac:dyDescent="0.2">
      <c r="A4121" t="s">
        <v>2013</v>
      </c>
      <c r="B4121" s="21" t="s">
        <v>1146</v>
      </c>
      <c r="C4121" s="21" t="s">
        <v>1149</v>
      </c>
      <c r="D4121" s="21" t="s">
        <v>3260</v>
      </c>
      <c r="E4121" s="21" t="s">
        <v>3261</v>
      </c>
      <c r="G4121" s="14" t="s">
        <v>3267</v>
      </c>
      <c r="H4121" s="21" t="s">
        <v>1165</v>
      </c>
      <c r="I4121" s="21" t="s">
        <v>3262</v>
      </c>
      <c r="M4121" t="s">
        <v>3034</v>
      </c>
      <c r="O4121">
        <v>2009</v>
      </c>
      <c r="Q4121" t="s">
        <v>3263</v>
      </c>
      <c r="S4121" t="s">
        <v>3265</v>
      </c>
      <c r="T4121" t="s">
        <v>3264</v>
      </c>
      <c r="U4121" s="21" t="s">
        <v>1151</v>
      </c>
      <c r="X4121" s="9" t="s">
        <v>1293</v>
      </c>
      <c r="Z4121">
        <v>12</v>
      </c>
      <c r="AD4121" t="s">
        <v>1165</v>
      </c>
      <c r="AF4121" t="s">
        <v>1165</v>
      </c>
      <c r="AI4121" s="21" t="s">
        <v>1165</v>
      </c>
      <c r="AJ4121" s="21" t="s">
        <v>1148</v>
      </c>
      <c r="AK4121" s="21">
        <v>80.055000000000007</v>
      </c>
      <c r="AL4121" t="s">
        <v>1277</v>
      </c>
      <c r="AM4121" t="s">
        <v>3003</v>
      </c>
      <c r="AN4121" s="21">
        <v>4</v>
      </c>
      <c r="AO4121" s="21">
        <v>25</v>
      </c>
      <c r="AP4121" s="21">
        <v>23</v>
      </c>
      <c r="AQ4121" s="22" t="s">
        <v>3252</v>
      </c>
      <c r="AR4121" s="21" t="s">
        <v>3266</v>
      </c>
    </row>
    <row r="4122" spans="1:44" x14ac:dyDescent="0.2">
      <c r="A4122" t="s">
        <v>2013</v>
      </c>
      <c r="B4122" s="21" t="s">
        <v>1146</v>
      </c>
      <c r="C4122" s="21" t="s">
        <v>1149</v>
      </c>
      <c r="D4122" s="21" t="s">
        <v>3260</v>
      </c>
      <c r="E4122" s="21" t="s">
        <v>3261</v>
      </c>
      <c r="G4122" s="14" t="s">
        <v>3267</v>
      </c>
      <c r="H4122" s="21" t="s">
        <v>1165</v>
      </c>
      <c r="I4122" s="21" t="s">
        <v>3262</v>
      </c>
      <c r="M4122" t="s">
        <v>3034</v>
      </c>
      <c r="O4122">
        <v>2009</v>
      </c>
      <c r="Q4122" t="s">
        <v>3263</v>
      </c>
      <c r="S4122" t="s">
        <v>3265</v>
      </c>
      <c r="T4122" t="s">
        <v>3264</v>
      </c>
      <c r="U4122" s="21" t="s">
        <v>1151</v>
      </c>
      <c r="X4122" s="9" t="s">
        <v>1293</v>
      </c>
      <c r="Z4122">
        <v>12</v>
      </c>
      <c r="AD4122" t="s">
        <v>1165</v>
      </c>
      <c r="AF4122" t="s">
        <v>1165</v>
      </c>
      <c r="AI4122" s="21" t="s">
        <v>1165</v>
      </c>
      <c r="AJ4122" s="21" t="s">
        <v>1148</v>
      </c>
      <c r="AK4122" s="21">
        <v>80.055000000000007</v>
      </c>
      <c r="AL4122" t="s">
        <v>1277</v>
      </c>
      <c r="AM4122" t="s">
        <v>3003</v>
      </c>
      <c r="AN4122" s="21">
        <v>4</v>
      </c>
      <c r="AO4122" s="21">
        <v>25</v>
      </c>
      <c r="AP4122" s="21">
        <v>24</v>
      </c>
      <c r="AQ4122" s="22" t="s">
        <v>3252</v>
      </c>
      <c r="AR4122" s="21" t="s">
        <v>3266</v>
      </c>
    </row>
    <row r="4123" spans="1:44" x14ac:dyDescent="0.2">
      <c r="A4123" t="s">
        <v>2013</v>
      </c>
      <c r="B4123" s="21" t="s">
        <v>1146</v>
      </c>
      <c r="C4123" s="21" t="s">
        <v>1149</v>
      </c>
      <c r="D4123" s="21" t="s">
        <v>3260</v>
      </c>
      <c r="E4123" s="21" t="s">
        <v>3261</v>
      </c>
      <c r="G4123" s="14" t="s">
        <v>3267</v>
      </c>
      <c r="H4123" s="21" t="s">
        <v>1165</v>
      </c>
      <c r="I4123" s="21" t="s">
        <v>3262</v>
      </c>
      <c r="M4123" t="s">
        <v>3034</v>
      </c>
      <c r="O4123">
        <v>2009</v>
      </c>
      <c r="Q4123" t="s">
        <v>3263</v>
      </c>
      <c r="S4123" t="s">
        <v>3265</v>
      </c>
      <c r="T4123" t="s">
        <v>3264</v>
      </c>
      <c r="U4123" s="21" t="s">
        <v>1151</v>
      </c>
      <c r="X4123" s="9" t="s">
        <v>1293</v>
      </c>
      <c r="Z4123">
        <v>12</v>
      </c>
      <c r="AD4123" t="s">
        <v>1165</v>
      </c>
      <c r="AF4123" t="s">
        <v>1165</v>
      </c>
      <c r="AI4123" s="21" t="s">
        <v>1165</v>
      </c>
      <c r="AJ4123" s="21" t="s">
        <v>1148</v>
      </c>
      <c r="AK4123" s="21">
        <v>80.055000000000007</v>
      </c>
      <c r="AL4123" t="s">
        <v>1277</v>
      </c>
      <c r="AM4123" t="s">
        <v>3003</v>
      </c>
      <c r="AN4123" s="21">
        <v>4</v>
      </c>
      <c r="AO4123" s="21">
        <v>25</v>
      </c>
      <c r="AP4123" s="21">
        <v>25</v>
      </c>
      <c r="AQ4123" s="22" t="s">
        <v>3252</v>
      </c>
      <c r="AR4123" s="21" t="s">
        <v>3266</v>
      </c>
    </row>
    <row r="4124" spans="1:44" x14ac:dyDescent="0.2">
      <c r="A4124" t="s">
        <v>2013</v>
      </c>
      <c r="B4124" s="21" t="s">
        <v>1146</v>
      </c>
      <c r="C4124" s="21" t="s">
        <v>1149</v>
      </c>
      <c r="D4124" s="21" t="s">
        <v>3260</v>
      </c>
      <c r="E4124" s="21" t="s">
        <v>3261</v>
      </c>
      <c r="G4124" s="14" t="s">
        <v>3267</v>
      </c>
      <c r="H4124" s="21" t="s">
        <v>1165</v>
      </c>
      <c r="I4124" s="21" t="s">
        <v>3262</v>
      </c>
      <c r="M4124" t="s">
        <v>3034</v>
      </c>
      <c r="O4124">
        <v>2009</v>
      </c>
      <c r="Q4124" t="s">
        <v>3263</v>
      </c>
      <c r="S4124" t="s">
        <v>3265</v>
      </c>
      <c r="T4124" t="s">
        <v>3264</v>
      </c>
      <c r="U4124" s="21" t="s">
        <v>1151</v>
      </c>
      <c r="X4124" s="9" t="s">
        <v>1293</v>
      </c>
      <c r="Z4124">
        <v>12</v>
      </c>
      <c r="AD4124" t="s">
        <v>1165</v>
      </c>
      <c r="AF4124" t="s">
        <v>1165</v>
      </c>
      <c r="AI4124" s="21" t="s">
        <v>1165</v>
      </c>
      <c r="AJ4124" s="21" t="s">
        <v>1148</v>
      </c>
      <c r="AK4124" s="21">
        <v>80.055000000000007</v>
      </c>
      <c r="AL4124" t="s">
        <v>1277</v>
      </c>
      <c r="AM4124" t="s">
        <v>3003</v>
      </c>
      <c r="AN4124" s="21">
        <v>4</v>
      </c>
      <c r="AO4124" s="21">
        <v>25</v>
      </c>
      <c r="AP4124" s="21">
        <v>26</v>
      </c>
      <c r="AQ4124" s="22" t="s">
        <v>3252</v>
      </c>
      <c r="AR4124" s="21" t="s">
        <v>3266</v>
      </c>
    </row>
    <row r="4125" spans="1:44" x14ac:dyDescent="0.2">
      <c r="A4125" t="s">
        <v>2013</v>
      </c>
      <c r="B4125" s="21" t="s">
        <v>1146</v>
      </c>
      <c r="C4125" s="21" t="s">
        <v>1149</v>
      </c>
      <c r="D4125" s="21" t="s">
        <v>3260</v>
      </c>
      <c r="E4125" s="21" t="s">
        <v>3261</v>
      </c>
      <c r="G4125" s="14" t="s">
        <v>3267</v>
      </c>
      <c r="H4125" s="21" t="s">
        <v>1165</v>
      </c>
      <c r="I4125" s="21" t="s">
        <v>3262</v>
      </c>
      <c r="M4125" t="s">
        <v>3034</v>
      </c>
      <c r="O4125">
        <v>2009</v>
      </c>
      <c r="Q4125" t="s">
        <v>3263</v>
      </c>
      <c r="S4125" t="s">
        <v>3265</v>
      </c>
      <c r="T4125" t="s">
        <v>3264</v>
      </c>
      <c r="U4125" s="21" t="s">
        <v>1151</v>
      </c>
      <c r="X4125" s="9" t="s">
        <v>1293</v>
      </c>
      <c r="Z4125">
        <v>12</v>
      </c>
      <c r="AD4125" t="s">
        <v>1165</v>
      </c>
      <c r="AF4125" t="s">
        <v>1165</v>
      </c>
      <c r="AI4125" s="21" t="s">
        <v>1165</v>
      </c>
      <c r="AJ4125" s="21" t="s">
        <v>1148</v>
      </c>
      <c r="AK4125" s="21">
        <v>80.055000000000007</v>
      </c>
      <c r="AL4125" t="s">
        <v>1277</v>
      </c>
      <c r="AM4125" t="s">
        <v>3003</v>
      </c>
      <c r="AN4125" s="21">
        <v>4</v>
      </c>
      <c r="AO4125" s="21">
        <v>25</v>
      </c>
      <c r="AP4125" s="21">
        <v>27</v>
      </c>
      <c r="AQ4125" s="22" t="s">
        <v>3252</v>
      </c>
      <c r="AR4125" s="21" t="s">
        <v>3266</v>
      </c>
    </row>
    <row r="4126" spans="1:44" x14ac:dyDescent="0.2">
      <c r="A4126" t="s">
        <v>2013</v>
      </c>
      <c r="B4126" s="21" t="s">
        <v>1146</v>
      </c>
      <c r="C4126" s="21" t="s">
        <v>1149</v>
      </c>
      <c r="D4126" s="21" t="s">
        <v>3260</v>
      </c>
      <c r="E4126" s="21" t="s">
        <v>3261</v>
      </c>
      <c r="G4126" s="14" t="s">
        <v>3267</v>
      </c>
      <c r="H4126" s="21" t="s">
        <v>1165</v>
      </c>
      <c r="I4126" s="21" t="s">
        <v>3262</v>
      </c>
      <c r="M4126" t="s">
        <v>3034</v>
      </c>
      <c r="O4126">
        <v>2009</v>
      </c>
      <c r="Q4126" t="s">
        <v>3263</v>
      </c>
      <c r="S4126" t="s">
        <v>3265</v>
      </c>
      <c r="T4126" t="s">
        <v>3264</v>
      </c>
      <c r="U4126" s="21" t="s">
        <v>1151</v>
      </c>
      <c r="X4126" s="9" t="s">
        <v>1293</v>
      </c>
      <c r="Z4126">
        <v>12</v>
      </c>
      <c r="AD4126" t="s">
        <v>1165</v>
      </c>
      <c r="AF4126" t="s">
        <v>1165</v>
      </c>
      <c r="AI4126" s="21" t="s">
        <v>1165</v>
      </c>
      <c r="AJ4126" s="21" t="s">
        <v>1148</v>
      </c>
      <c r="AK4126" s="21">
        <v>80.055000000000007</v>
      </c>
      <c r="AL4126" t="s">
        <v>1277</v>
      </c>
      <c r="AM4126" t="s">
        <v>3003</v>
      </c>
      <c r="AN4126" s="21">
        <v>4</v>
      </c>
      <c r="AO4126" s="21">
        <v>25</v>
      </c>
      <c r="AP4126" s="21">
        <v>28</v>
      </c>
      <c r="AQ4126" s="22" t="s">
        <v>3252</v>
      </c>
      <c r="AR4126" s="21" t="s">
        <v>3266</v>
      </c>
    </row>
    <row r="4127" spans="1:44" x14ac:dyDescent="0.2">
      <c r="A4127" t="s">
        <v>2013</v>
      </c>
      <c r="B4127" s="21" t="s">
        <v>1146</v>
      </c>
      <c r="C4127" s="21" t="s">
        <v>1149</v>
      </c>
      <c r="D4127" s="21" t="s">
        <v>3260</v>
      </c>
      <c r="E4127" s="21" t="s">
        <v>3261</v>
      </c>
      <c r="G4127" s="14" t="s">
        <v>3267</v>
      </c>
      <c r="H4127" s="21" t="s">
        <v>1165</v>
      </c>
      <c r="I4127" s="21" t="s">
        <v>3262</v>
      </c>
      <c r="M4127" t="s">
        <v>3034</v>
      </c>
      <c r="O4127">
        <v>2009</v>
      </c>
      <c r="Q4127" t="s">
        <v>3263</v>
      </c>
      <c r="S4127" t="s">
        <v>3265</v>
      </c>
      <c r="T4127" t="s">
        <v>3264</v>
      </c>
      <c r="U4127" s="21" t="s">
        <v>1151</v>
      </c>
      <c r="X4127" s="9" t="s">
        <v>1293</v>
      </c>
      <c r="Z4127">
        <v>12</v>
      </c>
      <c r="AD4127" t="s">
        <v>1165</v>
      </c>
      <c r="AF4127" t="s">
        <v>1165</v>
      </c>
      <c r="AI4127" s="21" t="s">
        <v>1165</v>
      </c>
      <c r="AJ4127" s="21" t="s">
        <v>1148</v>
      </c>
      <c r="AK4127" s="21">
        <v>80.055000000000007</v>
      </c>
      <c r="AL4127" t="s">
        <v>1277</v>
      </c>
      <c r="AM4127" t="s">
        <v>3003</v>
      </c>
      <c r="AN4127" s="21">
        <v>4</v>
      </c>
      <c r="AO4127" s="21">
        <v>25</v>
      </c>
      <c r="AP4127" s="21">
        <v>29</v>
      </c>
      <c r="AQ4127" s="22" t="s">
        <v>3252</v>
      </c>
      <c r="AR4127" s="21" t="s">
        <v>3266</v>
      </c>
    </row>
    <row r="4128" spans="1:44" x14ac:dyDescent="0.2">
      <c r="A4128" t="s">
        <v>2013</v>
      </c>
      <c r="B4128" s="21" t="s">
        <v>1146</v>
      </c>
      <c r="C4128" s="21" t="s">
        <v>1149</v>
      </c>
      <c r="D4128" s="21" t="s">
        <v>3260</v>
      </c>
      <c r="E4128" s="21" t="s">
        <v>3261</v>
      </c>
      <c r="G4128" s="14" t="s">
        <v>3267</v>
      </c>
      <c r="H4128" s="21" t="s">
        <v>1165</v>
      </c>
      <c r="I4128" s="21" t="s">
        <v>3262</v>
      </c>
      <c r="M4128" t="s">
        <v>3034</v>
      </c>
      <c r="O4128">
        <v>2009</v>
      </c>
      <c r="Q4128" t="s">
        <v>3263</v>
      </c>
      <c r="S4128" t="s">
        <v>3265</v>
      </c>
      <c r="T4128" t="s">
        <v>3264</v>
      </c>
      <c r="U4128" s="21" t="s">
        <v>1151</v>
      </c>
      <c r="X4128" s="9" t="s">
        <v>1293</v>
      </c>
      <c r="Z4128">
        <v>12</v>
      </c>
      <c r="AD4128" t="s">
        <v>1165</v>
      </c>
      <c r="AF4128" t="s">
        <v>1165</v>
      </c>
      <c r="AI4128" s="21" t="s">
        <v>1165</v>
      </c>
      <c r="AJ4128" s="21" t="s">
        <v>1148</v>
      </c>
      <c r="AK4128" s="21">
        <v>80.055000000000007</v>
      </c>
      <c r="AL4128" t="s">
        <v>1277</v>
      </c>
      <c r="AM4128" t="s">
        <v>3003</v>
      </c>
      <c r="AN4128" s="21">
        <v>4</v>
      </c>
      <c r="AO4128" s="21">
        <v>25</v>
      </c>
      <c r="AP4128" s="21">
        <v>30</v>
      </c>
      <c r="AQ4128" s="22" t="s">
        <v>3252</v>
      </c>
      <c r="AR4128" s="21" t="s">
        <v>3266</v>
      </c>
    </row>
    <row r="4129" spans="1:44" x14ac:dyDescent="0.2">
      <c r="A4129" t="s">
        <v>2013</v>
      </c>
      <c r="B4129" s="21" t="s">
        <v>1146</v>
      </c>
      <c r="C4129" s="21" t="s">
        <v>1149</v>
      </c>
      <c r="D4129" s="21" t="s">
        <v>3260</v>
      </c>
      <c r="E4129" s="21" t="s">
        <v>3261</v>
      </c>
      <c r="G4129" s="14" t="s">
        <v>3267</v>
      </c>
      <c r="H4129" s="21" t="s">
        <v>1165</v>
      </c>
      <c r="I4129" s="21" t="s">
        <v>3262</v>
      </c>
      <c r="M4129" t="s">
        <v>3034</v>
      </c>
      <c r="O4129">
        <v>2009</v>
      </c>
      <c r="Q4129" t="s">
        <v>3263</v>
      </c>
      <c r="S4129" t="s">
        <v>3265</v>
      </c>
      <c r="T4129" t="s">
        <v>3264</v>
      </c>
      <c r="U4129" s="21" t="s">
        <v>1151</v>
      </c>
      <c r="X4129" s="9" t="s">
        <v>3268</v>
      </c>
      <c r="Z4129">
        <v>12</v>
      </c>
      <c r="AD4129" t="s">
        <v>1165</v>
      </c>
      <c r="AF4129" t="s">
        <v>1165</v>
      </c>
      <c r="AI4129" s="21" t="s">
        <v>1165</v>
      </c>
      <c r="AJ4129" s="21" t="s">
        <v>1148</v>
      </c>
      <c r="AK4129" s="21">
        <v>0</v>
      </c>
      <c r="AL4129" t="s">
        <v>1277</v>
      </c>
      <c r="AM4129">
        <v>0</v>
      </c>
      <c r="AN4129" s="21">
        <v>4</v>
      </c>
      <c r="AO4129" s="21">
        <v>25</v>
      </c>
      <c r="AP4129" s="21">
        <v>1</v>
      </c>
      <c r="AQ4129" s="22" t="s">
        <v>3252</v>
      </c>
      <c r="AR4129" s="21" t="s">
        <v>3266</v>
      </c>
    </row>
    <row r="4130" spans="1:44" x14ac:dyDescent="0.2">
      <c r="A4130" t="s">
        <v>2013</v>
      </c>
      <c r="B4130" s="21" t="s">
        <v>1146</v>
      </c>
      <c r="C4130" s="21" t="s">
        <v>1149</v>
      </c>
      <c r="D4130" s="21" t="s">
        <v>3260</v>
      </c>
      <c r="E4130" s="21" t="s">
        <v>3261</v>
      </c>
      <c r="G4130" s="14" t="s">
        <v>3267</v>
      </c>
      <c r="H4130" s="21" t="s">
        <v>1165</v>
      </c>
      <c r="I4130" s="21" t="s">
        <v>3262</v>
      </c>
      <c r="M4130" t="s">
        <v>3034</v>
      </c>
      <c r="O4130">
        <v>2009</v>
      </c>
      <c r="Q4130" t="s">
        <v>3263</v>
      </c>
      <c r="S4130" t="s">
        <v>3265</v>
      </c>
      <c r="T4130" t="s">
        <v>3264</v>
      </c>
      <c r="U4130" s="21" t="s">
        <v>1151</v>
      </c>
      <c r="X4130" s="9" t="s">
        <v>3268</v>
      </c>
      <c r="Z4130">
        <v>12</v>
      </c>
      <c r="AD4130" t="s">
        <v>1165</v>
      </c>
      <c r="AF4130" t="s">
        <v>1165</v>
      </c>
      <c r="AI4130" s="21" t="s">
        <v>1165</v>
      </c>
      <c r="AJ4130" s="21" t="s">
        <v>1148</v>
      </c>
      <c r="AK4130" s="21">
        <v>0</v>
      </c>
      <c r="AL4130" t="s">
        <v>1277</v>
      </c>
      <c r="AM4130">
        <v>0</v>
      </c>
      <c r="AN4130" s="21">
        <v>4</v>
      </c>
      <c r="AO4130" s="21">
        <v>25</v>
      </c>
      <c r="AP4130" s="21">
        <v>2</v>
      </c>
      <c r="AQ4130" s="22" t="s">
        <v>3252</v>
      </c>
      <c r="AR4130" s="21" t="s">
        <v>3266</v>
      </c>
    </row>
    <row r="4131" spans="1:44" x14ac:dyDescent="0.2">
      <c r="A4131" t="s">
        <v>2013</v>
      </c>
      <c r="B4131" s="21" t="s">
        <v>1146</v>
      </c>
      <c r="C4131" s="21" t="s">
        <v>1149</v>
      </c>
      <c r="D4131" s="21" t="s">
        <v>3260</v>
      </c>
      <c r="E4131" s="21" t="s">
        <v>3261</v>
      </c>
      <c r="G4131" s="14" t="s">
        <v>3267</v>
      </c>
      <c r="H4131" s="21" t="s">
        <v>1165</v>
      </c>
      <c r="I4131" s="21" t="s">
        <v>3262</v>
      </c>
      <c r="M4131" t="s">
        <v>3034</v>
      </c>
      <c r="O4131">
        <v>2009</v>
      </c>
      <c r="Q4131" t="s">
        <v>3263</v>
      </c>
      <c r="S4131" t="s">
        <v>3265</v>
      </c>
      <c r="T4131" t="s">
        <v>3264</v>
      </c>
      <c r="U4131" s="21" t="s">
        <v>1151</v>
      </c>
      <c r="X4131" s="9" t="s">
        <v>3268</v>
      </c>
      <c r="Z4131">
        <v>12</v>
      </c>
      <c r="AD4131" t="s">
        <v>1165</v>
      </c>
      <c r="AF4131" t="s">
        <v>1165</v>
      </c>
      <c r="AI4131" s="21" t="s">
        <v>1165</v>
      </c>
      <c r="AJ4131" s="21" t="s">
        <v>1148</v>
      </c>
      <c r="AK4131" s="21">
        <v>38.956000000000003</v>
      </c>
      <c r="AL4131" t="s">
        <v>1277</v>
      </c>
      <c r="AM4131" t="s">
        <v>3003</v>
      </c>
      <c r="AN4131" s="21">
        <v>4</v>
      </c>
      <c r="AO4131" s="21">
        <v>25</v>
      </c>
      <c r="AP4131" s="21">
        <v>3</v>
      </c>
      <c r="AQ4131" s="22" t="s">
        <v>3252</v>
      </c>
      <c r="AR4131" s="21" t="s">
        <v>3266</v>
      </c>
    </row>
    <row r="4132" spans="1:44" x14ac:dyDescent="0.2">
      <c r="A4132" t="s">
        <v>2013</v>
      </c>
      <c r="B4132" s="21" t="s">
        <v>1146</v>
      </c>
      <c r="C4132" s="21" t="s">
        <v>1149</v>
      </c>
      <c r="D4132" s="21" t="s">
        <v>3260</v>
      </c>
      <c r="E4132" s="21" t="s">
        <v>3261</v>
      </c>
      <c r="G4132" s="14" t="s">
        <v>3267</v>
      </c>
      <c r="H4132" s="21" t="s">
        <v>1165</v>
      </c>
      <c r="I4132" s="21" t="s">
        <v>3262</v>
      </c>
      <c r="M4132" t="s">
        <v>3034</v>
      </c>
      <c r="O4132">
        <v>2009</v>
      </c>
      <c r="Q4132" t="s">
        <v>3263</v>
      </c>
      <c r="S4132" t="s">
        <v>3265</v>
      </c>
      <c r="T4132" t="s">
        <v>3264</v>
      </c>
      <c r="U4132" s="21" t="s">
        <v>1151</v>
      </c>
      <c r="X4132" s="9" t="s">
        <v>3268</v>
      </c>
      <c r="Z4132">
        <v>12</v>
      </c>
      <c r="AD4132" t="s">
        <v>1165</v>
      </c>
      <c r="AF4132" t="s">
        <v>1165</v>
      </c>
      <c r="AI4132" s="21" t="s">
        <v>1165</v>
      </c>
      <c r="AJ4132" s="21" t="s">
        <v>1148</v>
      </c>
      <c r="AK4132" s="21">
        <v>64.450999999999993</v>
      </c>
      <c r="AL4132" t="s">
        <v>1277</v>
      </c>
      <c r="AM4132" t="s">
        <v>3003</v>
      </c>
      <c r="AN4132" s="21">
        <v>4</v>
      </c>
      <c r="AO4132" s="21">
        <v>25</v>
      </c>
      <c r="AP4132" s="21">
        <v>4</v>
      </c>
      <c r="AQ4132" s="22" t="s">
        <v>3252</v>
      </c>
      <c r="AR4132" s="21" t="s">
        <v>3266</v>
      </c>
    </row>
    <row r="4133" spans="1:44" x14ac:dyDescent="0.2">
      <c r="A4133" t="s">
        <v>2013</v>
      </c>
      <c r="B4133" s="21" t="s">
        <v>1146</v>
      </c>
      <c r="C4133" s="21" t="s">
        <v>1149</v>
      </c>
      <c r="D4133" s="21" t="s">
        <v>3260</v>
      </c>
      <c r="E4133" s="21" t="s">
        <v>3261</v>
      </c>
      <c r="G4133" s="14" t="s">
        <v>3267</v>
      </c>
      <c r="H4133" s="21" t="s">
        <v>1165</v>
      </c>
      <c r="I4133" s="21" t="s">
        <v>3262</v>
      </c>
      <c r="M4133" t="s">
        <v>3034</v>
      </c>
      <c r="O4133">
        <v>2009</v>
      </c>
      <c r="Q4133" t="s">
        <v>3263</v>
      </c>
      <c r="S4133" t="s">
        <v>3265</v>
      </c>
      <c r="T4133" t="s">
        <v>3264</v>
      </c>
      <c r="U4133" s="21" t="s">
        <v>1151</v>
      </c>
      <c r="X4133" s="9" t="s">
        <v>3268</v>
      </c>
      <c r="Z4133">
        <v>12</v>
      </c>
      <c r="AD4133" t="s">
        <v>1165</v>
      </c>
      <c r="AF4133" t="s">
        <v>1165</v>
      </c>
      <c r="AI4133" s="21" t="s">
        <v>1165</v>
      </c>
      <c r="AJ4133" s="21" t="s">
        <v>1148</v>
      </c>
      <c r="AK4133" s="21">
        <v>74.450999999999993</v>
      </c>
      <c r="AL4133" t="s">
        <v>1277</v>
      </c>
      <c r="AM4133" t="s">
        <v>3003</v>
      </c>
      <c r="AN4133" s="21">
        <v>4</v>
      </c>
      <c r="AO4133" s="21">
        <v>25</v>
      </c>
      <c r="AP4133" s="21">
        <v>5</v>
      </c>
      <c r="AQ4133" s="22" t="s">
        <v>3252</v>
      </c>
      <c r="AR4133" s="21" t="s">
        <v>3266</v>
      </c>
    </row>
    <row r="4134" spans="1:44" x14ac:dyDescent="0.2">
      <c r="A4134" t="s">
        <v>2013</v>
      </c>
      <c r="B4134" s="21" t="s">
        <v>1146</v>
      </c>
      <c r="C4134" s="21" t="s">
        <v>1149</v>
      </c>
      <c r="D4134" s="21" t="s">
        <v>3260</v>
      </c>
      <c r="E4134" s="21" t="s">
        <v>3261</v>
      </c>
      <c r="G4134" s="14" t="s">
        <v>3267</v>
      </c>
      <c r="H4134" s="21" t="s">
        <v>1165</v>
      </c>
      <c r="I4134" s="21" t="s">
        <v>3262</v>
      </c>
      <c r="M4134" t="s">
        <v>3034</v>
      </c>
      <c r="O4134">
        <v>2009</v>
      </c>
      <c r="Q4134" t="s">
        <v>3263</v>
      </c>
      <c r="S4134" t="s">
        <v>3265</v>
      </c>
      <c r="T4134" t="s">
        <v>3264</v>
      </c>
      <c r="U4134" s="21" t="s">
        <v>1151</v>
      </c>
      <c r="X4134" s="9" t="s">
        <v>3268</v>
      </c>
      <c r="Z4134">
        <v>12</v>
      </c>
      <c r="AD4134" t="s">
        <v>1165</v>
      </c>
      <c r="AF4134" t="s">
        <v>1165</v>
      </c>
      <c r="AI4134" s="21" t="s">
        <v>1165</v>
      </c>
      <c r="AJ4134" s="21" t="s">
        <v>1148</v>
      </c>
      <c r="AK4134" s="21">
        <v>74.450999999999993</v>
      </c>
      <c r="AL4134" t="s">
        <v>1277</v>
      </c>
      <c r="AM4134" t="s">
        <v>3003</v>
      </c>
      <c r="AN4134" s="21">
        <v>4</v>
      </c>
      <c r="AO4134" s="21">
        <v>25</v>
      </c>
      <c r="AP4134" s="21">
        <v>6</v>
      </c>
      <c r="AQ4134" s="22" t="s">
        <v>3252</v>
      </c>
      <c r="AR4134" s="21" t="s">
        <v>3266</v>
      </c>
    </row>
    <row r="4135" spans="1:44" x14ac:dyDescent="0.2">
      <c r="A4135" t="s">
        <v>2013</v>
      </c>
      <c r="B4135" s="21" t="s">
        <v>1146</v>
      </c>
      <c r="C4135" s="21" t="s">
        <v>1149</v>
      </c>
      <c r="D4135" s="21" t="s">
        <v>3260</v>
      </c>
      <c r="E4135" s="21" t="s">
        <v>3261</v>
      </c>
      <c r="G4135" s="14" t="s">
        <v>3267</v>
      </c>
      <c r="H4135" s="21" t="s">
        <v>1165</v>
      </c>
      <c r="I4135" s="21" t="s">
        <v>3262</v>
      </c>
      <c r="M4135" t="s">
        <v>3034</v>
      </c>
      <c r="O4135">
        <v>2009</v>
      </c>
      <c r="Q4135" t="s">
        <v>3263</v>
      </c>
      <c r="S4135" t="s">
        <v>3265</v>
      </c>
      <c r="T4135" t="s">
        <v>3264</v>
      </c>
      <c r="U4135" s="21" t="s">
        <v>1151</v>
      </c>
      <c r="X4135" s="9" t="s">
        <v>3268</v>
      </c>
      <c r="Z4135">
        <v>12</v>
      </c>
      <c r="AD4135" t="s">
        <v>1165</v>
      </c>
      <c r="AF4135" t="s">
        <v>1165</v>
      </c>
      <c r="AI4135" s="21" t="s">
        <v>1165</v>
      </c>
      <c r="AJ4135" s="21" t="s">
        <v>1148</v>
      </c>
      <c r="AK4135" s="21">
        <v>75.549000000000007</v>
      </c>
      <c r="AL4135" t="s">
        <v>1277</v>
      </c>
      <c r="AM4135" t="s">
        <v>3003</v>
      </c>
      <c r="AN4135" s="21">
        <v>4</v>
      </c>
      <c r="AO4135" s="21">
        <v>25</v>
      </c>
      <c r="AP4135" s="21">
        <v>7</v>
      </c>
      <c r="AQ4135" s="22" t="s">
        <v>3252</v>
      </c>
      <c r="AR4135" s="21" t="s">
        <v>3266</v>
      </c>
    </row>
    <row r="4136" spans="1:44" x14ac:dyDescent="0.2">
      <c r="A4136" t="s">
        <v>2013</v>
      </c>
      <c r="B4136" s="21" t="s">
        <v>1146</v>
      </c>
      <c r="C4136" s="21" t="s">
        <v>1149</v>
      </c>
      <c r="D4136" s="21" t="s">
        <v>3260</v>
      </c>
      <c r="E4136" s="21" t="s">
        <v>3261</v>
      </c>
      <c r="G4136" s="14" t="s">
        <v>3267</v>
      </c>
      <c r="H4136" s="21" t="s">
        <v>1165</v>
      </c>
      <c r="I4136" s="21" t="s">
        <v>3262</v>
      </c>
      <c r="M4136" t="s">
        <v>3034</v>
      </c>
      <c r="O4136">
        <v>2009</v>
      </c>
      <c r="Q4136" t="s">
        <v>3263</v>
      </c>
      <c r="S4136" t="s">
        <v>3265</v>
      </c>
      <c r="T4136" t="s">
        <v>3264</v>
      </c>
      <c r="U4136" s="21" t="s">
        <v>1151</v>
      </c>
      <c r="X4136" s="9" t="s">
        <v>3268</v>
      </c>
      <c r="Z4136">
        <v>12</v>
      </c>
      <c r="AD4136" t="s">
        <v>1165</v>
      </c>
      <c r="AF4136" t="s">
        <v>1165</v>
      </c>
      <c r="AI4136" s="21" t="s">
        <v>1165</v>
      </c>
      <c r="AJ4136" s="21" t="s">
        <v>1148</v>
      </c>
      <c r="AK4136" s="21">
        <v>75.44</v>
      </c>
      <c r="AL4136" t="s">
        <v>1277</v>
      </c>
      <c r="AM4136" t="s">
        <v>3003</v>
      </c>
      <c r="AN4136" s="21">
        <v>4</v>
      </c>
      <c r="AO4136" s="21">
        <v>25</v>
      </c>
      <c r="AP4136" s="21">
        <v>8</v>
      </c>
      <c r="AQ4136" s="22" t="s">
        <v>3252</v>
      </c>
      <c r="AR4136" s="21" t="s">
        <v>3266</v>
      </c>
    </row>
    <row r="4137" spans="1:44" x14ac:dyDescent="0.2">
      <c r="A4137" t="s">
        <v>2013</v>
      </c>
      <c r="B4137" s="21" t="s">
        <v>1146</v>
      </c>
      <c r="C4137" s="21" t="s">
        <v>1149</v>
      </c>
      <c r="D4137" s="21" t="s">
        <v>3260</v>
      </c>
      <c r="E4137" s="21" t="s">
        <v>3261</v>
      </c>
      <c r="G4137" s="14" t="s">
        <v>3267</v>
      </c>
      <c r="H4137" s="21" t="s">
        <v>1165</v>
      </c>
      <c r="I4137" s="21" t="s">
        <v>3262</v>
      </c>
      <c r="M4137" t="s">
        <v>3034</v>
      </c>
      <c r="O4137">
        <v>2009</v>
      </c>
      <c r="Q4137" t="s">
        <v>3263</v>
      </c>
      <c r="S4137" t="s">
        <v>3265</v>
      </c>
      <c r="T4137" t="s">
        <v>3264</v>
      </c>
      <c r="U4137" s="21" t="s">
        <v>1151</v>
      </c>
      <c r="X4137" s="9" t="s">
        <v>3268</v>
      </c>
      <c r="Z4137">
        <v>12</v>
      </c>
      <c r="AD4137" t="s">
        <v>1165</v>
      </c>
      <c r="AF4137" t="s">
        <v>1165</v>
      </c>
      <c r="AI4137" s="21" t="s">
        <v>1165</v>
      </c>
      <c r="AJ4137" s="21" t="s">
        <v>1148</v>
      </c>
      <c r="AK4137" s="21">
        <v>75.549000000000007</v>
      </c>
      <c r="AL4137" t="s">
        <v>1277</v>
      </c>
      <c r="AM4137" t="s">
        <v>3003</v>
      </c>
      <c r="AN4137" s="21">
        <v>4</v>
      </c>
      <c r="AO4137" s="21">
        <v>25</v>
      </c>
      <c r="AP4137" s="21">
        <v>9</v>
      </c>
      <c r="AQ4137" s="22" t="s">
        <v>3252</v>
      </c>
      <c r="AR4137" s="21" t="s">
        <v>3266</v>
      </c>
    </row>
    <row r="4138" spans="1:44" x14ac:dyDescent="0.2">
      <c r="A4138" t="s">
        <v>2013</v>
      </c>
      <c r="B4138" s="21" t="s">
        <v>1146</v>
      </c>
      <c r="C4138" s="21" t="s">
        <v>1149</v>
      </c>
      <c r="D4138" s="21" t="s">
        <v>3260</v>
      </c>
      <c r="E4138" s="21" t="s">
        <v>3261</v>
      </c>
      <c r="G4138" s="14" t="s">
        <v>3267</v>
      </c>
      <c r="H4138" s="21" t="s">
        <v>1165</v>
      </c>
      <c r="I4138" s="21" t="s">
        <v>3262</v>
      </c>
      <c r="M4138" t="s">
        <v>3034</v>
      </c>
      <c r="O4138">
        <v>2009</v>
      </c>
      <c r="Q4138" t="s">
        <v>3263</v>
      </c>
      <c r="S4138" t="s">
        <v>3265</v>
      </c>
      <c r="T4138" t="s">
        <v>3264</v>
      </c>
      <c r="U4138" s="21" t="s">
        <v>1151</v>
      </c>
      <c r="X4138" s="9" t="s">
        <v>3268</v>
      </c>
      <c r="Z4138">
        <v>12</v>
      </c>
      <c r="AD4138" t="s">
        <v>1165</v>
      </c>
      <c r="AF4138" t="s">
        <v>1165</v>
      </c>
      <c r="AI4138" s="21" t="s">
        <v>1165</v>
      </c>
      <c r="AJ4138" s="21" t="s">
        <v>1148</v>
      </c>
      <c r="AK4138" s="21">
        <v>75.44</v>
      </c>
      <c r="AL4138" t="s">
        <v>1277</v>
      </c>
      <c r="AM4138" t="s">
        <v>3003</v>
      </c>
      <c r="AN4138" s="21">
        <v>4</v>
      </c>
      <c r="AO4138" s="21">
        <v>25</v>
      </c>
      <c r="AP4138" s="21">
        <v>10</v>
      </c>
      <c r="AQ4138" s="22" t="s">
        <v>3252</v>
      </c>
      <c r="AR4138" s="21" t="s">
        <v>3266</v>
      </c>
    </row>
    <row r="4139" spans="1:44" x14ac:dyDescent="0.2">
      <c r="A4139" t="s">
        <v>2013</v>
      </c>
      <c r="B4139" s="21" t="s">
        <v>1146</v>
      </c>
      <c r="C4139" s="21" t="s">
        <v>1149</v>
      </c>
      <c r="D4139" s="21" t="s">
        <v>3260</v>
      </c>
      <c r="E4139" s="21" t="s">
        <v>3261</v>
      </c>
      <c r="G4139" s="14" t="s">
        <v>3267</v>
      </c>
      <c r="H4139" s="21" t="s">
        <v>1165</v>
      </c>
      <c r="I4139" s="21" t="s">
        <v>3262</v>
      </c>
      <c r="M4139" t="s">
        <v>3034</v>
      </c>
      <c r="O4139">
        <v>2009</v>
      </c>
      <c r="Q4139" t="s">
        <v>3263</v>
      </c>
      <c r="S4139" t="s">
        <v>3265</v>
      </c>
      <c r="T4139" t="s">
        <v>3264</v>
      </c>
      <c r="U4139" s="21" t="s">
        <v>1151</v>
      </c>
      <c r="X4139" s="9" t="s">
        <v>3268</v>
      </c>
      <c r="Z4139">
        <v>12</v>
      </c>
      <c r="AD4139" t="s">
        <v>1165</v>
      </c>
      <c r="AF4139" t="s">
        <v>1165</v>
      </c>
      <c r="AI4139" s="21" t="s">
        <v>1165</v>
      </c>
      <c r="AJ4139" s="21" t="s">
        <v>1148</v>
      </c>
      <c r="AK4139" s="21">
        <v>75.44</v>
      </c>
      <c r="AL4139" t="s">
        <v>1277</v>
      </c>
      <c r="AM4139" t="s">
        <v>3003</v>
      </c>
      <c r="AN4139" s="21">
        <v>4</v>
      </c>
      <c r="AO4139" s="21">
        <v>25</v>
      </c>
      <c r="AP4139" s="21">
        <v>11</v>
      </c>
      <c r="AQ4139" s="22" t="s">
        <v>3252</v>
      </c>
      <c r="AR4139" s="21" t="s">
        <v>3266</v>
      </c>
    </row>
    <row r="4140" spans="1:44" x14ac:dyDescent="0.2">
      <c r="A4140" t="s">
        <v>2013</v>
      </c>
      <c r="B4140" s="21" t="s">
        <v>1146</v>
      </c>
      <c r="C4140" s="21" t="s">
        <v>1149</v>
      </c>
      <c r="D4140" s="21" t="s">
        <v>3260</v>
      </c>
      <c r="E4140" s="21" t="s">
        <v>3261</v>
      </c>
      <c r="G4140" s="14" t="s">
        <v>3267</v>
      </c>
      <c r="H4140" s="21" t="s">
        <v>1165</v>
      </c>
      <c r="I4140" s="21" t="s">
        <v>3262</v>
      </c>
      <c r="M4140" t="s">
        <v>3034</v>
      </c>
      <c r="O4140">
        <v>2009</v>
      </c>
      <c r="Q4140" t="s">
        <v>3263</v>
      </c>
      <c r="S4140" t="s">
        <v>3265</v>
      </c>
      <c r="T4140" t="s">
        <v>3264</v>
      </c>
      <c r="U4140" s="21" t="s">
        <v>1151</v>
      </c>
      <c r="X4140" s="9" t="s">
        <v>3268</v>
      </c>
      <c r="Z4140">
        <v>12</v>
      </c>
      <c r="AD4140" t="s">
        <v>1165</v>
      </c>
      <c r="AF4140" t="s">
        <v>1165</v>
      </c>
      <c r="AI4140" s="21" t="s">
        <v>1165</v>
      </c>
      <c r="AJ4140" s="21" t="s">
        <v>1148</v>
      </c>
      <c r="AK4140" s="21">
        <v>76.867999999999995</v>
      </c>
      <c r="AL4140" t="s">
        <v>1277</v>
      </c>
      <c r="AM4140" t="s">
        <v>3003</v>
      </c>
      <c r="AN4140" s="21">
        <v>4</v>
      </c>
      <c r="AO4140" s="21">
        <v>25</v>
      </c>
      <c r="AP4140" s="21">
        <v>12</v>
      </c>
      <c r="AQ4140" s="22" t="s">
        <v>3252</v>
      </c>
      <c r="AR4140" s="21" t="s">
        <v>3266</v>
      </c>
    </row>
    <row r="4141" spans="1:44" x14ac:dyDescent="0.2">
      <c r="A4141" t="s">
        <v>2013</v>
      </c>
      <c r="B4141" s="21" t="s">
        <v>1146</v>
      </c>
      <c r="C4141" s="21" t="s">
        <v>1149</v>
      </c>
      <c r="D4141" s="21" t="s">
        <v>3260</v>
      </c>
      <c r="E4141" s="21" t="s">
        <v>3261</v>
      </c>
      <c r="G4141" s="14" t="s">
        <v>3267</v>
      </c>
      <c r="H4141" s="21" t="s">
        <v>1165</v>
      </c>
      <c r="I4141" s="21" t="s">
        <v>3262</v>
      </c>
      <c r="M4141" t="s">
        <v>3034</v>
      </c>
      <c r="O4141">
        <v>2009</v>
      </c>
      <c r="Q4141" t="s">
        <v>3263</v>
      </c>
      <c r="S4141" t="s">
        <v>3265</v>
      </c>
      <c r="T4141" t="s">
        <v>3264</v>
      </c>
      <c r="U4141" s="21" t="s">
        <v>1151</v>
      </c>
      <c r="X4141" s="9" t="s">
        <v>3268</v>
      </c>
      <c r="Z4141">
        <v>12</v>
      </c>
      <c r="AD4141" t="s">
        <v>1165</v>
      </c>
      <c r="AF4141" t="s">
        <v>1165</v>
      </c>
      <c r="AI4141" s="21" t="s">
        <v>1165</v>
      </c>
      <c r="AJ4141" s="21" t="s">
        <v>1148</v>
      </c>
      <c r="AK4141" s="21">
        <v>76.867999999999995</v>
      </c>
      <c r="AL4141" t="s">
        <v>1277</v>
      </c>
      <c r="AM4141" t="s">
        <v>3003</v>
      </c>
      <c r="AN4141" s="21">
        <v>4</v>
      </c>
      <c r="AO4141" s="21">
        <v>25</v>
      </c>
      <c r="AP4141" s="21">
        <v>13</v>
      </c>
      <c r="AQ4141" s="22" t="s">
        <v>3252</v>
      </c>
      <c r="AR4141" s="21" t="s">
        <v>3266</v>
      </c>
    </row>
    <row r="4142" spans="1:44" x14ac:dyDescent="0.2">
      <c r="A4142" t="s">
        <v>2013</v>
      </c>
      <c r="B4142" s="21" t="s">
        <v>1146</v>
      </c>
      <c r="C4142" s="21" t="s">
        <v>1149</v>
      </c>
      <c r="D4142" s="21" t="s">
        <v>3260</v>
      </c>
      <c r="E4142" s="21" t="s">
        <v>3261</v>
      </c>
      <c r="G4142" s="14" t="s">
        <v>3267</v>
      </c>
      <c r="H4142" s="21" t="s">
        <v>1165</v>
      </c>
      <c r="I4142" s="21" t="s">
        <v>3262</v>
      </c>
      <c r="M4142" t="s">
        <v>3034</v>
      </c>
      <c r="O4142">
        <v>2009</v>
      </c>
      <c r="Q4142" t="s">
        <v>3263</v>
      </c>
      <c r="S4142" t="s">
        <v>3265</v>
      </c>
      <c r="T4142" t="s">
        <v>3264</v>
      </c>
      <c r="U4142" s="21" t="s">
        <v>1151</v>
      </c>
      <c r="X4142" s="9" t="s">
        <v>3268</v>
      </c>
      <c r="Z4142">
        <v>12</v>
      </c>
      <c r="AD4142" t="s">
        <v>1165</v>
      </c>
      <c r="AF4142" t="s">
        <v>1165</v>
      </c>
      <c r="AI4142" s="21" t="s">
        <v>1165</v>
      </c>
      <c r="AJ4142" s="21" t="s">
        <v>1148</v>
      </c>
      <c r="AK4142" s="21">
        <v>76.867999999999995</v>
      </c>
      <c r="AL4142" t="s">
        <v>1277</v>
      </c>
      <c r="AM4142" t="s">
        <v>3003</v>
      </c>
      <c r="AN4142" s="21">
        <v>4</v>
      </c>
      <c r="AO4142" s="21">
        <v>25</v>
      </c>
      <c r="AP4142" s="21">
        <v>14</v>
      </c>
      <c r="AQ4142" s="22" t="s">
        <v>3252</v>
      </c>
      <c r="AR4142" s="21" t="s">
        <v>3266</v>
      </c>
    </row>
    <row r="4143" spans="1:44" x14ac:dyDescent="0.2">
      <c r="A4143" t="s">
        <v>2013</v>
      </c>
      <c r="B4143" s="21" t="s">
        <v>1146</v>
      </c>
      <c r="C4143" s="21" t="s">
        <v>1149</v>
      </c>
      <c r="D4143" s="21" t="s">
        <v>3260</v>
      </c>
      <c r="E4143" s="21" t="s">
        <v>3261</v>
      </c>
      <c r="G4143" s="14" t="s">
        <v>3267</v>
      </c>
      <c r="H4143" s="21" t="s">
        <v>1165</v>
      </c>
      <c r="I4143" s="21" t="s">
        <v>3262</v>
      </c>
      <c r="M4143" t="s">
        <v>3034</v>
      </c>
      <c r="O4143">
        <v>2009</v>
      </c>
      <c r="Q4143" t="s">
        <v>3263</v>
      </c>
      <c r="S4143" t="s">
        <v>3265</v>
      </c>
      <c r="T4143" t="s">
        <v>3264</v>
      </c>
      <c r="U4143" s="21" t="s">
        <v>1151</v>
      </c>
      <c r="X4143" s="9" t="s">
        <v>3268</v>
      </c>
      <c r="Z4143">
        <v>12</v>
      </c>
      <c r="AD4143" t="s">
        <v>1165</v>
      </c>
      <c r="AF4143" t="s">
        <v>1165</v>
      </c>
      <c r="AI4143" s="21" t="s">
        <v>1165</v>
      </c>
      <c r="AJ4143" s="21" t="s">
        <v>1148</v>
      </c>
      <c r="AK4143" s="21">
        <v>76.867999999999995</v>
      </c>
      <c r="AL4143" t="s">
        <v>1277</v>
      </c>
      <c r="AM4143" t="s">
        <v>3003</v>
      </c>
      <c r="AN4143" s="21">
        <v>4</v>
      </c>
      <c r="AO4143" s="21">
        <v>25</v>
      </c>
      <c r="AP4143" s="21">
        <v>15</v>
      </c>
      <c r="AQ4143" s="22" t="s">
        <v>3252</v>
      </c>
      <c r="AR4143" s="21" t="s">
        <v>3266</v>
      </c>
    </row>
    <row r="4144" spans="1:44" x14ac:dyDescent="0.2">
      <c r="A4144" t="s">
        <v>2013</v>
      </c>
      <c r="B4144" s="21" t="s">
        <v>1146</v>
      </c>
      <c r="C4144" s="21" t="s">
        <v>1149</v>
      </c>
      <c r="D4144" s="21" t="s">
        <v>3260</v>
      </c>
      <c r="E4144" s="21" t="s">
        <v>3261</v>
      </c>
      <c r="G4144" s="14" t="s">
        <v>3267</v>
      </c>
      <c r="H4144" s="21" t="s">
        <v>1165</v>
      </c>
      <c r="I4144" s="21" t="s">
        <v>3262</v>
      </c>
      <c r="M4144" t="s">
        <v>3034</v>
      </c>
      <c r="O4144">
        <v>2009</v>
      </c>
      <c r="Q4144" t="s">
        <v>3263</v>
      </c>
      <c r="S4144" t="s">
        <v>3265</v>
      </c>
      <c r="T4144" t="s">
        <v>3264</v>
      </c>
      <c r="U4144" s="21" t="s">
        <v>1151</v>
      </c>
      <c r="X4144" s="9" t="s">
        <v>3268</v>
      </c>
      <c r="Z4144">
        <v>12</v>
      </c>
      <c r="AD4144" t="s">
        <v>1165</v>
      </c>
      <c r="AF4144" t="s">
        <v>1165</v>
      </c>
      <c r="AI4144" s="21" t="s">
        <v>1165</v>
      </c>
      <c r="AJ4144" s="21" t="s">
        <v>1148</v>
      </c>
      <c r="AK4144" s="21">
        <v>76.867999999999995</v>
      </c>
      <c r="AL4144" t="s">
        <v>1277</v>
      </c>
      <c r="AM4144" t="s">
        <v>3003</v>
      </c>
      <c r="AN4144" s="21">
        <v>4</v>
      </c>
      <c r="AO4144" s="21">
        <v>25</v>
      </c>
      <c r="AP4144" s="21">
        <v>16</v>
      </c>
      <c r="AQ4144" s="22" t="s">
        <v>3252</v>
      </c>
      <c r="AR4144" s="21" t="s">
        <v>3266</v>
      </c>
    </row>
    <row r="4145" spans="1:44" x14ac:dyDescent="0.2">
      <c r="A4145" t="s">
        <v>2013</v>
      </c>
      <c r="B4145" s="21" t="s">
        <v>1146</v>
      </c>
      <c r="C4145" s="21" t="s">
        <v>1149</v>
      </c>
      <c r="D4145" s="21" t="s">
        <v>3260</v>
      </c>
      <c r="E4145" s="21" t="s">
        <v>3261</v>
      </c>
      <c r="G4145" s="14" t="s">
        <v>3267</v>
      </c>
      <c r="H4145" s="21" t="s">
        <v>1165</v>
      </c>
      <c r="I4145" s="21" t="s">
        <v>3262</v>
      </c>
      <c r="M4145" t="s">
        <v>3034</v>
      </c>
      <c r="O4145">
        <v>2009</v>
      </c>
      <c r="Q4145" t="s">
        <v>3263</v>
      </c>
      <c r="S4145" t="s">
        <v>3265</v>
      </c>
      <c r="T4145" t="s">
        <v>3264</v>
      </c>
      <c r="U4145" s="21" t="s">
        <v>1151</v>
      </c>
      <c r="X4145" s="9" t="s">
        <v>3268</v>
      </c>
      <c r="Z4145">
        <v>12</v>
      </c>
      <c r="AD4145" t="s">
        <v>1165</v>
      </c>
      <c r="AF4145" t="s">
        <v>1165</v>
      </c>
      <c r="AI4145" s="21" t="s">
        <v>1165</v>
      </c>
      <c r="AJ4145" s="21" t="s">
        <v>1148</v>
      </c>
      <c r="AK4145" s="21">
        <v>76.867999999999995</v>
      </c>
      <c r="AL4145" t="s">
        <v>1277</v>
      </c>
      <c r="AM4145" t="s">
        <v>3003</v>
      </c>
      <c r="AN4145" s="21">
        <v>4</v>
      </c>
      <c r="AO4145" s="21">
        <v>25</v>
      </c>
      <c r="AP4145" s="21">
        <v>17</v>
      </c>
      <c r="AQ4145" s="22" t="s">
        <v>3252</v>
      </c>
      <c r="AR4145" s="21" t="s">
        <v>3266</v>
      </c>
    </row>
    <row r="4146" spans="1:44" x14ac:dyDescent="0.2">
      <c r="A4146" t="s">
        <v>2013</v>
      </c>
      <c r="B4146" s="21" t="s">
        <v>1146</v>
      </c>
      <c r="C4146" s="21" t="s">
        <v>1149</v>
      </c>
      <c r="D4146" s="21" t="s">
        <v>3260</v>
      </c>
      <c r="E4146" s="21" t="s">
        <v>3261</v>
      </c>
      <c r="G4146" s="14" t="s">
        <v>3267</v>
      </c>
      <c r="H4146" s="21" t="s">
        <v>1165</v>
      </c>
      <c r="I4146" s="21" t="s">
        <v>3262</v>
      </c>
      <c r="M4146" t="s">
        <v>3034</v>
      </c>
      <c r="O4146">
        <v>2009</v>
      </c>
      <c r="Q4146" t="s">
        <v>3263</v>
      </c>
      <c r="S4146" t="s">
        <v>3265</v>
      </c>
      <c r="T4146" t="s">
        <v>3264</v>
      </c>
      <c r="U4146" s="21" t="s">
        <v>1151</v>
      </c>
      <c r="X4146" s="9" t="s">
        <v>3268</v>
      </c>
      <c r="Z4146">
        <v>12</v>
      </c>
      <c r="AD4146" t="s">
        <v>1165</v>
      </c>
      <c r="AF4146" t="s">
        <v>1165</v>
      </c>
      <c r="AI4146" s="21" t="s">
        <v>1165</v>
      </c>
      <c r="AJ4146" s="21" t="s">
        <v>1148</v>
      </c>
      <c r="AK4146" s="21">
        <v>76.867999999999995</v>
      </c>
      <c r="AL4146" t="s">
        <v>1277</v>
      </c>
      <c r="AM4146" t="s">
        <v>3003</v>
      </c>
      <c r="AN4146" s="21">
        <v>4</v>
      </c>
      <c r="AO4146" s="21">
        <v>25</v>
      </c>
      <c r="AP4146" s="21">
        <v>18</v>
      </c>
      <c r="AQ4146" s="22" t="s">
        <v>3252</v>
      </c>
      <c r="AR4146" s="21" t="s">
        <v>3266</v>
      </c>
    </row>
    <row r="4147" spans="1:44" x14ac:dyDescent="0.2">
      <c r="A4147" t="s">
        <v>2013</v>
      </c>
      <c r="B4147" s="21" t="s">
        <v>1146</v>
      </c>
      <c r="C4147" s="21" t="s">
        <v>1149</v>
      </c>
      <c r="D4147" s="21" t="s">
        <v>3260</v>
      </c>
      <c r="E4147" s="21" t="s">
        <v>3261</v>
      </c>
      <c r="G4147" s="14" t="s">
        <v>3267</v>
      </c>
      <c r="H4147" s="21" t="s">
        <v>1165</v>
      </c>
      <c r="I4147" s="21" t="s">
        <v>3262</v>
      </c>
      <c r="M4147" t="s">
        <v>3034</v>
      </c>
      <c r="O4147">
        <v>2009</v>
      </c>
      <c r="Q4147" t="s">
        <v>3263</v>
      </c>
      <c r="S4147" t="s">
        <v>3265</v>
      </c>
      <c r="T4147" t="s">
        <v>3264</v>
      </c>
      <c r="U4147" s="21" t="s">
        <v>1151</v>
      </c>
      <c r="X4147" s="9" t="s">
        <v>3268</v>
      </c>
      <c r="Z4147">
        <v>12</v>
      </c>
      <c r="AD4147" t="s">
        <v>1165</v>
      </c>
      <c r="AF4147" t="s">
        <v>1165</v>
      </c>
      <c r="AI4147" s="21" t="s">
        <v>1165</v>
      </c>
      <c r="AJ4147" s="21" t="s">
        <v>1148</v>
      </c>
      <c r="AK4147" s="21">
        <v>76.867999999999995</v>
      </c>
      <c r="AL4147" t="s">
        <v>1277</v>
      </c>
      <c r="AM4147" t="s">
        <v>3003</v>
      </c>
      <c r="AN4147" s="21">
        <v>4</v>
      </c>
      <c r="AO4147" s="21">
        <v>25</v>
      </c>
      <c r="AP4147" s="21">
        <v>19</v>
      </c>
      <c r="AQ4147" s="22" t="s">
        <v>3252</v>
      </c>
      <c r="AR4147" s="21" t="s">
        <v>3266</v>
      </c>
    </row>
    <row r="4148" spans="1:44" x14ac:dyDescent="0.2">
      <c r="A4148" t="s">
        <v>2013</v>
      </c>
      <c r="B4148" s="21" t="s">
        <v>1146</v>
      </c>
      <c r="C4148" s="21" t="s">
        <v>1149</v>
      </c>
      <c r="D4148" s="21" t="s">
        <v>3260</v>
      </c>
      <c r="E4148" s="21" t="s">
        <v>3261</v>
      </c>
      <c r="G4148" s="14" t="s">
        <v>3267</v>
      </c>
      <c r="H4148" s="21" t="s">
        <v>1165</v>
      </c>
      <c r="I4148" s="21" t="s">
        <v>3262</v>
      </c>
      <c r="M4148" t="s">
        <v>3034</v>
      </c>
      <c r="O4148">
        <v>2009</v>
      </c>
      <c r="Q4148" t="s">
        <v>3263</v>
      </c>
      <c r="S4148" t="s">
        <v>3265</v>
      </c>
      <c r="T4148" t="s">
        <v>3264</v>
      </c>
      <c r="U4148" s="21" t="s">
        <v>1151</v>
      </c>
      <c r="X4148" s="9" t="s">
        <v>3268</v>
      </c>
      <c r="Z4148">
        <v>12</v>
      </c>
      <c r="AD4148" t="s">
        <v>1165</v>
      </c>
      <c r="AF4148" t="s">
        <v>1165</v>
      </c>
      <c r="AI4148" s="21" t="s">
        <v>1165</v>
      </c>
      <c r="AJ4148" s="21" t="s">
        <v>1148</v>
      </c>
      <c r="AK4148" s="21">
        <v>76.867999999999995</v>
      </c>
      <c r="AL4148" t="s">
        <v>1277</v>
      </c>
      <c r="AM4148" t="s">
        <v>3003</v>
      </c>
      <c r="AN4148" s="21">
        <v>4</v>
      </c>
      <c r="AO4148" s="21">
        <v>25</v>
      </c>
      <c r="AP4148" s="21">
        <v>20</v>
      </c>
      <c r="AQ4148" s="22" t="s">
        <v>3252</v>
      </c>
      <c r="AR4148" s="21" t="s">
        <v>3266</v>
      </c>
    </row>
    <row r="4149" spans="1:44" x14ac:dyDescent="0.2">
      <c r="A4149" t="s">
        <v>2013</v>
      </c>
      <c r="B4149" s="21" t="s">
        <v>1146</v>
      </c>
      <c r="C4149" s="21" t="s">
        <v>1149</v>
      </c>
      <c r="D4149" s="21" t="s">
        <v>3260</v>
      </c>
      <c r="E4149" s="21" t="s">
        <v>3261</v>
      </c>
      <c r="G4149" s="14" t="s">
        <v>3267</v>
      </c>
      <c r="H4149" s="21" t="s">
        <v>1165</v>
      </c>
      <c r="I4149" s="21" t="s">
        <v>3262</v>
      </c>
      <c r="M4149" t="s">
        <v>3034</v>
      </c>
      <c r="O4149">
        <v>2009</v>
      </c>
      <c r="Q4149" t="s">
        <v>3263</v>
      </c>
      <c r="S4149" t="s">
        <v>3265</v>
      </c>
      <c r="T4149" t="s">
        <v>3264</v>
      </c>
      <c r="U4149" s="21" t="s">
        <v>1151</v>
      </c>
      <c r="X4149" s="9" t="s">
        <v>3268</v>
      </c>
      <c r="Z4149">
        <v>12</v>
      </c>
      <c r="AD4149" t="s">
        <v>1165</v>
      </c>
      <c r="AF4149" t="s">
        <v>1165</v>
      </c>
      <c r="AI4149" s="21" t="s">
        <v>1165</v>
      </c>
      <c r="AJ4149" s="21" t="s">
        <v>1148</v>
      </c>
      <c r="AK4149" s="21">
        <v>76.867999999999995</v>
      </c>
      <c r="AL4149" t="s">
        <v>1277</v>
      </c>
      <c r="AM4149" t="s">
        <v>3003</v>
      </c>
      <c r="AN4149" s="21">
        <v>4</v>
      </c>
      <c r="AO4149" s="21">
        <v>25</v>
      </c>
      <c r="AP4149" s="21">
        <v>21</v>
      </c>
      <c r="AQ4149" s="22" t="s">
        <v>3252</v>
      </c>
      <c r="AR4149" s="21" t="s">
        <v>3266</v>
      </c>
    </row>
    <row r="4150" spans="1:44" x14ac:dyDescent="0.2">
      <c r="A4150" t="s">
        <v>2013</v>
      </c>
      <c r="B4150" s="21" t="s">
        <v>1146</v>
      </c>
      <c r="C4150" s="21" t="s">
        <v>1149</v>
      </c>
      <c r="D4150" s="21" t="s">
        <v>3260</v>
      </c>
      <c r="E4150" s="21" t="s">
        <v>3261</v>
      </c>
      <c r="G4150" s="14" t="s">
        <v>3267</v>
      </c>
      <c r="H4150" s="21" t="s">
        <v>1165</v>
      </c>
      <c r="I4150" s="21" t="s">
        <v>3262</v>
      </c>
      <c r="M4150" t="s">
        <v>3034</v>
      </c>
      <c r="O4150">
        <v>2009</v>
      </c>
      <c r="Q4150" t="s">
        <v>3263</v>
      </c>
      <c r="S4150" t="s">
        <v>3265</v>
      </c>
      <c r="T4150" t="s">
        <v>3264</v>
      </c>
      <c r="U4150" s="21" t="s">
        <v>1151</v>
      </c>
      <c r="X4150" s="9" t="s">
        <v>3268</v>
      </c>
      <c r="Z4150">
        <v>12</v>
      </c>
      <c r="AD4150" t="s">
        <v>1165</v>
      </c>
      <c r="AF4150" t="s">
        <v>1165</v>
      </c>
      <c r="AI4150" s="21" t="s">
        <v>1165</v>
      </c>
      <c r="AJ4150" s="21" t="s">
        <v>1148</v>
      </c>
      <c r="AK4150" s="21">
        <v>76.867999999999995</v>
      </c>
      <c r="AL4150" t="s">
        <v>1277</v>
      </c>
      <c r="AM4150" t="s">
        <v>3003</v>
      </c>
      <c r="AN4150" s="21">
        <v>4</v>
      </c>
      <c r="AO4150" s="21">
        <v>25</v>
      </c>
      <c r="AP4150" s="21">
        <v>22</v>
      </c>
      <c r="AQ4150" s="22" t="s">
        <v>3252</v>
      </c>
      <c r="AR4150" s="21" t="s">
        <v>3266</v>
      </c>
    </row>
    <row r="4151" spans="1:44" x14ac:dyDescent="0.2">
      <c r="A4151" t="s">
        <v>2013</v>
      </c>
      <c r="B4151" s="21" t="s">
        <v>1146</v>
      </c>
      <c r="C4151" s="21" t="s">
        <v>1149</v>
      </c>
      <c r="D4151" s="21" t="s">
        <v>3260</v>
      </c>
      <c r="E4151" s="21" t="s">
        <v>3261</v>
      </c>
      <c r="G4151" s="14" t="s">
        <v>3267</v>
      </c>
      <c r="H4151" s="21" t="s">
        <v>1165</v>
      </c>
      <c r="I4151" s="21" t="s">
        <v>3262</v>
      </c>
      <c r="M4151" t="s">
        <v>3034</v>
      </c>
      <c r="O4151">
        <v>2009</v>
      </c>
      <c r="Q4151" t="s">
        <v>3263</v>
      </c>
      <c r="S4151" t="s">
        <v>3265</v>
      </c>
      <c r="T4151" t="s">
        <v>3264</v>
      </c>
      <c r="U4151" s="21" t="s">
        <v>1151</v>
      </c>
      <c r="X4151" s="9" t="s">
        <v>3268</v>
      </c>
      <c r="Z4151">
        <v>12</v>
      </c>
      <c r="AD4151" t="s">
        <v>1165</v>
      </c>
      <c r="AF4151" t="s">
        <v>1165</v>
      </c>
      <c r="AI4151" s="21" t="s">
        <v>1165</v>
      </c>
      <c r="AJ4151" s="21" t="s">
        <v>1148</v>
      </c>
      <c r="AK4151" s="21">
        <v>76.867999999999995</v>
      </c>
      <c r="AL4151" t="s">
        <v>1277</v>
      </c>
      <c r="AM4151" t="s">
        <v>3003</v>
      </c>
      <c r="AN4151" s="21">
        <v>4</v>
      </c>
      <c r="AO4151" s="21">
        <v>25</v>
      </c>
      <c r="AP4151" s="21">
        <v>23</v>
      </c>
      <c r="AQ4151" s="22" t="s">
        <v>3252</v>
      </c>
      <c r="AR4151" s="21" t="s">
        <v>3266</v>
      </c>
    </row>
    <row r="4152" spans="1:44" x14ac:dyDescent="0.2">
      <c r="A4152" t="s">
        <v>2013</v>
      </c>
      <c r="B4152" s="21" t="s">
        <v>1146</v>
      </c>
      <c r="C4152" s="21" t="s">
        <v>1149</v>
      </c>
      <c r="D4152" s="21" t="s">
        <v>3260</v>
      </c>
      <c r="E4152" s="21" t="s">
        <v>3261</v>
      </c>
      <c r="G4152" s="14" t="s">
        <v>3267</v>
      </c>
      <c r="H4152" s="21" t="s">
        <v>1165</v>
      </c>
      <c r="I4152" s="21" t="s">
        <v>3262</v>
      </c>
      <c r="M4152" t="s">
        <v>3034</v>
      </c>
      <c r="O4152">
        <v>2009</v>
      </c>
      <c r="Q4152" t="s">
        <v>3263</v>
      </c>
      <c r="S4152" t="s">
        <v>3265</v>
      </c>
      <c r="T4152" t="s">
        <v>3264</v>
      </c>
      <c r="U4152" s="21" t="s">
        <v>1151</v>
      </c>
      <c r="X4152" s="9" t="s">
        <v>3268</v>
      </c>
      <c r="Z4152">
        <v>12</v>
      </c>
      <c r="AD4152" t="s">
        <v>1165</v>
      </c>
      <c r="AF4152" t="s">
        <v>1165</v>
      </c>
      <c r="AI4152" s="21" t="s">
        <v>1165</v>
      </c>
      <c r="AJ4152" s="21" t="s">
        <v>1148</v>
      </c>
      <c r="AK4152" s="21">
        <v>76.867999999999995</v>
      </c>
      <c r="AL4152" t="s">
        <v>1277</v>
      </c>
      <c r="AM4152" t="s">
        <v>3003</v>
      </c>
      <c r="AN4152" s="21">
        <v>4</v>
      </c>
      <c r="AO4152" s="21">
        <v>25</v>
      </c>
      <c r="AP4152" s="21">
        <v>24</v>
      </c>
      <c r="AQ4152" s="22" t="s">
        <v>3252</v>
      </c>
      <c r="AR4152" s="21" t="s">
        <v>3266</v>
      </c>
    </row>
    <row r="4153" spans="1:44" x14ac:dyDescent="0.2">
      <c r="A4153" t="s">
        <v>2013</v>
      </c>
      <c r="B4153" s="21" t="s">
        <v>1146</v>
      </c>
      <c r="C4153" s="21" t="s">
        <v>1149</v>
      </c>
      <c r="D4153" s="21" t="s">
        <v>3260</v>
      </c>
      <c r="E4153" s="21" t="s">
        <v>3261</v>
      </c>
      <c r="G4153" s="14" t="s">
        <v>3267</v>
      </c>
      <c r="H4153" s="21" t="s">
        <v>1165</v>
      </c>
      <c r="I4153" s="21" t="s">
        <v>3262</v>
      </c>
      <c r="M4153" t="s">
        <v>3034</v>
      </c>
      <c r="O4153">
        <v>2009</v>
      </c>
      <c r="Q4153" t="s">
        <v>3263</v>
      </c>
      <c r="S4153" t="s">
        <v>3265</v>
      </c>
      <c r="T4153" t="s">
        <v>3264</v>
      </c>
      <c r="U4153" s="21" t="s">
        <v>1151</v>
      </c>
      <c r="X4153" s="9" t="s">
        <v>3268</v>
      </c>
      <c r="Z4153">
        <v>12</v>
      </c>
      <c r="AD4153" t="s">
        <v>1165</v>
      </c>
      <c r="AF4153" t="s">
        <v>1165</v>
      </c>
      <c r="AI4153" s="21" t="s">
        <v>1165</v>
      </c>
      <c r="AJ4153" s="21" t="s">
        <v>1148</v>
      </c>
      <c r="AK4153" s="21">
        <v>76.867999999999995</v>
      </c>
      <c r="AL4153" t="s">
        <v>1277</v>
      </c>
      <c r="AM4153" t="s">
        <v>3003</v>
      </c>
      <c r="AN4153" s="21">
        <v>4</v>
      </c>
      <c r="AO4153" s="21">
        <v>25</v>
      </c>
      <c r="AP4153" s="21">
        <v>25</v>
      </c>
      <c r="AQ4153" s="22" t="s">
        <v>3252</v>
      </c>
      <c r="AR4153" s="21" t="s">
        <v>3266</v>
      </c>
    </row>
    <row r="4154" spans="1:44" x14ac:dyDescent="0.2">
      <c r="A4154" t="s">
        <v>2013</v>
      </c>
      <c r="B4154" s="21" t="s">
        <v>1146</v>
      </c>
      <c r="C4154" s="21" t="s">
        <v>1149</v>
      </c>
      <c r="D4154" s="21" t="s">
        <v>3260</v>
      </c>
      <c r="E4154" s="21" t="s">
        <v>3261</v>
      </c>
      <c r="G4154" s="14" t="s">
        <v>3267</v>
      </c>
      <c r="H4154" s="21" t="s">
        <v>1165</v>
      </c>
      <c r="I4154" s="21" t="s">
        <v>3262</v>
      </c>
      <c r="M4154" t="s">
        <v>3034</v>
      </c>
      <c r="O4154">
        <v>2009</v>
      </c>
      <c r="Q4154" t="s">
        <v>3263</v>
      </c>
      <c r="S4154" t="s">
        <v>3265</v>
      </c>
      <c r="T4154" t="s">
        <v>3264</v>
      </c>
      <c r="U4154" s="21" t="s">
        <v>1151</v>
      </c>
      <c r="X4154" s="9" t="s">
        <v>3268</v>
      </c>
      <c r="Z4154">
        <v>12</v>
      </c>
      <c r="AD4154" t="s">
        <v>1165</v>
      </c>
      <c r="AF4154" t="s">
        <v>1165</v>
      </c>
      <c r="AI4154" s="21" t="s">
        <v>1165</v>
      </c>
      <c r="AJ4154" s="21" t="s">
        <v>1148</v>
      </c>
      <c r="AK4154" s="21">
        <v>76.867999999999995</v>
      </c>
      <c r="AL4154" t="s">
        <v>1277</v>
      </c>
      <c r="AM4154" t="s">
        <v>3003</v>
      </c>
      <c r="AN4154" s="21">
        <v>4</v>
      </c>
      <c r="AO4154" s="21">
        <v>25</v>
      </c>
      <c r="AP4154" s="21">
        <v>26</v>
      </c>
      <c r="AQ4154" s="22" t="s">
        <v>3252</v>
      </c>
      <c r="AR4154" s="21" t="s">
        <v>3266</v>
      </c>
    </row>
    <row r="4155" spans="1:44" x14ac:dyDescent="0.2">
      <c r="A4155" t="s">
        <v>2013</v>
      </c>
      <c r="B4155" s="21" t="s">
        <v>1146</v>
      </c>
      <c r="C4155" s="21" t="s">
        <v>1149</v>
      </c>
      <c r="D4155" s="21" t="s">
        <v>3260</v>
      </c>
      <c r="E4155" s="21" t="s">
        <v>3261</v>
      </c>
      <c r="G4155" s="14" t="s">
        <v>3267</v>
      </c>
      <c r="H4155" s="21" t="s">
        <v>1165</v>
      </c>
      <c r="I4155" s="21" t="s">
        <v>3262</v>
      </c>
      <c r="M4155" t="s">
        <v>3034</v>
      </c>
      <c r="O4155">
        <v>2009</v>
      </c>
      <c r="Q4155" t="s">
        <v>3263</v>
      </c>
      <c r="S4155" t="s">
        <v>3265</v>
      </c>
      <c r="T4155" t="s">
        <v>3264</v>
      </c>
      <c r="U4155" s="21" t="s">
        <v>1151</v>
      </c>
      <c r="X4155" s="9" t="s">
        <v>3268</v>
      </c>
      <c r="Z4155">
        <v>12</v>
      </c>
      <c r="AD4155" t="s">
        <v>1165</v>
      </c>
      <c r="AF4155" t="s">
        <v>1165</v>
      </c>
      <c r="AI4155" s="21" t="s">
        <v>1165</v>
      </c>
      <c r="AJ4155" s="21" t="s">
        <v>1148</v>
      </c>
      <c r="AK4155" s="21">
        <v>76.867999999999995</v>
      </c>
      <c r="AL4155" t="s">
        <v>1277</v>
      </c>
      <c r="AM4155" t="s">
        <v>3003</v>
      </c>
      <c r="AN4155" s="21">
        <v>4</v>
      </c>
      <c r="AO4155" s="21">
        <v>25</v>
      </c>
      <c r="AP4155" s="21">
        <v>27</v>
      </c>
      <c r="AQ4155" s="22" t="s">
        <v>3252</v>
      </c>
      <c r="AR4155" s="21" t="s">
        <v>3266</v>
      </c>
    </row>
    <row r="4156" spans="1:44" x14ac:dyDescent="0.2">
      <c r="A4156" t="s">
        <v>2013</v>
      </c>
      <c r="B4156" s="21" t="s">
        <v>1146</v>
      </c>
      <c r="C4156" s="21" t="s">
        <v>1149</v>
      </c>
      <c r="D4156" s="21" t="s">
        <v>3260</v>
      </c>
      <c r="E4156" s="21" t="s">
        <v>3261</v>
      </c>
      <c r="G4156" s="14" t="s">
        <v>3267</v>
      </c>
      <c r="H4156" s="21" t="s">
        <v>1165</v>
      </c>
      <c r="I4156" s="21" t="s">
        <v>3262</v>
      </c>
      <c r="M4156" t="s">
        <v>3034</v>
      </c>
      <c r="O4156">
        <v>2009</v>
      </c>
      <c r="Q4156" t="s">
        <v>3263</v>
      </c>
      <c r="S4156" t="s">
        <v>3265</v>
      </c>
      <c r="T4156" t="s">
        <v>3264</v>
      </c>
      <c r="U4156" s="21" t="s">
        <v>1151</v>
      </c>
      <c r="X4156" s="9" t="s">
        <v>3268</v>
      </c>
      <c r="Z4156">
        <v>12</v>
      </c>
      <c r="AD4156" t="s">
        <v>1165</v>
      </c>
      <c r="AF4156" t="s">
        <v>1165</v>
      </c>
      <c r="AI4156" s="21" t="s">
        <v>1165</v>
      </c>
      <c r="AJ4156" s="21" t="s">
        <v>1148</v>
      </c>
      <c r="AK4156" s="21">
        <v>76.867999999999995</v>
      </c>
      <c r="AL4156" t="s">
        <v>1277</v>
      </c>
      <c r="AM4156" t="s">
        <v>3003</v>
      </c>
      <c r="AN4156" s="21">
        <v>4</v>
      </c>
      <c r="AO4156" s="21">
        <v>25</v>
      </c>
      <c r="AP4156" s="21">
        <v>28</v>
      </c>
      <c r="AQ4156" s="22" t="s">
        <v>3252</v>
      </c>
      <c r="AR4156" s="21" t="s">
        <v>3266</v>
      </c>
    </row>
    <row r="4157" spans="1:44" x14ac:dyDescent="0.2">
      <c r="A4157" t="s">
        <v>2013</v>
      </c>
      <c r="B4157" s="21" t="s">
        <v>1146</v>
      </c>
      <c r="C4157" s="21" t="s">
        <v>1149</v>
      </c>
      <c r="D4157" s="21" t="s">
        <v>3260</v>
      </c>
      <c r="E4157" s="21" t="s">
        <v>3261</v>
      </c>
      <c r="G4157" s="14" t="s">
        <v>3267</v>
      </c>
      <c r="H4157" s="21" t="s">
        <v>1165</v>
      </c>
      <c r="I4157" s="21" t="s">
        <v>3262</v>
      </c>
      <c r="M4157" t="s">
        <v>3034</v>
      </c>
      <c r="O4157">
        <v>2009</v>
      </c>
      <c r="Q4157" t="s">
        <v>3263</v>
      </c>
      <c r="S4157" t="s">
        <v>3265</v>
      </c>
      <c r="T4157" t="s">
        <v>3264</v>
      </c>
      <c r="U4157" s="21" t="s">
        <v>1151</v>
      </c>
      <c r="X4157" s="9" t="s">
        <v>3268</v>
      </c>
      <c r="Z4157">
        <v>12</v>
      </c>
      <c r="AD4157" t="s">
        <v>1165</v>
      </c>
      <c r="AF4157" t="s">
        <v>1165</v>
      </c>
      <c r="AI4157" s="21" t="s">
        <v>1165</v>
      </c>
      <c r="AJ4157" s="21" t="s">
        <v>1148</v>
      </c>
      <c r="AK4157" s="21">
        <v>76.867999999999995</v>
      </c>
      <c r="AL4157" t="s">
        <v>1277</v>
      </c>
      <c r="AM4157" t="s">
        <v>3003</v>
      </c>
      <c r="AN4157" s="21">
        <v>4</v>
      </c>
      <c r="AO4157" s="21">
        <v>25</v>
      </c>
      <c r="AP4157" s="21">
        <v>29</v>
      </c>
      <c r="AQ4157" s="22" t="s">
        <v>3252</v>
      </c>
      <c r="AR4157" s="21" t="s">
        <v>3266</v>
      </c>
    </row>
    <row r="4158" spans="1:44" x14ac:dyDescent="0.2">
      <c r="A4158" t="s">
        <v>2013</v>
      </c>
      <c r="B4158" s="21" t="s">
        <v>1146</v>
      </c>
      <c r="C4158" s="21" t="s">
        <v>1149</v>
      </c>
      <c r="D4158" s="21" t="s">
        <v>3260</v>
      </c>
      <c r="E4158" s="21" t="s">
        <v>3261</v>
      </c>
      <c r="G4158" s="14" t="s">
        <v>3267</v>
      </c>
      <c r="H4158" s="21" t="s">
        <v>1165</v>
      </c>
      <c r="I4158" s="21" t="s">
        <v>3262</v>
      </c>
      <c r="M4158" t="s">
        <v>3034</v>
      </c>
      <c r="O4158">
        <v>2009</v>
      </c>
      <c r="Q4158" t="s">
        <v>3263</v>
      </c>
      <c r="S4158" t="s">
        <v>3265</v>
      </c>
      <c r="T4158" t="s">
        <v>3264</v>
      </c>
      <c r="U4158" s="21" t="s">
        <v>1151</v>
      </c>
      <c r="X4158" s="9" t="s">
        <v>3268</v>
      </c>
      <c r="Z4158">
        <v>12</v>
      </c>
      <c r="AD4158" t="s">
        <v>1165</v>
      </c>
      <c r="AF4158" t="s">
        <v>1165</v>
      </c>
      <c r="AI4158" s="21" t="s">
        <v>1165</v>
      </c>
      <c r="AJ4158" s="21" t="s">
        <v>1148</v>
      </c>
      <c r="AK4158" s="21">
        <v>76.867999999999995</v>
      </c>
      <c r="AL4158" t="s">
        <v>1277</v>
      </c>
      <c r="AM4158" t="s">
        <v>3003</v>
      </c>
      <c r="AN4158" s="21">
        <v>4</v>
      </c>
      <c r="AO4158" s="21">
        <v>25</v>
      </c>
      <c r="AP4158" s="21">
        <v>30</v>
      </c>
      <c r="AQ4158" s="22" t="s">
        <v>3252</v>
      </c>
      <c r="AR4158" s="21" t="s">
        <v>3266</v>
      </c>
    </row>
    <row r="4159" spans="1:44" x14ac:dyDescent="0.2">
      <c r="A4159" t="s">
        <v>2013</v>
      </c>
      <c r="B4159" s="21" t="s">
        <v>1146</v>
      </c>
      <c r="C4159" s="21" t="s">
        <v>1149</v>
      </c>
      <c r="D4159" s="21" t="s">
        <v>3260</v>
      </c>
      <c r="E4159" s="21" t="s">
        <v>3261</v>
      </c>
      <c r="G4159" s="14" t="s">
        <v>3267</v>
      </c>
      <c r="H4159" s="21" t="s">
        <v>1165</v>
      </c>
      <c r="I4159" s="21" t="s">
        <v>3262</v>
      </c>
      <c r="M4159" t="s">
        <v>3034</v>
      </c>
      <c r="O4159">
        <v>2009</v>
      </c>
      <c r="Q4159" t="s">
        <v>3263</v>
      </c>
      <c r="S4159" t="s">
        <v>3265</v>
      </c>
      <c r="T4159" t="s">
        <v>3264</v>
      </c>
      <c r="U4159" s="21" t="s">
        <v>1151</v>
      </c>
      <c r="X4159" s="9" t="s">
        <v>3269</v>
      </c>
      <c r="Z4159">
        <v>12</v>
      </c>
      <c r="AD4159" t="s">
        <v>1165</v>
      </c>
      <c r="AF4159" t="s">
        <v>1165</v>
      </c>
      <c r="AI4159" s="21" t="s">
        <v>1165</v>
      </c>
      <c r="AJ4159" s="21" t="s">
        <v>1148</v>
      </c>
      <c r="AK4159" s="21">
        <v>0</v>
      </c>
      <c r="AL4159" t="s">
        <v>1277</v>
      </c>
      <c r="AM4159">
        <v>0</v>
      </c>
      <c r="AN4159" s="21">
        <v>4</v>
      </c>
      <c r="AO4159" s="21">
        <v>25</v>
      </c>
      <c r="AP4159" s="21">
        <v>1</v>
      </c>
      <c r="AQ4159" s="22" t="s">
        <v>3252</v>
      </c>
      <c r="AR4159" s="21" t="s">
        <v>3266</v>
      </c>
    </row>
    <row r="4160" spans="1:44" x14ac:dyDescent="0.2">
      <c r="A4160" t="s">
        <v>2013</v>
      </c>
      <c r="B4160" s="21" t="s">
        <v>1146</v>
      </c>
      <c r="C4160" s="21" t="s">
        <v>1149</v>
      </c>
      <c r="D4160" s="21" t="s">
        <v>3260</v>
      </c>
      <c r="E4160" s="21" t="s">
        <v>3261</v>
      </c>
      <c r="G4160" s="14" t="s">
        <v>3267</v>
      </c>
      <c r="H4160" s="21" t="s">
        <v>1165</v>
      </c>
      <c r="I4160" s="21" t="s">
        <v>3262</v>
      </c>
      <c r="M4160" t="s">
        <v>3034</v>
      </c>
      <c r="O4160">
        <v>2009</v>
      </c>
      <c r="Q4160" t="s">
        <v>3263</v>
      </c>
      <c r="S4160" t="s">
        <v>3265</v>
      </c>
      <c r="T4160" t="s">
        <v>3264</v>
      </c>
      <c r="U4160" s="21" t="s">
        <v>1151</v>
      </c>
      <c r="X4160" s="9" t="s">
        <v>3269</v>
      </c>
      <c r="Z4160">
        <v>12</v>
      </c>
      <c r="AD4160" t="s">
        <v>1165</v>
      </c>
      <c r="AF4160" t="s">
        <v>1165</v>
      </c>
      <c r="AI4160" s="21" t="s">
        <v>1165</v>
      </c>
      <c r="AJ4160" s="21" t="s">
        <v>1148</v>
      </c>
      <c r="AK4160" s="21">
        <v>0</v>
      </c>
      <c r="AL4160" t="s">
        <v>1277</v>
      </c>
      <c r="AM4160">
        <v>0</v>
      </c>
      <c r="AN4160" s="21">
        <v>4</v>
      </c>
      <c r="AO4160" s="21">
        <v>25</v>
      </c>
      <c r="AP4160" s="21">
        <v>2</v>
      </c>
      <c r="AQ4160" s="22" t="s">
        <v>3252</v>
      </c>
      <c r="AR4160" s="21" t="s">
        <v>3266</v>
      </c>
    </row>
    <row r="4161" spans="1:44" x14ac:dyDescent="0.2">
      <c r="A4161" t="s">
        <v>2013</v>
      </c>
      <c r="B4161" s="21" t="s">
        <v>1146</v>
      </c>
      <c r="C4161" s="21" t="s">
        <v>1149</v>
      </c>
      <c r="D4161" s="21" t="s">
        <v>3260</v>
      </c>
      <c r="E4161" s="21" t="s">
        <v>3261</v>
      </c>
      <c r="G4161" s="14" t="s">
        <v>3267</v>
      </c>
      <c r="H4161" s="21" t="s">
        <v>1165</v>
      </c>
      <c r="I4161" s="21" t="s">
        <v>3262</v>
      </c>
      <c r="M4161" t="s">
        <v>3034</v>
      </c>
      <c r="O4161">
        <v>2009</v>
      </c>
      <c r="Q4161" t="s">
        <v>3263</v>
      </c>
      <c r="S4161" t="s">
        <v>3265</v>
      </c>
      <c r="T4161" t="s">
        <v>3264</v>
      </c>
      <c r="U4161" s="21" t="s">
        <v>1151</v>
      </c>
      <c r="X4161" s="9" t="s">
        <v>3269</v>
      </c>
      <c r="Z4161">
        <v>12</v>
      </c>
      <c r="AD4161" t="s">
        <v>1165</v>
      </c>
      <c r="AF4161" t="s">
        <v>1165</v>
      </c>
      <c r="AI4161" s="21" t="s">
        <v>1165</v>
      </c>
      <c r="AJ4161" s="21" t="s">
        <v>1148</v>
      </c>
      <c r="AK4161" s="21">
        <v>2.363</v>
      </c>
      <c r="AL4161" t="s">
        <v>1277</v>
      </c>
      <c r="AM4161" t="s">
        <v>3003</v>
      </c>
      <c r="AN4161" s="21">
        <v>4</v>
      </c>
      <c r="AO4161" s="21">
        <v>25</v>
      </c>
      <c r="AP4161" s="21">
        <v>3</v>
      </c>
      <c r="AQ4161" s="22" t="s">
        <v>3252</v>
      </c>
      <c r="AR4161" s="21" t="s">
        <v>3266</v>
      </c>
    </row>
    <row r="4162" spans="1:44" x14ac:dyDescent="0.2">
      <c r="A4162" t="s">
        <v>2013</v>
      </c>
      <c r="B4162" s="21" t="s">
        <v>1146</v>
      </c>
      <c r="C4162" s="21" t="s">
        <v>1149</v>
      </c>
      <c r="D4162" s="21" t="s">
        <v>3260</v>
      </c>
      <c r="E4162" s="21" t="s">
        <v>3261</v>
      </c>
      <c r="G4162" s="14" t="s">
        <v>3267</v>
      </c>
      <c r="H4162" s="21" t="s">
        <v>1165</v>
      </c>
      <c r="I4162" s="21" t="s">
        <v>3262</v>
      </c>
      <c r="M4162" t="s">
        <v>3034</v>
      </c>
      <c r="O4162">
        <v>2009</v>
      </c>
      <c r="Q4162" t="s">
        <v>3263</v>
      </c>
      <c r="S4162" t="s">
        <v>3265</v>
      </c>
      <c r="T4162" t="s">
        <v>3264</v>
      </c>
      <c r="U4162" s="21" t="s">
        <v>1151</v>
      </c>
      <c r="X4162" s="9" t="s">
        <v>3269</v>
      </c>
      <c r="Z4162">
        <v>12</v>
      </c>
      <c r="AD4162" t="s">
        <v>1165</v>
      </c>
      <c r="AF4162" t="s">
        <v>1165</v>
      </c>
      <c r="AI4162" s="21" t="s">
        <v>1165</v>
      </c>
      <c r="AJ4162" s="21" t="s">
        <v>1148</v>
      </c>
      <c r="AK4162" s="21">
        <v>20.713999999999999</v>
      </c>
      <c r="AL4162" t="s">
        <v>1277</v>
      </c>
      <c r="AM4162">
        <f>26.593-14.56</f>
        <v>12.032999999999999</v>
      </c>
      <c r="AN4162" s="21">
        <v>4</v>
      </c>
      <c r="AO4162" s="21">
        <v>25</v>
      </c>
      <c r="AP4162" s="21">
        <v>4</v>
      </c>
      <c r="AQ4162" s="22" t="s">
        <v>3252</v>
      </c>
      <c r="AR4162" s="21" t="s">
        <v>3266</v>
      </c>
    </row>
    <row r="4163" spans="1:44" x14ac:dyDescent="0.2">
      <c r="A4163" t="s">
        <v>2013</v>
      </c>
      <c r="B4163" s="21" t="s">
        <v>1146</v>
      </c>
      <c r="C4163" s="21" t="s">
        <v>1149</v>
      </c>
      <c r="D4163" s="21" t="s">
        <v>3260</v>
      </c>
      <c r="E4163" s="21" t="s">
        <v>3261</v>
      </c>
      <c r="G4163" s="14" t="s">
        <v>3267</v>
      </c>
      <c r="H4163" s="21" t="s">
        <v>1165</v>
      </c>
      <c r="I4163" s="21" t="s">
        <v>3262</v>
      </c>
      <c r="M4163" t="s">
        <v>3034</v>
      </c>
      <c r="O4163">
        <v>2009</v>
      </c>
      <c r="Q4163" t="s">
        <v>3263</v>
      </c>
      <c r="S4163" t="s">
        <v>3265</v>
      </c>
      <c r="T4163" t="s">
        <v>3264</v>
      </c>
      <c r="U4163" s="21" t="s">
        <v>1151</v>
      </c>
      <c r="X4163" s="9" t="s">
        <v>3269</v>
      </c>
      <c r="Z4163">
        <v>12</v>
      </c>
      <c r="AD4163" t="s">
        <v>1165</v>
      </c>
      <c r="AF4163" t="s">
        <v>1165</v>
      </c>
      <c r="AI4163" s="21" t="s">
        <v>1165</v>
      </c>
      <c r="AJ4163" s="21" t="s">
        <v>1148</v>
      </c>
      <c r="AK4163" s="21">
        <v>34.121000000000002</v>
      </c>
      <c r="AL4163" t="s">
        <v>1277</v>
      </c>
      <c r="AM4163" t="s">
        <v>3003</v>
      </c>
      <c r="AN4163" s="21">
        <v>4</v>
      </c>
      <c r="AO4163" s="21">
        <v>25</v>
      </c>
      <c r="AP4163" s="21">
        <v>5</v>
      </c>
      <c r="AQ4163" s="22" t="s">
        <v>3252</v>
      </c>
      <c r="AR4163" s="21" t="s">
        <v>3266</v>
      </c>
    </row>
    <row r="4164" spans="1:44" x14ac:dyDescent="0.2">
      <c r="A4164" t="s">
        <v>2013</v>
      </c>
      <c r="B4164" s="21" t="s">
        <v>1146</v>
      </c>
      <c r="C4164" s="21" t="s">
        <v>1149</v>
      </c>
      <c r="D4164" s="21" t="s">
        <v>3260</v>
      </c>
      <c r="E4164" s="21" t="s">
        <v>3261</v>
      </c>
      <c r="G4164" s="14" t="s">
        <v>3267</v>
      </c>
      <c r="H4164" s="21" t="s">
        <v>1165</v>
      </c>
      <c r="I4164" s="21" t="s">
        <v>3262</v>
      </c>
      <c r="M4164" t="s">
        <v>3034</v>
      </c>
      <c r="O4164">
        <v>2009</v>
      </c>
      <c r="Q4164" t="s">
        <v>3263</v>
      </c>
      <c r="S4164" t="s">
        <v>3265</v>
      </c>
      <c r="T4164" t="s">
        <v>3264</v>
      </c>
      <c r="U4164" s="21" t="s">
        <v>1151</v>
      </c>
      <c r="X4164" s="9" t="s">
        <v>3269</v>
      </c>
      <c r="Z4164">
        <v>12</v>
      </c>
      <c r="AD4164" t="s">
        <v>1165</v>
      </c>
      <c r="AF4164" t="s">
        <v>1165</v>
      </c>
      <c r="AI4164" s="21" t="s">
        <v>1165</v>
      </c>
      <c r="AJ4164" s="21" t="s">
        <v>1148</v>
      </c>
      <c r="AK4164" s="21">
        <v>47.417999999999999</v>
      </c>
      <c r="AL4164" t="s">
        <v>1277</v>
      </c>
      <c r="AM4164" t="s">
        <v>3003</v>
      </c>
      <c r="AN4164" s="21">
        <v>4</v>
      </c>
      <c r="AO4164" s="21">
        <v>25</v>
      </c>
      <c r="AP4164" s="21">
        <v>6</v>
      </c>
      <c r="AQ4164" s="22" t="s">
        <v>3252</v>
      </c>
      <c r="AR4164" s="21" t="s">
        <v>3266</v>
      </c>
    </row>
    <row r="4165" spans="1:44" x14ac:dyDescent="0.2">
      <c r="A4165" t="s">
        <v>2013</v>
      </c>
      <c r="B4165" s="21" t="s">
        <v>1146</v>
      </c>
      <c r="C4165" s="21" t="s">
        <v>1149</v>
      </c>
      <c r="D4165" s="21" t="s">
        <v>3260</v>
      </c>
      <c r="E4165" s="21" t="s">
        <v>3261</v>
      </c>
      <c r="G4165" s="14" t="s">
        <v>3267</v>
      </c>
      <c r="H4165" s="21" t="s">
        <v>1165</v>
      </c>
      <c r="I4165" s="21" t="s">
        <v>3262</v>
      </c>
      <c r="M4165" t="s">
        <v>3034</v>
      </c>
      <c r="O4165">
        <v>2009</v>
      </c>
      <c r="Q4165" t="s">
        <v>3263</v>
      </c>
      <c r="S4165" t="s">
        <v>3265</v>
      </c>
      <c r="T4165" t="s">
        <v>3264</v>
      </c>
      <c r="U4165" s="21" t="s">
        <v>1151</v>
      </c>
      <c r="X4165" s="9" t="s">
        <v>3269</v>
      </c>
      <c r="Z4165">
        <v>12</v>
      </c>
      <c r="AD4165" t="s">
        <v>1165</v>
      </c>
      <c r="AF4165" t="s">
        <v>1165</v>
      </c>
      <c r="AI4165" s="21" t="s">
        <v>1165</v>
      </c>
      <c r="AJ4165" s="21" t="s">
        <v>1148</v>
      </c>
      <c r="AK4165" s="21">
        <v>51.264000000000003</v>
      </c>
      <c r="AL4165" t="s">
        <v>1277</v>
      </c>
      <c r="AM4165" t="s">
        <v>3003</v>
      </c>
      <c r="AN4165" s="21">
        <v>4</v>
      </c>
      <c r="AO4165" s="21">
        <v>25</v>
      </c>
      <c r="AP4165" s="21">
        <v>7</v>
      </c>
      <c r="AQ4165" s="22" t="s">
        <v>3252</v>
      </c>
      <c r="AR4165" s="21" t="s">
        <v>3266</v>
      </c>
    </row>
    <row r="4166" spans="1:44" x14ac:dyDescent="0.2">
      <c r="A4166" t="s">
        <v>2013</v>
      </c>
      <c r="B4166" s="21" t="s">
        <v>1146</v>
      </c>
      <c r="C4166" s="21" t="s">
        <v>1149</v>
      </c>
      <c r="D4166" s="21" t="s">
        <v>3260</v>
      </c>
      <c r="E4166" s="21" t="s">
        <v>3261</v>
      </c>
      <c r="G4166" s="14" t="s">
        <v>3267</v>
      </c>
      <c r="H4166" s="21" t="s">
        <v>1165</v>
      </c>
      <c r="I4166" s="21" t="s">
        <v>3262</v>
      </c>
      <c r="M4166" t="s">
        <v>3034</v>
      </c>
      <c r="O4166">
        <v>2009</v>
      </c>
      <c r="Q4166" t="s">
        <v>3263</v>
      </c>
      <c r="S4166" t="s">
        <v>3265</v>
      </c>
      <c r="T4166" t="s">
        <v>3264</v>
      </c>
      <c r="U4166" s="21" t="s">
        <v>1151</v>
      </c>
      <c r="X4166" s="9" t="s">
        <v>3269</v>
      </c>
      <c r="Z4166">
        <v>12</v>
      </c>
      <c r="AD4166" t="s">
        <v>1165</v>
      </c>
      <c r="AF4166" t="s">
        <v>1165</v>
      </c>
      <c r="AI4166" s="21" t="s">
        <v>1165</v>
      </c>
      <c r="AJ4166" s="21" t="s">
        <v>1148</v>
      </c>
      <c r="AK4166" s="21">
        <v>53.680999999999997</v>
      </c>
      <c r="AL4166" t="s">
        <v>1277</v>
      </c>
      <c r="AM4166" t="s">
        <v>3003</v>
      </c>
      <c r="AN4166" s="21">
        <v>4</v>
      </c>
      <c r="AO4166" s="21">
        <v>25</v>
      </c>
      <c r="AP4166" s="21">
        <v>8</v>
      </c>
      <c r="AQ4166" s="22" t="s">
        <v>3252</v>
      </c>
      <c r="AR4166" s="21" t="s">
        <v>3266</v>
      </c>
    </row>
    <row r="4167" spans="1:44" x14ac:dyDescent="0.2">
      <c r="A4167" t="s">
        <v>2013</v>
      </c>
      <c r="B4167" s="21" t="s">
        <v>1146</v>
      </c>
      <c r="C4167" s="21" t="s">
        <v>1149</v>
      </c>
      <c r="D4167" s="21" t="s">
        <v>3260</v>
      </c>
      <c r="E4167" s="21" t="s">
        <v>3261</v>
      </c>
      <c r="G4167" s="14" t="s">
        <v>3267</v>
      </c>
      <c r="H4167" s="21" t="s">
        <v>1165</v>
      </c>
      <c r="I4167" s="21" t="s">
        <v>3262</v>
      </c>
      <c r="M4167" t="s">
        <v>3034</v>
      </c>
      <c r="O4167">
        <v>2009</v>
      </c>
      <c r="Q4167" t="s">
        <v>3263</v>
      </c>
      <c r="S4167" t="s">
        <v>3265</v>
      </c>
      <c r="T4167" t="s">
        <v>3264</v>
      </c>
      <c r="U4167" s="21" t="s">
        <v>1151</v>
      </c>
      <c r="X4167" s="9" t="s">
        <v>3269</v>
      </c>
      <c r="Z4167">
        <v>12</v>
      </c>
      <c r="AD4167" t="s">
        <v>1165</v>
      </c>
      <c r="AF4167" t="s">
        <v>1165</v>
      </c>
      <c r="AI4167" s="21" t="s">
        <v>1165</v>
      </c>
      <c r="AJ4167" s="21" t="s">
        <v>1148</v>
      </c>
      <c r="AK4167" s="21">
        <v>54.78</v>
      </c>
      <c r="AL4167" t="s">
        <v>1277</v>
      </c>
      <c r="AM4167" t="s">
        <v>3003</v>
      </c>
      <c r="AN4167" s="21">
        <v>4</v>
      </c>
      <c r="AO4167" s="21">
        <v>25</v>
      </c>
      <c r="AP4167" s="21">
        <v>9</v>
      </c>
      <c r="AQ4167" s="22" t="s">
        <v>3252</v>
      </c>
      <c r="AR4167" s="21" t="s">
        <v>3266</v>
      </c>
    </row>
    <row r="4168" spans="1:44" x14ac:dyDescent="0.2">
      <c r="A4168" t="s">
        <v>2013</v>
      </c>
      <c r="B4168" s="21" t="s">
        <v>1146</v>
      </c>
      <c r="C4168" s="21" t="s">
        <v>1149</v>
      </c>
      <c r="D4168" s="21" t="s">
        <v>3260</v>
      </c>
      <c r="E4168" s="21" t="s">
        <v>3261</v>
      </c>
      <c r="G4168" s="14" t="s">
        <v>3267</v>
      </c>
      <c r="H4168" s="21" t="s">
        <v>1165</v>
      </c>
      <c r="I4168" s="21" t="s">
        <v>3262</v>
      </c>
      <c r="M4168" t="s">
        <v>3034</v>
      </c>
      <c r="O4168">
        <v>2009</v>
      </c>
      <c r="Q4168" t="s">
        <v>3263</v>
      </c>
      <c r="S4168" t="s">
        <v>3265</v>
      </c>
      <c r="T4168" t="s">
        <v>3264</v>
      </c>
      <c r="U4168" s="21" t="s">
        <v>1151</v>
      </c>
      <c r="X4168" s="9" t="s">
        <v>3269</v>
      </c>
      <c r="Z4168">
        <v>12</v>
      </c>
      <c r="AD4168" t="s">
        <v>1165</v>
      </c>
      <c r="AF4168" t="s">
        <v>1165</v>
      </c>
      <c r="AI4168" s="21" t="s">
        <v>1165</v>
      </c>
      <c r="AJ4168" s="21" t="s">
        <v>1148</v>
      </c>
      <c r="AK4168" s="21">
        <v>54.78</v>
      </c>
      <c r="AL4168" t="s">
        <v>1277</v>
      </c>
      <c r="AM4168" t="s">
        <v>3003</v>
      </c>
      <c r="AN4168" s="21">
        <v>4</v>
      </c>
      <c r="AO4168" s="21">
        <v>25</v>
      </c>
      <c r="AP4168" s="21">
        <v>10</v>
      </c>
      <c r="AQ4168" s="22" t="s">
        <v>3252</v>
      </c>
      <c r="AR4168" s="21" t="s">
        <v>3266</v>
      </c>
    </row>
    <row r="4169" spans="1:44" x14ac:dyDescent="0.2">
      <c r="A4169" t="s">
        <v>2013</v>
      </c>
      <c r="B4169" s="21" t="s">
        <v>1146</v>
      </c>
      <c r="C4169" s="21" t="s">
        <v>1149</v>
      </c>
      <c r="D4169" s="21" t="s">
        <v>3260</v>
      </c>
      <c r="E4169" s="21" t="s">
        <v>3261</v>
      </c>
      <c r="G4169" s="14" t="s">
        <v>3267</v>
      </c>
      <c r="H4169" s="21" t="s">
        <v>1165</v>
      </c>
      <c r="I4169" s="21" t="s">
        <v>3262</v>
      </c>
      <c r="M4169" t="s">
        <v>3034</v>
      </c>
      <c r="O4169">
        <v>2009</v>
      </c>
      <c r="Q4169" t="s">
        <v>3263</v>
      </c>
      <c r="S4169" t="s">
        <v>3265</v>
      </c>
      <c r="T4169" t="s">
        <v>3264</v>
      </c>
      <c r="U4169" s="21" t="s">
        <v>1151</v>
      </c>
      <c r="X4169" s="9" t="s">
        <v>3269</v>
      </c>
      <c r="Z4169">
        <v>12</v>
      </c>
      <c r="AD4169" t="s">
        <v>1165</v>
      </c>
      <c r="AF4169" t="s">
        <v>1165</v>
      </c>
      <c r="AI4169" s="21" t="s">
        <v>1165</v>
      </c>
      <c r="AJ4169" s="21" t="s">
        <v>1148</v>
      </c>
      <c r="AK4169" s="21">
        <v>54.78</v>
      </c>
      <c r="AL4169" t="s">
        <v>1277</v>
      </c>
      <c r="AM4169" t="s">
        <v>3003</v>
      </c>
      <c r="AN4169" s="21">
        <v>4</v>
      </c>
      <c r="AO4169" s="21">
        <v>25</v>
      </c>
      <c r="AP4169" s="21">
        <v>11</v>
      </c>
      <c r="AQ4169" s="22" t="s">
        <v>3252</v>
      </c>
      <c r="AR4169" s="21" t="s">
        <v>3266</v>
      </c>
    </row>
    <row r="4170" spans="1:44" x14ac:dyDescent="0.2">
      <c r="A4170" t="s">
        <v>2013</v>
      </c>
      <c r="B4170" s="21" t="s">
        <v>1146</v>
      </c>
      <c r="C4170" s="21" t="s">
        <v>1149</v>
      </c>
      <c r="D4170" s="21" t="s">
        <v>3260</v>
      </c>
      <c r="E4170" s="21" t="s">
        <v>3261</v>
      </c>
      <c r="G4170" s="14" t="s">
        <v>3267</v>
      </c>
      <c r="H4170" s="21" t="s">
        <v>1165</v>
      </c>
      <c r="I4170" s="21" t="s">
        <v>3262</v>
      </c>
      <c r="M4170" t="s">
        <v>3034</v>
      </c>
      <c r="O4170">
        <v>2009</v>
      </c>
      <c r="Q4170" t="s">
        <v>3263</v>
      </c>
      <c r="S4170" t="s">
        <v>3265</v>
      </c>
      <c r="T4170" t="s">
        <v>3264</v>
      </c>
      <c r="U4170" s="21" t="s">
        <v>1151</v>
      </c>
      <c r="X4170" s="9" t="s">
        <v>3269</v>
      </c>
      <c r="Z4170">
        <v>12</v>
      </c>
      <c r="AD4170" t="s">
        <v>1165</v>
      </c>
      <c r="AF4170" t="s">
        <v>1165</v>
      </c>
      <c r="AI4170" s="21" t="s">
        <v>1165</v>
      </c>
      <c r="AJ4170" s="21" t="s">
        <v>1148</v>
      </c>
      <c r="AK4170" s="21">
        <v>54.78</v>
      </c>
      <c r="AL4170" t="s">
        <v>1277</v>
      </c>
      <c r="AM4170" t="s">
        <v>3003</v>
      </c>
      <c r="AN4170" s="21">
        <v>4</v>
      </c>
      <c r="AO4170" s="21">
        <v>25</v>
      </c>
      <c r="AP4170" s="21">
        <v>12</v>
      </c>
      <c r="AQ4170" s="22" t="s">
        <v>3252</v>
      </c>
      <c r="AR4170" s="21" t="s">
        <v>3266</v>
      </c>
    </row>
    <row r="4171" spans="1:44" x14ac:dyDescent="0.2">
      <c r="A4171" t="s">
        <v>2013</v>
      </c>
      <c r="B4171" s="21" t="s">
        <v>1146</v>
      </c>
      <c r="C4171" s="21" t="s">
        <v>1149</v>
      </c>
      <c r="D4171" s="21" t="s">
        <v>3260</v>
      </c>
      <c r="E4171" s="21" t="s">
        <v>3261</v>
      </c>
      <c r="G4171" s="14" t="s">
        <v>3267</v>
      </c>
      <c r="H4171" s="21" t="s">
        <v>1165</v>
      </c>
      <c r="I4171" s="21" t="s">
        <v>3262</v>
      </c>
      <c r="M4171" t="s">
        <v>3034</v>
      </c>
      <c r="O4171">
        <v>2009</v>
      </c>
      <c r="Q4171" t="s">
        <v>3263</v>
      </c>
      <c r="S4171" t="s">
        <v>3265</v>
      </c>
      <c r="T4171" t="s">
        <v>3264</v>
      </c>
      <c r="U4171" s="21" t="s">
        <v>1151</v>
      </c>
      <c r="X4171" s="9" t="s">
        <v>3269</v>
      </c>
      <c r="Z4171">
        <v>12</v>
      </c>
      <c r="AD4171" t="s">
        <v>1165</v>
      </c>
      <c r="AF4171" t="s">
        <v>1165</v>
      </c>
      <c r="AI4171" s="21" t="s">
        <v>1165</v>
      </c>
      <c r="AJ4171" s="21" t="s">
        <v>1148</v>
      </c>
      <c r="AK4171" s="21">
        <v>54.78</v>
      </c>
      <c r="AL4171" t="s">
        <v>1277</v>
      </c>
      <c r="AM4171" t="s">
        <v>3003</v>
      </c>
      <c r="AN4171" s="21">
        <v>4</v>
      </c>
      <c r="AO4171" s="21">
        <v>25</v>
      </c>
      <c r="AP4171" s="21">
        <v>13</v>
      </c>
      <c r="AQ4171" s="22" t="s">
        <v>3252</v>
      </c>
      <c r="AR4171" s="21" t="s">
        <v>3266</v>
      </c>
    </row>
    <row r="4172" spans="1:44" x14ac:dyDescent="0.2">
      <c r="A4172" t="s">
        <v>2013</v>
      </c>
      <c r="B4172" s="21" t="s">
        <v>1146</v>
      </c>
      <c r="C4172" s="21" t="s">
        <v>1149</v>
      </c>
      <c r="D4172" s="21" t="s">
        <v>3260</v>
      </c>
      <c r="E4172" s="21" t="s">
        <v>3261</v>
      </c>
      <c r="G4172" s="14" t="s">
        <v>3267</v>
      </c>
      <c r="H4172" s="21" t="s">
        <v>1165</v>
      </c>
      <c r="I4172" s="21" t="s">
        <v>3262</v>
      </c>
      <c r="M4172" t="s">
        <v>3034</v>
      </c>
      <c r="O4172">
        <v>2009</v>
      </c>
      <c r="Q4172" t="s">
        <v>3263</v>
      </c>
      <c r="S4172" t="s">
        <v>3265</v>
      </c>
      <c r="T4172" t="s">
        <v>3264</v>
      </c>
      <c r="U4172" s="21" t="s">
        <v>1151</v>
      </c>
      <c r="X4172" s="9" t="s">
        <v>3269</v>
      </c>
      <c r="Z4172">
        <v>12</v>
      </c>
      <c r="AD4172" t="s">
        <v>1165</v>
      </c>
      <c r="AF4172" t="s">
        <v>1165</v>
      </c>
      <c r="AI4172" s="21" t="s">
        <v>1165</v>
      </c>
      <c r="AJ4172" s="21" t="s">
        <v>1148</v>
      </c>
      <c r="AK4172" s="21">
        <v>54.78</v>
      </c>
      <c r="AL4172" t="s">
        <v>1277</v>
      </c>
      <c r="AM4172" t="s">
        <v>3003</v>
      </c>
      <c r="AN4172" s="21">
        <v>4</v>
      </c>
      <c r="AO4172" s="21">
        <v>25</v>
      </c>
      <c r="AP4172" s="21">
        <v>14</v>
      </c>
      <c r="AQ4172" s="22" t="s">
        <v>3252</v>
      </c>
      <c r="AR4172" s="21" t="s">
        <v>3266</v>
      </c>
    </row>
    <row r="4173" spans="1:44" x14ac:dyDescent="0.2">
      <c r="A4173" t="s">
        <v>2013</v>
      </c>
      <c r="B4173" s="21" t="s">
        <v>1146</v>
      </c>
      <c r="C4173" s="21" t="s">
        <v>1149</v>
      </c>
      <c r="D4173" s="21" t="s">
        <v>3260</v>
      </c>
      <c r="E4173" s="21" t="s">
        <v>3261</v>
      </c>
      <c r="G4173" s="14" t="s">
        <v>3267</v>
      </c>
      <c r="H4173" s="21" t="s">
        <v>1165</v>
      </c>
      <c r="I4173" s="21" t="s">
        <v>3262</v>
      </c>
      <c r="M4173" t="s">
        <v>3034</v>
      </c>
      <c r="O4173">
        <v>2009</v>
      </c>
      <c r="Q4173" t="s">
        <v>3263</v>
      </c>
      <c r="S4173" t="s">
        <v>3265</v>
      </c>
      <c r="T4173" t="s">
        <v>3264</v>
      </c>
      <c r="U4173" s="21" t="s">
        <v>1151</v>
      </c>
      <c r="X4173" s="9" t="s">
        <v>3269</v>
      </c>
      <c r="Z4173">
        <v>12</v>
      </c>
      <c r="AD4173" t="s">
        <v>1165</v>
      </c>
      <c r="AF4173" t="s">
        <v>1165</v>
      </c>
      <c r="AI4173" s="21" t="s">
        <v>1165</v>
      </c>
      <c r="AJ4173" s="21" t="s">
        <v>1148</v>
      </c>
      <c r="AK4173" s="21">
        <v>54.78</v>
      </c>
      <c r="AL4173" t="s">
        <v>1277</v>
      </c>
      <c r="AM4173" t="s">
        <v>3003</v>
      </c>
      <c r="AN4173" s="21">
        <v>4</v>
      </c>
      <c r="AO4173" s="21">
        <v>25</v>
      </c>
      <c r="AP4173" s="21">
        <v>15</v>
      </c>
      <c r="AQ4173" s="22" t="s">
        <v>3252</v>
      </c>
      <c r="AR4173" s="21" t="s">
        <v>3266</v>
      </c>
    </row>
    <row r="4174" spans="1:44" x14ac:dyDescent="0.2">
      <c r="A4174" t="s">
        <v>2013</v>
      </c>
      <c r="B4174" s="21" t="s">
        <v>1146</v>
      </c>
      <c r="C4174" s="21" t="s">
        <v>1149</v>
      </c>
      <c r="D4174" s="21" t="s">
        <v>3260</v>
      </c>
      <c r="E4174" s="21" t="s">
        <v>3261</v>
      </c>
      <c r="G4174" s="14" t="s">
        <v>3267</v>
      </c>
      <c r="H4174" s="21" t="s">
        <v>1165</v>
      </c>
      <c r="I4174" s="21" t="s">
        <v>3262</v>
      </c>
      <c r="M4174" t="s">
        <v>3034</v>
      </c>
      <c r="O4174">
        <v>2009</v>
      </c>
      <c r="Q4174" t="s">
        <v>3263</v>
      </c>
      <c r="S4174" t="s">
        <v>3265</v>
      </c>
      <c r="T4174" t="s">
        <v>3264</v>
      </c>
      <c r="U4174" s="21" t="s">
        <v>1151</v>
      </c>
      <c r="X4174" s="9" t="s">
        <v>3269</v>
      </c>
      <c r="Z4174">
        <v>12</v>
      </c>
      <c r="AD4174" t="s">
        <v>1165</v>
      </c>
      <c r="AF4174" t="s">
        <v>1165</v>
      </c>
      <c r="AI4174" s="21" t="s">
        <v>1165</v>
      </c>
      <c r="AJ4174" s="21" t="s">
        <v>1148</v>
      </c>
      <c r="AK4174" s="21">
        <v>54.78</v>
      </c>
      <c r="AL4174" t="s">
        <v>1277</v>
      </c>
      <c r="AM4174" t="s">
        <v>3003</v>
      </c>
      <c r="AN4174" s="21">
        <v>4</v>
      </c>
      <c r="AO4174" s="21">
        <v>25</v>
      </c>
      <c r="AP4174" s="21">
        <v>16</v>
      </c>
      <c r="AQ4174" s="22" t="s">
        <v>3252</v>
      </c>
      <c r="AR4174" s="21" t="s">
        <v>3266</v>
      </c>
    </row>
    <row r="4175" spans="1:44" x14ac:dyDescent="0.2">
      <c r="A4175" t="s">
        <v>2013</v>
      </c>
      <c r="B4175" s="21" t="s">
        <v>1146</v>
      </c>
      <c r="C4175" s="21" t="s">
        <v>1149</v>
      </c>
      <c r="D4175" s="21" t="s">
        <v>3260</v>
      </c>
      <c r="E4175" s="21" t="s">
        <v>3261</v>
      </c>
      <c r="G4175" s="14" t="s">
        <v>3267</v>
      </c>
      <c r="H4175" s="21" t="s">
        <v>1165</v>
      </c>
      <c r="I4175" s="21" t="s">
        <v>3262</v>
      </c>
      <c r="M4175" t="s">
        <v>3034</v>
      </c>
      <c r="O4175">
        <v>2009</v>
      </c>
      <c r="Q4175" t="s">
        <v>3263</v>
      </c>
      <c r="S4175" t="s">
        <v>3265</v>
      </c>
      <c r="T4175" t="s">
        <v>3264</v>
      </c>
      <c r="U4175" s="21" t="s">
        <v>1151</v>
      </c>
      <c r="X4175" s="9" t="s">
        <v>3269</v>
      </c>
      <c r="Z4175">
        <v>12</v>
      </c>
      <c r="AD4175" t="s">
        <v>1165</v>
      </c>
      <c r="AF4175" t="s">
        <v>1165</v>
      </c>
      <c r="AI4175" s="21" t="s">
        <v>1165</v>
      </c>
      <c r="AJ4175" s="21" t="s">
        <v>1148</v>
      </c>
      <c r="AK4175" s="21">
        <v>54.78</v>
      </c>
      <c r="AL4175" t="s">
        <v>1277</v>
      </c>
      <c r="AM4175" t="s">
        <v>3003</v>
      </c>
      <c r="AN4175" s="21">
        <v>4</v>
      </c>
      <c r="AO4175" s="21">
        <v>25</v>
      </c>
      <c r="AP4175" s="21">
        <v>17</v>
      </c>
      <c r="AQ4175" s="22" t="s">
        <v>3252</v>
      </c>
      <c r="AR4175" s="21" t="s">
        <v>3266</v>
      </c>
    </row>
    <row r="4176" spans="1:44" x14ac:dyDescent="0.2">
      <c r="A4176" t="s">
        <v>2013</v>
      </c>
      <c r="B4176" s="21" t="s">
        <v>1146</v>
      </c>
      <c r="C4176" s="21" t="s">
        <v>1149</v>
      </c>
      <c r="D4176" s="21" t="s">
        <v>3260</v>
      </c>
      <c r="E4176" s="21" t="s">
        <v>3261</v>
      </c>
      <c r="G4176" s="14" t="s">
        <v>3267</v>
      </c>
      <c r="H4176" s="21" t="s">
        <v>1165</v>
      </c>
      <c r="I4176" s="21" t="s">
        <v>3262</v>
      </c>
      <c r="M4176" t="s">
        <v>3034</v>
      </c>
      <c r="O4176">
        <v>2009</v>
      </c>
      <c r="Q4176" t="s">
        <v>3263</v>
      </c>
      <c r="S4176" t="s">
        <v>3265</v>
      </c>
      <c r="T4176" t="s">
        <v>3264</v>
      </c>
      <c r="U4176" s="21" t="s">
        <v>1151</v>
      </c>
      <c r="X4176" s="9" t="s">
        <v>3269</v>
      </c>
      <c r="Z4176">
        <v>12</v>
      </c>
      <c r="AD4176" t="s">
        <v>1165</v>
      </c>
      <c r="AF4176" t="s">
        <v>1165</v>
      </c>
      <c r="AI4176" s="21" t="s">
        <v>1165</v>
      </c>
      <c r="AJ4176" s="21" t="s">
        <v>1148</v>
      </c>
      <c r="AK4176" s="21">
        <v>54.78</v>
      </c>
      <c r="AL4176" t="s">
        <v>1277</v>
      </c>
      <c r="AM4176" t="s">
        <v>3003</v>
      </c>
      <c r="AN4176" s="21">
        <v>4</v>
      </c>
      <c r="AO4176" s="21">
        <v>25</v>
      </c>
      <c r="AP4176" s="21">
        <v>18</v>
      </c>
      <c r="AQ4176" s="22" t="s">
        <v>3252</v>
      </c>
      <c r="AR4176" s="21" t="s">
        <v>3266</v>
      </c>
    </row>
    <row r="4177" spans="1:44" x14ac:dyDescent="0.2">
      <c r="A4177" t="s">
        <v>2013</v>
      </c>
      <c r="B4177" s="21" t="s">
        <v>1146</v>
      </c>
      <c r="C4177" s="21" t="s">
        <v>1149</v>
      </c>
      <c r="D4177" s="21" t="s">
        <v>3260</v>
      </c>
      <c r="E4177" s="21" t="s">
        <v>3261</v>
      </c>
      <c r="G4177" s="14" t="s">
        <v>3267</v>
      </c>
      <c r="H4177" s="21" t="s">
        <v>1165</v>
      </c>
      <c r="I4177" s="21" t="s">
        <v>3262</v>
      </c>
      <c r="M4177" t="s">
        <v>3034</v>
      </c>
      <c r="O4177">
        <v>2009</v>
      </c>
      <c r="Q4177" t="s">
        <v>3263</v>
      </c>
      <c r="S4177" t="s">
        <v>3265</v>
      </c>
      <c r="T4177" t="s">
        <v>3264</v>
      </c>
      <c r="U4177" s="21" t="s">
        <v>1151</v>
      </c>
      <c r="X4177" s="9" t="s">
        <v>3269</v>
      </c>
      <c r="Z4177">
        <v>12</v>
      </c>
      <c r="AD4177" t="s">
        <v>1165</v>
      </c>
      <c r="AF4177" t="s">
        <v>1165</v>
      </c>
      <c r="AI4177" s="21" t="s">
        <v>1165</v>
      </c>
      <c r="AJ4177" s="21" t="s">
        <v>1148</v>
      </c>
      <c r="AK4177" s="21">
        <v>54.78</v>
      </c>
      <c r="AL4177" t="s">
        <v>1277</v>
      </c>
      <c r="AM4177" t="s">
        <v>3003</v>
      </c>
      <c r="AN4177" s="21">
        <v>4</v>
      </c>
      <c r="AO4177" s="21">
        <v>25</v>
      </c>
      <c r="AP4177" s="21">
        <v>19</v>
      </c>
      <c r="AQ4177" s="22" t="s">
        <v>3252</v>
      </c>
      <c r="AR4177" s="21" t="s">
        <v>3266</v>
      </c>
    </row>
    <row r="4178" spans="1:44" x14ac:dyDescent="0.2">
      <c r="A4178" t="s">
        <v>2013</v>
      </c>
      <c r="B4178" s="21" t="s">
        <v>1146</v>
      </c>
      <c r="C4178" s="21" t="s">
        <v>1149</v>
      </c>
      <c r="D4178" s="21" t="s">
        <v>3260</v>
      </c>
      <c r="E4178" s="21" t="s">
        <v>3261</v>
      </c>
      <c r="G4178" s="14" t="s">
        <v>3267</v>
      </c>
      <c r="H4178" s="21" t="s">
        <v>1165</v>
      </c>
      <c r="I4178" s="21" t="s">
        <v>3262</v>
      </c>
      <c r="M4178" t="s">
        <v>3034</v>
      </c>
      <c r="O4178">
        <v>2009</v>
      </c>
      <c r="Q4178" t="s">
        <v>3263</v>
      </c>
      <c r="S4178" t="s">
        <v>3265</v>
      </c>
      <c r="T4178" t="s">
        <v>3264</v>
      </c>
      <c r="U4178" s="21" t="s">
        <v>1151</v>
      </c>
      <c r="X4178" s="9" t="s">
        <v>3269</v>
      </c>
      <c r="Z4178">
        <v>12</v>
      </c>
      <c r="AD4178" t="s">
        <v>1165</v>
      </c>
      <c r="AF4178" t="s">
        <v>1165</v>
      </c>
      <c r="AI4178" s="21" t="s">
        <v>1165</v>
      </c>
      <c r="AJ4178" s="21" t="s">
        <v>1148</v>
      </c>
      <c r="AK4178" s="21">
        <v>54.78</v>
      </c>
      <c r="AL4178" t="s">
        <v>1277</v>
      </c>
      <c r="AM4178" t="s">
        <v>3003</v>
      </c>
      <c r="AN4178" s="21">
        <v>4</v>
      </c>
      <c r="AO4178" s="21">
        <v>25</v>
      </c>
      <c r="AP4178" s="21">
        <v>20</v>
      </c>
      <c r="AQ4178" s="22" t="s">
        <v>3252</v>
      </c>
      <c r="AR4178" s="21" t="s">
        <v>3266</v>
      </c>
    </row>
    <row r="4179" spans="1:44" x14ac:dyDescent="0.2">
      <c r="A4179" t="s">
        <v>2013</v>
      </c>
      <c r="B4179" s="21" t="s">
        <v>1146</v>
      </c>
      <c r="C4179" s="21" t="s">
        <v>1149</v>
      </c>
      <c r="D4179" s="21" t="s">
        <v>3260</v>
      </c>
      <c r="E4179" s="21" t="s">
        <v>3261</v>
      </c>
      <c r="G4179" s="14" t="s">
        <v>3267</v>
      </c>
      <c r="H4179" s="21" t="s">
        <v>1165</v>
      </c>
      <c r="I4179" s="21" t="s">
        <v>3262</v>
      </c>
      <c r="M4179" t="s">
        <v>3034</v>
      </c>
      <c r="O4179">
        <v>2009</v>
      </c>
      <c r="Q4179" t="s">
        <v>3263</v>
      </c>
      <c r="S4179" t="s">
        <v>3265</v>
      </c>
      <c r="T4179" t="s">
        <v>3264</v>
      </c>
      <c r="U4179" s="21" t="s">
        <v>1151</v>
      </c>
      <c r="X4179" s="9" t="s">
        <v>3269</v>
      </c>
      <c r="Z4179">
        <v>12</v>
      </c>
      <c r="AD4179" t="s">
        <v>1165</v>
      </c>
      <c r="AF4179" t="s">
        <v>1165</v>
      </c>
      <c r="AI4179" s="21" t="s">
        <v>1165</v>
      </c>
      <c r="AJ4179" s="21" t="s">
        <v>1148</v>
      </c>
      <c r="AK4179" s="21">
        <v>54.78</v>
      </c>
      <c r="AL4179" t="s">
        <v>1277</v>
      </c>
      <c r="AM4179" t="s">
        <v>3003</v>
      </c>
      <c r="AN4179" s="21">
        <v>4</v>
      </c>
      <c r="AO4179" s="21">
        <v>25</v>
      </c>
      <c r="AP4179" s="21">
        <v>21</v>
      </c>
      <c r="AQ4179" s="22" t="s">
        <v>3252</v>
      </c>
      <c r="AR4179" s="21" t="s">
        <v>3266</v>
      </c>
    </row>
    <row r="4180" spans="1:44" x14ac:dyDescent="0.2">
      <c r="A4180" t="s">
        <v>2013</v>
      </c>
      <c r="B4180" s="21" t="s">
        <v>1146</v>
      </c>
      <c r="C4180" s="21" t="s">
        <v>1149</v>
      </c>
      <c r="D4180" s="21" t="s">
        <v>3260</v>
      </c>
      <c r="E4180" s="21" t="s">
        <v>3261</v>
      </c>
      <c r="G4180" s="14" t="s">
        <v>3267</v>
      </c>
      <c r="H4180" s="21" t="s">
        <v>1165</v>
      </c>
      <c r="I4180" s="21" t="s">
        <v>3262</v>
      </c>
      <c r="M4180" t="s">
        <v>3034</v>
      </c>
      <c r="O4180">
        <v>2009</v>
      </c>
      <c r="Q4180" t="s">
        <v>3263</v>
      </c>
      <c r="S4180" t="s">
        <v>3265</v>
      </c>
      <c r="T4180" t="s">
        <v>3264</v>
      </c>
      <c r="U4180" s="21" t="s">
        <v>1151</v>
      </c>
      <c r="X4180" s="9" t="s">
        <v>3269</v>
      </c>
      <c r="Z4180">
        <v>12</v>
      </c>
      <c r="AD4180" t="s">
        <v>1165</v>
      </c>
      <c r="AF4180" t="s">
        <v>1165</v>
      </c>
      <c r="AI4180" s="21" t="s">
        <v>1165</v>
      </c>
      <c r="AJ4180" s="21" t="s">
        <v>1148</v>
      </c>
      <c r="AK4180" s="21">
        <v>54.78</v>
      </c>
      <c r="AL4180" t="s">
        <v>1277</v>
      </c>
      <c r="AM4180" t="s">
        <v>3003</v>
      </c>
      <c r="AN4180" s="21">
        <v>4</v>
      </c>
      <c r="AO4180" s="21">
        <v>25</v>
      </c>
      <c r="AP4180" s="21">
        <v>22</v>
      </c>
      <c r="AQ4180" s="22" t="s">
        <v>3252</v>
      </c>
      <c r="AR4180" s="21" t="s">
        <v>3266</v>
      </c>
    </row>
    <row r="4181" spans="1:44" x14ac:dyDescent="0.2">
      <c r="A4181" t="s">
        <v>2013</v>
      </c>
      <c r="B4181" s="21" t="s">
        <v>1146</v>
      </c>
      <c r="C4181" s="21" t="s">
        <v>1149</v>
      </c>
      <c r="D4181" s="21" t="s">
        <v>3260</v>
      </c>
      <c r="E4181" s="21" t="s">
        <v>3261</v>
      </c>
      <c r="G4181" s="14" t="s">
        <v>3267</v>
      </c>
      <c r="H4181" s="21" t="s">
        <v>1165</v>
      </c>
      <c r="I4181" s="21" t="s">
        <v>3262</v>
      </c>
      <c r="M4181" t="s">
        <v>3034</v>
      </c>
      <c r="O4181">
        <v>2009</v>
      </c>
      <c r="Q4181" t="s">
        <v>3263</v>
      </c>
      <c r="S4181" t="s">
        <v>3265</v>
      </c>
      <c r="T4181" t="s">
        <v>3264</v>
      </c>
      <c r="U4181" s="21" t="s">
        <v>1151</v>
      </c>
      <c r="X4181" s="9" t="s">
        <v>3269</v>
      </c>
      <c r="Z4181">
        <v>12</v>
      </c>
      <c r="AD4181" t="s">
        <v>1165</v>
      </c>
      <c r="AF4181" t="s">
        <v>1165</v>
      </c>
      <c r="AI4181" s="21" t="s">
        <v>1165</v>
      </c>
      <c r="AJ4181" s="21" t="s">
        <v>1148</v>
      </c>
      <c r="AK4181" s="21">
        <v>54.78</v>
      </c>
      <c r="AL4181" t="s">
        <v>1277</v>
      </c>
      <c r="AM4181" t="s">
        <v>3003</v>
      </c>
      <c r="AN4181" s="21">
        <v>4</v>
      </c>
      <c r="AO4181" s="21">
        <v>25</v>
      </c>
      <c r="AP4181" s="21">
        <v>23</v>
      </c>
      <c r="AQ4181" s="22" t="s">
        <v>3252</v>
      </c>
      <c r="AR4181" s="21" t="s">
        <v>3266</v>
      </c>
    </row>
    <row r="4182" spans="1:44" x14ac:dyDescent="0.2">
      <c r="A4182" t="s">
        <v>2013</v>
      </c>
      <c r="B4182" s="21" t="s">
        <v>1146</v>
      </c>
      <c r="C4182" s="21" t="s">
        <v>1149</v>
      </c>
      <c r="D4182" s="21" t="s">
        <v>3260</v>
      </c>
      <c r="E4182" s="21" t="s">
        <v>3261</v>
      </c>
      <c r="G4182" s="14" t="s">
        <v>3267</v>
      </c>
      <c r="H4182" s="21" t="s">
        <v>1165</v>
      </c>
      <c r="I4182" s="21" t="s">
        <v>3262</v>
      </c>
      <c r="M4182" t="s">
        <v>3034</v>
      </c>
      <c r="O4182">
        <v>2009</v>
      </c>
      <c r="Q4182" t="s">
        <v>3263</v>
      </c>
      <c r="S4182" t="s">
        <v>3265</v>
      </c>
      <c r="T4182" t="s">
        <v>3264</v>
      </c>
      <c r="U4182" s="21" t="s">
        <v>1151</v>
      </c>
      <c r="X4182" s="9" t="s">
        <v>3269</v>
      </c>
      <c r="Z4182">
        <v>12</v>
      </c>
      <c r="AD4182" t="s">
        <v>1165</v>
      </c>
      <c r="AF4182" t="s">
        <v>1165</v>
      </c>
      <c r="AI4182" s="21" t="s">
        <v>1165</v>
      </c>
      <c r="AJ4182" s="21" t="s">
        <v>1148</v>
      </c>
      <c r="AK4182" s="21">
        <v>54.78</v>
      </c>
      <c r="AL4182" t="s">
        <v>1277</v>
      </c>
      <c r="AM4182" t="s">
        <v>3003</v>
      </c>
      <c r="AN4182" s="21">
        <v>4</v>
      </c>
      <c r="AO4182" s="21">
        <v>25</v>
      </c>
      <c r="AP4182" s="21">
        <v>24</v>
      </c>
      <c r="AQ4182" s="22" t="s">
        <v>3252</v>
      </c>
      <c r="AR4182" s="21" t="s">
        <v>3266</v>
      </c>
    </row>
    <row r="4183" spans="1:44" x14ac:dyDescent="0.2">
      <c r="A4183" t="s">
        <v>2013</v>
      </c>
      <c r="B4183" s="21" t="s">
        <v>1146</v>
      </c>
      <c r="C4183" s="21" t="s">
        <v>1149</v>
      </c>
      <c r="D4183" s="21" t="s">
        <v>3260</v>
      </c>
      <c r="E4183" s="21" t="s">
        <v>3261</v>
      </c>
      <c r="G4183" s="14" t="s">
        <v>3267</v>
      </c>
      <c r="H4183" s="21" t="s">
        <v>1165</v>
      </c>
      <c r="I4183" s="21" t="s">
        <v>3262</v>
      </c>
      <c r="M4183" t="s">
        <v>3034</v>
      </c>
      <c r="O4183">
        <v>2009</v>
      </c>
      <c r="Q4183" t="s">
        <v>3263</v>
      </c>
      <c r="S4183" t="s">
        <v>3265</v>
      </c>
      <c r="T4183" t="s">
        <v>3264</v>
      </c>
      <c r="U4183" s="21" t="s">
        <v>1151</v>
      </c>
      <c r="X4183" s="9" t="s">
        <v>3269</v>
      </c>
      <c r="Z4183">
        <v>12</v>
      </c>
      <c r="AD4183" t="s">
        <v>1165</v>
      </c>
      <c r="AF4183" t="s">
        <v>1165</v>
      </c>
      <c r="AI4183" s="21" t="s">
        <v>1165</v>
      </c>
      <c r="AJ4183" s="21" t="s">
        <v>1148</v>
      </c>
      <c r="AK4183" s="21">
        <v>54.78</v>
      </c>
      <c r="AL4183" t="s">
        <v>1277</v>
      </c>
      <c r="AM4183" t="s">
        <v>3003</v>
      </c>
      <c r="AN4183" s="21">
        <v>4</v>
      </c>
      <c r="AO4183" s="21">
        <v>25</v>
      </c>
      <c r="AP4183" s="21">
        <v>25</v>
      </c>
      <c r="AQ4183" s="22" t="s">
        <v>3252</v>
      </c>
      <c r="AR4183" s="21" t="s">
        <v>3266</v>
      </c>
    </row>
    <row r="4184" spans="1:44" x14ac:dyDescent="0.2">
      <c r="A4184" t="s">
        <v>2013</v>
      </c>
      <c r="B4184" s="21" t="s">
        <v>1146</v>
      </c>
      <c r="C4184" s="21" t="s">
        <v>1149</v>
      </c>
      <c r="D4184" s="21" t="s">
        <v>3260</v>
      </c>
      <c r="E4184" s="21" t="s">
        <v>3261</v>
      </c>
      <c r="G4184" s="14" t="s">
        <v>3267</v>
      </c>
      <c r="H4184" s="21" t="s">
        <v>1165</v>
      </c>
      <c r="I4184" s="21" t="s">
        <v>3262</v>
      </c>
      <c r="M4184" t="s">
        <v>3034</v>
      </c>
      <c r="O4184">
        <v>2009</v>
      </c>
      <c r="Q4184" t="s">
        <v>3263</v>
      </c>
      <c r="S4184" t="s">
        <v>3265</v>
      </c>
      <c r="T4184" t="s">
        <v>3264</v>
      </c>
      <c r="U4184" s="21" t="s">
        <v>1151</v>
      </c>
      <c r="X4184" s="9" t="s">
        <v>3269</v>
      </c>
      <c r="Z4184">
        <v>12</v>
      </c>
      <c r="AD4184" t="s">
        <v>1165</v>
      </c>
      <c r="AF4184" t="s">
        <v>1165</v>
      </c>
      <c r="AI4184" s="21" t="s">
        <v>1165</v>
      </c>
      <c r="AJ4184" s="21" t="s">
        <v>1148</v>
      </c>
      <c r="AK4184" s="21">
        <v>54.78</v>
      </c>
      <c r="AL4184" t="s">
        <v>1277</v>
      </c>
      <c r="AM4184" t="s">
        <v>3003</v>
      </c>
      <c r="AN4184" s="21">
        <v>4</v>
      </c>
      <c r="AO4184" s="21">
        <v>25</v>
      </c>
      <c r="AP4184" s="21">
        <v>26</v>
      </c>
      <c r="AQ4184" s="22" t="s">
        <v>3252</v>
      </c>
      <c r="AR4184" s="21" t="s">
        <v>3266</v>
      </c>
    </row>
    <row r="4185" spans="1:44" x14ac:dyDescent="0.2">
      <c r="A4185" t="s">
        <v>2013</v>
      </c>
      <c r="B4185" s="21" t="s">
        <v>1146</v>
      </c>
      <c r="C4185" s="21" t="s">
        <v>1149</v>
      </c>
      <c r="D4185" s="21" t="s">
        <v>3260</v>
      </c>
      <c r="E4185" s="21" t="s">
        <v>3261</v>
      </c>
      <c r="G4185" s="14" t="s">
        <v>3267</v>
      </c>
      <c r="H4185" s="21" t="s">
        <v>1165</v>
      </c>
      <c r="I4185" s="21" t="s">
        <v>3262</v>
      </c>
      <c r="M4185" t="s">
        <v>3034</v>
      </c>
      <c r="O4185">
        <v>2009</v>
      </c>
      <c r="Q4185" t="s">
        <v>3263</v>
      </c>
      <c r="S4185" t="s">
        <v>3265</v>
      </c>
      <c r="T4185" t="s">
        <v>3264</v>
      </c>
      <c r="U4185" s="21" t="s">
        <v>1151</v>
      </c>
      <c r="X4185" s="9" t="s">
        <v>3269</v>
      </c>
      <c r="Z4185">
        <v>12</v>
      </c>
      <c r="AD4185" t="s">
        <v>1165</v>
      </c>
      <c r="AF4185" t="s">
        <v>1165</v>
      </c>
      <c r="AI4185" s="21" t="s">
        <v>1165</v>
      </c>
      <c r="AJ4185" s="21" t="s">
        <v>1148</v>
      </c>
      <c r="AK4185" s="21">
        <v>54.78</v>
      </c>
      <c r="AL4185" t="s">
        <v>1277</v>
      </c>
      <c r="AM4185" t="s">
        <v>3003</v>
      </c>
      <c r="AN4185" s="21">
        <v>4</v>
      </c>
      <c r="AO4185" s="21">
        <v>25</v>
      </c>
      <c r="AP4185" s="21">
        <v>27</v>
      </c>
      <c r="AQ4185" s="22" t="s">
        <v>3252</v>
      </c>
      <c r="AR4185" s="21" t="s">
        <v>3266</v>
      </c>
    </row>
    <row r="4186" spans="1:44" x14ac:dyDescent="0.2">
      <c r="A4186" t="s">
        <v>2013</v>
      </c>
      <c r="B4186" s="21" t="s">
        <v>1146</v>
      </c>
      <c r="C4186" s="21" t="s">
        <v>1149</v>
      </c>
      <c r="D4186" s="21" t="s">
        <v>3260</v>
      </c>
      <c r="E4186" s="21" t="s">
        <v>3261</v>
      </c>
      <c r="G4186" s="14" t="s">
        <v>3267</v>
      </c>
      <c r="H4186" s="21" t="s">
        <v>1165</v>
      </c>
      <c r="I4186" s="21" t="s">
        <v>3262</v>
      </c>
      <c r="M4186" t="s">
        <v>3034</v>
      </c>
      <c r="O4186">
        <v>2009</v>
      </c>
      <c r="Q4186" t="s">
        <v>3263</v>
      </c>
      <c r="S4186" t="s">
        <v>3265</v>
      </c>
      <c r="T4186" t="s">
        <v>3264</v>
      </c>
      <c r="U4186" s="21" t="s">
        <v>1151</v>
      </c>
      <c r="X4186" s="9" t="s">
        <v>3269</v>
      </c>
      <c r="Z4186">
        <v>12</v>
      </c>
      <c r="AD4186" t="s">
        <v>1165</v>
      </c>
      <c r="AF4186" t="s">
        <v>1165</v>
      </c>
      <c r="AI4186" s="21" t="s">
        <v>1165</v>
      </c>
      <c r="AJ4186" s="21" t="s">
        <v>1148</v>
      </c>
      <c r="AK4186" s="21">
        <v>54.78</v>
      </c>
      <c r="AL4186" t="s">
        <v>1277</v>
      </c>
      <c r="AM4186" t="s">
        <v>3003</v>
      </c>
      <c r="AN4186" s="21">
        <v>4</v>
      </c>
      <c r="AO4186" s="21">
        <v>25</v>
      </c>
      <c r="AP4186" s="21">
        <v>28</v>
      </c>
      <c r="AQ4186" s="22" t="s">
        <v>3252</v>
      </c>
      <c r="AR4186" s="21" t="s">
        <v>3266</v>
      </c>
    </row>
    <row r="4187" spans="1:44" x14ac:dyDescent="0.2">
      <c r="A4187" t="s">
        <v>2013</v>
      </c>
      <c r="B4187" s="21" t="s">
        <v>1146</v>
      </c>
      <c r="C4187" s="21" t="s">
        <v>1149</v>
      </c>
      <c r="D4187" s="21" t="s">
        <v>3260</v>
      </c>
      <c r="E4187" s="21" t="s">
        <v>3261</v>
      </c>
      <c r="G4187" s="14" t="s">
        <v>3267</v>
      </c>
      <c r="H4187" s="21" t="s">
        <v>1165</v>
      </c>
      <c r="I4187" s="21" t="s">
        <v>3262</v>
      </c>
      <c r="M4187" t="s">
        <v>3034</v>
      </c>
      <c r="O4187">
        <v>2009</v>
      </c>
      <c r="Q4187" t="s">
        <v>3263</v>
      </c>
      <c r="S4187" t="s">
        <v>3265</v>
      </c>
      <c r="T4187" t="s">
        <v>3264</v>
      </c>
      <c r="U4187" s="21" t="s">
        <v>1151</v>
      </c>
      <c r="X4187" s="9" t="s">
        <v>3269</v>
      </c>
      <c r="Z4187">
        <v>12</v>
      </c>
      <c r="AD4187" t="s">
        <v>1165</v>
      </c>
      <c r="AF4187" t="s">
        <v>1165</v>
      </c>
      <c r="AI4187" s="21" t="s">
        <v>1165</v>
      </c>
      <c r="AJ4187" s="21" t="s">
        <v>1148</v>
      </c>
      <c r="AK4187" s="21">
        <v>54.78</v>
      </c>
      <c r="AL4187" t="s">
        <v>1277</v>
      </c>
      <c r="AM4187" t="s">
        <v>3003</v>
      </c>
      <c r="AN4187" s="21">
        <v>4</v>
      </c>
      <c r="AO4187" s="21">
        <v>25</v>
      </c>
      <c r="AP4187" s="21">
        <v>29</v>
      </c>
      <c r="AQ4187" s="22" t="s">
        <v>3252</v>
      </c>
      <c r="AR4187" s="21" t="s">
        <v>3266</v>
      </c>
    </row>
    <row r="4188" spans="1:44" x14ac:dyDescent="0.2">
      <c r="A4188" t="s">
        <v>2013</v>
      </c>
      <c r="B4188" s="21" t="s">
        <v>1146</v>
      </c>
      <c r="C4188" s="21" t="s">
        <v>1149</v>
      </c>
      <c r="D4188" s="21" t="s">
        <v>3260</v>
      </c>
      <c r="E4188" s="21" t="s">
        <v>3261</v>
      </c>
      <c r="G4188" s="14" t="s">
        <v>3267</v>
      </c>
      <c r="H4188" s="21" t="s">
        <v>1165</v>
      </c>
      <c r="I4188" s="21" t="s">
        <v>3262</v>
      </c>
      <c r="M4188" t="s">
        <v>3034</v>
      </c>
      <c r="O4188">
        <v>2009</v>
      </c>
      <c r="Q4188" t="s">
        <v>3263</v>
      </c>
      <c r="S4188" t="s">
        <v>3265</v>
      </c>
      <c r="T4188" t="s">
        <v>3264</v>
      </c>
      <c r="U4188" s="21" t="s">
        <v>1151</v>
      </c>
      <c r="X4188" s="9" t="s">
        <v>3269</v>
      </c>
      <c r="Z4188">
        <v>12</v>
      </c>
      <c r="AD4188" t="s">
        <v>1165</v>
      </c>
      <c r="AF4188" t="s">
        <v>1165</v>
      </c>
      <c r="AI4188" s="21" t="s">
        <v>1165</v>
      </c>
      <c r="AJ4188" s="21" t="s">
        <v>1148</v>
      </c>
      <c r="AK4188" s="21">
        <v>54.78</v>
      </c>
      <c r="AL4188" t="s">
        <v>1277</v>
      </c>
      <c r="AM4188" t="s">
        <v>3003</v>
      </c>
      <c r="AN4188" s="21">
        <v>4</v>
      </c>
      <c r="AO4188" s="21">
        <v>25</v>
      </c>
      <c r="AP4188" s="21">
        <v>30</v>
      </c>
      <c r="AQ4188" s="22" t="s">
        <v>3252</v>
      </c>
      <c r="AR4188" s="21" t="s">
        <v>3266</v>
      </c>
    </row>
    <row r="4189" spans="1:44" x14ac:dyDescent="0.2">
      <c r="A4189" t="s">
        <v>2013</v>
      </c>
      <c r="B4189" s="21" t="s">
        <v>1146</v>
      </c>
      <c r="C4189" s="21" t="s">
        <v>1149</v>
      </c>
      <c r="D4189" s="21" t="s">
        <v>3260</v>
      </c>
      <c r="E4189" s="21" t="s">
        <v>3271</v>
      </c>
      <c r="G4189" s="14" t="s">
        <v>3267</v>
      </c>
      <c r="H4189" s="21" t="s">
        <v>1165</v>
      </c>
      <c r="I4189" s="21" t="s">
        <v>3262</v>
      </c>
      <c r="M4189" t="s">
        <v>3034</v>
      </c>
      <c r="O4189">
        <v>2009</v>
      </c>
      <c r="Q4189" t="s">
        <v>3263</v>
      </c>
      <c r="S4189" t="s">
        <v>3265</v>
      </c>
      <c r="T4189" t="s">
        <v>3264</v>
      </c>
      <c r="U4189" s="21" t="s">
        <v>1151</v>
      </c>
      <c r="X4189" s="9" t="s">
        <v>1217</v>
      </c>
      <c r="Z4189">
        <v>12</v>
      </c>
      <c r="AD4189" t="s">
        <v>1165</v>
      </c>
      <c r="AF4189" t="s">
        <v>1165</v>
      </c>
      <c r="AI4189" s="21" t="s">
        <v>1165</v>
      </c>
      <c r="AJ4189" s="21" t="s">
        <v>1148</v>
      </c>
      <c r="AK4189">
        <v>0</v>
      </c>
      <c r="AL4189" t="s">
        <v>1277</v>
      </c>
      <c r="AM4189">
        <v>0</v>
      </c>
      <c r="AN4189" s="21">
        <v>4</v>
      </c>
      <c r="AO4189" s="21">
        <v>25</v>
      </c>
      <c r="AP4189" s="21">
        <v>1</v>
      </c>
      <c r="AQ4189" s="22" t="s">
        <v>3252</v>
      </c>
      <c r="AR4189" s="21" t="s">
        <v>3270</v>
      </c>
    </row>
    <row r="4190" spans="1:44" x14ac:dyDescent="0.2">
      <c r="A4190" t="s">
        <v>2013</v>
      </c>
      <c r="B4190" s="21" t="s">
        <v>1146</v>
      </c>
      <c r="C4190" s="21" t="s">
        <v>1149</v>
      </c>
      <c r="D4190" s="21" t="s">
        <v>3260</v>
      </c>
      <c r="E4190" s="21" t="s">
        <v>3271</v>
      </c>
      <c r="G4190" s="14" t="s">
        <v>3267</v>
      </c>
      <c r="H4190" s="21" t="s">
        <v>1165</v>
      </c>
      <c r="I4190" s="21" t="s">
        <v>3262</v>
      </c>
      <c r="M4190" t="s">
        <v>3034</v>
      </c>
      <c r="O4190">
        <v>2009</v>
      </c>
      <c r="Q4190" t="s">
        <v>3263</v>
      </c>
      <c r="S4190" t="s">
        <v>3265</v>
      </c>
      <c r="T4190" t="s">
        <v>3264</v>
      </c>
      <c r="U4190" s="21" t="s">
        <v>1151</v>
      </c>
      <c r="X4190" s="9" t="s">
        <v>1217</v>
      </c>
      <c r="Z4190">
        <v>12</v>
      </c>
      <c r="AD4190" t="s">
        <v>1165</v>
      </c>
      <c r="AF4190" t="s">
        <v>1165</v>
      </c>
      <c r="AI4190" s="21" t="s">
        <v>1165</v>
      </c>
      <c r="AJ4190" s="21" t="s">
        <v>1148</v>
      </c>
      <c r="AK4190">
        <v>0</v>
      </c>
      <c r="AL4190" t="s">
        <v>1277</v>
      </c>
      <c r="AM4190">
        <v>0</v>
      </c>
      <c r="AN4190" s="21">
        <v>4</v>
      </c>
      <c r="AO4190" s="21">
        <v>25</v>
      </c>
      <c r="AP4190" s="21">
        <v>2</v>
      </c>
      <c r="AQ4190" s="22" t="s">
        <v>3252</v>
      </c>
      <c r="AR4190" s="21" t="s">
        <v>3270</v>
      </c>
    </row>
    <row r="4191" spans="1:44" x14ac:dyDescent="0.2">
      <c r="A4191" t="s">
        <v>2013</v>
      </c>
      <c r="B4191" s="21" t="s">
        <v>1146</v>
      </c>
      <c r="C4191" s="21" t="s">
        <v>1149</v>
      </c>
      <c r="D4191" s="21" t="s">
        <v>3260</v>
      </c>
      <c r="E4191" s="21" t="s">
        <v>3271</v>
      </c>
      <c r="G4191" s="14" t="s">
        <v>3267</v>
      </c>
      <c r="H4191" s="21" t="s">
        <v>1165</v>
      </c>
      <c r="I4191" s="21" t="s">
        <v>3262</v>
      </c>
      <c r="M4191" t="s">
        <v>3034</v>
      </c>
      <c r="O4191">
        <v>2009</v>
      </c>
      <c r="Q4191" t="s">
        <v>3263</v>
      </c>
      <c r="S4191" t="s">
        <v>3265</v>
      </c>
      <c r="T4191" t="s">
        <v>3264</v>
      </c>
      <c r="U4191" s="21" t="s">
        <v>1151</v>
      </c>
      <c r="X4191" s="9" t="s">
        <v>1217</v>
      </c>
      <c r="Z4191">
        <v>12</v>
      </c>
      <c r="AD4191" t="s">
        <v>1165</v>
      </c>
      <c r="AF4191" t="s">
        <v>1165</v>
      </c>
      <c r="AI4191" s="21" t="s">
        <v>1165</v>
      </c>
      <c r="AJ4191" s="21" t="s">
        <v>1148</v>
      </c>
      <c r="AK4191">
        <v>0</v>
      </c>
      <c r="AL4191" t="s">
        <v>1277</v>
      </c>
      <c r="AM4191">
        <v>0</v>
      </c>
      <c r="AN4191" s="21">
        <v>4</v>
      </c>
      <c r="AO4191" s="21">
        <v>25</v>
      </c>
      <c r="AP4191" s="21">
        <v>3</v>
      </c>
      <c r="AQ4191" s="22" t="s">
        <v>3252</v>
      </c>
      <c r="AR4191" s="21" t="s">
        <v>3270</v>
      </c>
    </row>
    <row r="4192" spans="1:44" x14ac:dyDescent="0.2">
      <c r="A4192" t="s">
        <v>2013</v>
      </c>
      <c r="B4192" s="21" t="s">
        <v>1146</v>
      </c>
      <c r="C4192" s="21" t="s">
        <v>1149</v>
      </c>
      <c r="D4192" s="21" t="s">
        <v>3260</v>
      </c>
      <c r="E4192" s="21" t="s">
        <v>3271</v>
      </c>
      <c r="G4192" s="14" t="s">
        <v>3267</v>
      </c>
      <c r="H4192" s="21" t="s">
        <v>1165</v>
      </c>
      <c r="I4192" s="21" t="s">
        <v>3262</v>
      </c>
      <c r="M4192" t="s">
        <v>3034</v>
      </c>
      <c r="O4192">
        <v>2009</v>
      </c>
      <c r="Q4192" t="s">
        <v>3263</v>
      </c>
      <c r="S4192" t="s">
        <v>3265</v>
      </c>
      <c r="T4192" t="s">
        <v>3264</v>
      </c>
      <c r="U4192" s="21" t="s">
        <v>1151</v>
      </c>
      <c r="X4192" s="9" t="s">
        <v>1217</v>
      </c>
      <c r="Z4192">
        <v>12</v>
      </c>
      <c r="AD4192" t="s">
        <v>1165</v>
      </c>
      <c r="AF4192" t="s">
        <v>1165</v>
      </c>
      <c r="AI4192" s="21" t="s">
        <v>1165</v>
      </c>
      <c r="AJ4192" s="21" t="s">
        <v>1148</v>
      </c>
      <c r="AK4192">
        <v>0</v>
      </c>
      <c r="AL4192" t="s">
        <v>1277</v>
      </c>
      <c r="AM4192">
        <v>0</v>
      </c>
      <c r="AN4192" s="21">
        <v>4</v>
      </c>
      <c r="AO4192" s="21">
        <v>25</v>
      </c>
      <c r="AP4192" s="21">
        <v>4</v>
      </c>
      <c r="AQ4192" s="22" t="s">
        <v>3252</v>
      </c>
      <c r="AR4192" s="21" t="s">
        <v>3270</v>
      </c>
    </row>
    <row r="4193" spans="1:44" x14ac:dyDescent="0.2">
      <c r="A4193" t="s">
        <v>2013</v>
      </c>
      <c r="B4193" s="21" t="s">
        <v>1146</v>
      </c>
      <c r="C4193" s="21" t="s">
        <v>1149</v>
      </c>
      <c r="D4193" s="21" t="s">
        <v>3260</v>
      </c>
      <c r="E4193" s="21" t="s">
        <v>3271</v>
      </c>
      <c r="G4193" s="14" t="s">
        <v>3267</v>
      </c>
      <c r="H4193" s="21" t="s">
        <v>1165</v>
      </c>
      <c r="I4193" s="21" t="s">
        <v>3262</v>
      </c>
      <c r="M4193" t="s">
        <v>3034</v>
      </c>
      <c r="O4193">
        <v>2009</v>
      </c>
      <c r="Q4193" t="s">
        <v>3263</v>
      </c>
      <c r="S4193" t="s">
        <v>3265</v>
      </c>
      <c r="T4193" t="s">
        <v>3264</v>
      </c>
      <c r="U4193" s="21" t="s">
        <v>1151</v>
      </c>
      <c r="X4193" s="9" t="s">
        <v>1217</v>
      </c>
      <c r="Z4193">
        <v>12</v>
      </c>
      <c r="AD4193" t="s">
        <v>1165</v>
      </c>
      <c r="AF4193" t="s">
        <v>1165</v>
      </c>
      <c r="AI4193" s="21" t="s">
        <v>1165</v>
      </c>
      <c r="AJ4193" s="21" t="s">
        <v>1148</v>
      </c>
      <c r="AK4193">
        <v>0</v>
      </c>
      <c r="AL4193" t="s">
        <v>1277</v>
      </c>
      <c r="AM4193">
        <v>0</v>
      </c>
      <c r="AN4193" s="21">
        <v>4</v>
      </c>
      <c r="AO4193" s="21">
        <v>25</v>
      </c>
      <c r="AP4193" s="21">
        <v>5</v>
      </c>
      <c r="AQ4193" s="22" t="s">
        <v>3252</v>
      </c>
      <c r="AR4193" s="21" t="s">
        <v>3270</v>
      </c>
    </row>
    <row r="4194" spans="1:44" x14ac:dyDescent="0.2">
      <c r="A4194" t="s">
        <v>2013</v>
      </c>
      <c r="B4194" s="21" t="s">
        <v>1146</v>
      </c>
      <c r="C4194" s="21" t="s">
        <v>1149</v>
      </c>
      <c r="D4194" s="21" t="s">
        <v>3260</v>
      </c>
      <c r="E4194" s="21" t="s">
        <v>3271</v>
      </c>
      <c r="G4194" s="14" t="s">
        <v>3267</v>
      </c>
      <c r="H4194" s="21" t="s">
        <v>1165</v>
      </c>
      <c r="I4194" s="21" t="s">
        <v>3262</v>
      </c>
      <c r="M4194" t="s">
        <v>3034</v>
      </c>
      <c r="O4194">
        <v>2009</v>
      </c>
      <c r="Q4194" t="s">
        <v>3263</v>
      </c>
      <c r="S4194" t="s">
        <v>3265</v>
      </c>
      <c r="T4194" t="s">
        <v>3264</v>
      </c>
      <c r="U4194" s="21" t="s">
        <v>1151</v>
      </c>
      <c r="X4194" s="9" t="s">
        <v>1217</v>
      </c>
      <c r="Z4194">
        <v>12</v>
      </c>
      <c r="AD4194" t="s">
        <v>1165</v>
      </c>
      <c r="AF4194" t="s">
        <v>1165</v>
      </c>
      <c r="AI4194" s="21" t="s">
        <v>1165</v>
      </c>
      <c r="AJ4194" s="21" t="s">
        <v>1148</v>
      </c>
      <c r="AK4194">
        <v>0</v>
      </c>
      <c r="AL4194" t="s">
        <v>1277</v>
      </c>
      <c r="AM4194">
        <v>0</v>
      </c>
      <c r="AN4194" s="21">
        <v>4</v>
      </c>
      <c r="AO4194" s="21">
        <v>25</v>
      </c>
      <c r="AP4194" s="21">
        <v>6</v>
      </c>
      <c r="AQ4194" s="22" t="s">
        <v>3252</v>
      </c>
      <c r="AR4194" s="21" t="s">
        <v>3270</v>
      </c>
    </row>
    <row r="4195" spans="1:44" x14ac:dyDescent="0.2">
      <c r="A4195" t="s">
        <v>2013</v>
      </c>
      <c r="B4195" s="21" t="s">
        <v>1146</v>
      </c>
      <c r="C4195" s="21" t="s">
        <v>1149</v>
      </c>
      <c r="D4195" s="21" t="s">
        <v>3260</v>
      </c>
      <c r="E4195" s="21" t="s">
        <v>3271</v>
      </c>
      <c r="G4195" s="14" t="s">
        <v>3267</v>
      </c>
      <c r="H4195" s="21" t="s">
        <v>1165</v>
      </c>
      <c r="I4195" s="21" t="s">
        <v>3262</v>
      </c>
      <c r="M4195" t="s">
        <v>3034</v>
      </c>
      <c r="O4195">
        <v>2009</v>
      </c>
      <c r="Q4195" t="s">
        <v>3263</v>
      </c>
      <c r="S4195" t="s">
        <v>3265</v>
      </c>
      <c r="T4195" t="s">
        <v>3264</v>
      </c>
      <c r="U4195" s="21" t="s">
        <v>1151</v>
      </c>
      <c r="X4195" s="9" t="s">
        <v>1217</v>
      </c>
      <c r="Z4195">
        <v>12</v>
      </c>
      <c r="AD4195" t="s">
        <v>1165</v>
      </c>
      <c r="AF4195" t="s">
        <v>1165</v>
      </c>
      <c r="AI4195" s="21" t="s">
        <v>1165</v>
      </c>
      <c r="AJ4195" s="21" t="s">
        <v>1148</v>
      </c>
      <c r="AK4195">
        <v>0</v>
      </c>
      <c r="AL4195" t="s">
        <v>1277</v>
      </c>
      <c r="AM4195">
        <v>0</v>
      </c>
      <c r="AN4195" s="21">
        <v>4</v>
      </c>
      <c r="AO4195" s="21">
        <v>25</v>
      </c>
      <c r="AP4195" s="21">
        <v>7</v>
      </c>
      <c r="AQ4195" s="22" t="s">
        <v>3252</v>
      </c>
      <c r="AR4195" s="21" t="s">
        <v>3270</v>
      </c>
    </row>
    <row r="4196" spans="1:44" x14ac:dyDescent="0.2">
      <c r="A4196" t="s">
        <v>2013</v>
      </c>
      <c r="B4196" s="21" t="s">
        <v>1146</v>
      </c>
      <c r="C4196" s="21" t="s">
        <v>1149</v>
      </c>
      <c r="D4196" s="21" t="s">
        <v>3260</v>
      </c>
      <c r="E4196" s="21" t="s">
        <v>3271</v>
      </c>
      <c r="G4196" s="14" t="s">
        <v>3267</v>
      </c>
      <c r="H4196" s="21" t="s">
        <v>1165</v>
      </c>
      <c r="I4196" s="21" t="s">
        <v>3262</v>
      </c>
      <c r="M4196" t="s">
        <v>3034</v>
      </c>
      <c r="O4196">
        <v>2009</v>
      </c>
      <c r="Q4196" t="s">
        <v>3263</v>
      </c>
      <c r="S4196" t="s">
        <v>3265</v>
      </c>
      <c r="T4196" t="s">
        <v>3264</v>
      </c>
      <c r="U4196" s="21" t="s">
        <v>1151</v>
      </c>
      <c r="X4196" s="9" t="s">
        <v>1217</v>
      </c>
      <c r="Z4196">
        <v>12</v>
      </c>
      <c r="AD4196" t="s">
        <v>1165</v>
      </c>
      <c r="AF4196" t="s">
        <v>1165</v>
      </c>
      <c r="AI4196" s="21" t="s">
        <v>1165</v>
      </c>
      <c r="AJ4196" s="21" t="s">
        <v>1148</v>
      </c>
      <c r="AK4196">
        <v>0</v>
      </c>
      <c r="AL4196" t="s">
        <v>1277</v>
      </c>
      <c r="AM4196">
        <v>0</v>
      </c>
      <c r="AN4196" s="21">
        <v>4</v>
      </c>
      <c r="AO4196" s="21">
        <v>25</v>
      </c>
      <c r="AP4196" s="21">
        <v>8</v>
      </c>
      <c r="AQ4196" s="22" t="s">
        <v>3252</v>
      </c>
      <c r="AR4196" s="21" t="s">
        <v>3270</v>
      </c>
    </row>
    <row r="4197" spans="1:44" x14ac:dyDescent="0.2">
      <c r="A4197" t="s">
        <v>2013</v>
      </c>
      <c r="B4197" s="21" t="s">
        <v>1146</v>
      </c>
      <c r="C4197" s="21" t="s">
        <v>1149</v>
      </c>
      <c r="D4197" s="21" t="s">
        <v>3260</v>
      </c>
      <c r="E4197" s="21" t="s">
        <v>3271</v>
      </c>
      <c r="G4197" s="14" t="s">
        <v>3267</v>
      </c>
      <c r="H4197" s="21" t="s">
        <v>1165</v>
      </c>
      <c r="I4197" s="21" t="s">
        <v>3262</v>
      </c>
      <c r="M4197" t="s">
        <v>3034</v>
      </c>
      <c r="O4197">
        <v>2009</v>
      </c>
      <c r="Q4197" t="s">
        <v>3263</v>
      </c>
      <c r="S4197" t="s">
        <v>3265</v>
      </c>
      <c r="T4197" t="s">
        <v>3264</v>
      </c>
      <c r="U4197" s="21" t="s">
        <v>1151</v>
      </c>
      <c r="X4197" s="9" t="s">
        <v>1217</v>
      </c>
      <c r="Z4197">
        <v>12</v>
      </c>
      <c r="AD4197" t="s">
        <v>1165</v>
      </c>
      <c r="AF4197" t="s">
        <v>1165</v>
      </c>
      <c r="AI4197" s="21" t="s">
        <v>1165</v>
      </c>
      <c r="AJ4197" s="21" t="s">
        <v>1148</v>
      </c>
      <c r="AK4197">
        <v>0</v>
      </c>
      <c r="AL4197" t="s">
        <v>1277</v>
      </c>
      <c r="AM4197">
        <v>0</v>
      </c>
      <c r="AN4197" s="21">
        <v>4</v>
      </c>
      <c r="AO4197" s="21">
        <v>25</v>
      </c>
      <c r="AP4197" s="21">
        <v>9</v>
      </c>
      <c r="AQ4197" s="22" t="s">
        <v>3252</v>
      </c>
      <c r="AR4197" s="21" t="s">
        <v>3270</v>
      </c>
    </row>
    <row r="4198" spans="1:44" x14ac:dyDescent="0.2">
      <c r="A4198" t="s">
        <v>2013</v>
      </c>
      <c r="B4198" s="21" t="s">
        <v>1146</v>
      </c>
      <c r="C4198" s="21" t="s">
        <v>1149</v>
      </c>
      <c r="D4198" s="21" t="s">
        <v>3260</v>
      </c>
      <c r="E4198" s="21" t="s">
        <v>3271</v>
      </c>
      <c r="G4198" s="14" t="s">
        <v>3267</v>
      </c>
      <c r="H4198" s="21" t="s">
        <v>1165</v>
      </c>
      <c r="I4198" s="21" t="s">
        <v>3262</v>
      </c>
      <c r="M4198" t="s">
        <v>3034</v>
      </c>
      <c r="O4198">
        <v>2009</v>
      </c>
      <c r="Q4198" t="s">
        <v>3263</v>
      </c>
      <c r="S4198" t="s">
        <v>3265</v>
      </c>
      <c r="T4198" t="s">
        <v>3264</v>
      </c>
      <c r="U4198" s="21" t="s">
        <v>1151</v>
      </c>
      <c r="X4198" s="9" t="s">
        <v>1217</v>
      </c>
      <c r="Z4198">
        <v>12</v>
      </c>
      <c r="AD4198" t="s">
        <v>1165</v>
      </c>
      <c r="AF4198" t="s">
        <v>1165</v>
      </c>
      <c r="AI4198" s="21" t="s">
        <v>1165</v>
      </c>
      <c r="AJ4198" s="21" t="s">
        <v>1148</v>
      </c>
      <c r="AK4198">
        <v>0</v>
      </c>
      <c r="AL4198" t="s">
        <v>1277</v>
      </c>
      <c r="AM4198">
        <v>0</v>
      </c>
      <c r="AN4198" s="21">
        <v>4</v>
      </c>
      <c r="AO4198" s="21">
        <v>25</v>
      </c>
      <c r="AP4198" s="21">
        <v>10</v>
      </c>
      <c r="AQ4198" s="22" t="s">
        <v>3252</v>
      </c>
      <c r="AR4198" s="21" t="s">
        <v>3270</v>
      </c>
    </row>
    <row r="4199" spans="1:44" x14ac:dyDescent="0.2">
      <c r="A4199" t="s">
        <v>2013</v>
      </c>
      <c r="B4199" s="21" t="s">
        <v>1146</v>
      </c>
      <c r="C4199" s="21" t="s">
        <v>1149</v>
      </c>
      <c r="D4199" s="21" t="s">
        <v>3260</v>
      </c>
      <c r="E4199" s="21" t="s">
        <v>3271</v>
      </c>
      <c r="G4199" s="14" t="s">
        <v>3267</v>
      </c>
      <c r="H4199" s="21" t="s">
        <v>1165</v>
      </c>
      <c r="I4199" s="21" t="s">
        <v>3262</v>
      </c>
      <c r="M4199" t="s">
        <v>3034</v>
      </c>
      <c r="O4199">
        <v>2009</v>
      </c>
      <c r="Q4199" t="s">
        <v>3263</v>
      </c>
      <c r="S4199" t="s">
        <v>3265</v>
      </c>
      <c r="T4199" t="s">
        <v>3264</v>
      </c>
      <c r="U4199" s="21" t="s">
        <v>1151</v>
      </c>
      <c r="X4199" s="9" t="s">
        <v>1217</v>
      </c>
      <c r="Z4199">
        <v>12</v>
      </c>
      <c r="AD4199" t="s">
        <v>1165</v>
      </c>
      <c r="AF4199" t="s">
        <v>1165</v>
      </c>
      <c r="AI4199" s="21" t="s">
        <v>1165</v>
      </c>
      <c r="AJ4199" s="21" t="s">
        <v>1148</v>
      </c>
      <c r="AK4199">
        <v>0</v>
      </c>
      <c r="AL4199" t="s">
        <v>1277</v>
      </c>
      <c r="AM4199">
        <v>0</v>
      </c>
      <c r="AN4199" s="21">
        <v>4</v>
      </c>
      <c r="AO4199" s="21">
        <v>25</v>
      </c>
      <c r="AP4199" s="21">
        <v>11</v>
      </c>
      <c r="AQ4199" s="22" t="s">
        <v>3252</v>
      </c>
      <c r="AR4199" s="21" t="s">
        <v>3270</v>
      </c>
    </row>
    <row r="4200" spans="1:44" x14ac:dyDescent="0.2">
      <c r="A4200" t="s">
        <v>2013</v>
      </c>
      <c r="B4200" s="21" t="s">
        <v>1146</v>
      </c>
      <c r="C4200" s="21" t="s">
        <v>1149</v>
      </c>
      <c r="D4200" s="21" t="s">
        <v>3260</v>
      </c>
      <c r="E4200" s="21" t="s">
        <v>3271</v>
      </c>
      <c r="G4200" s="14" t="s">
        <v>3267</v>
      </c>
      <c r="H4200" s="21" t="s">
        <v>1165</v>
      </c>
      <c r="I4200" s="21" t="s">
        <v>3262</v>
      </c>
      <c r="M4200" t="s">
        <v>3034</v>
      </c>
      <c r="O4200">
        <v>2009</v>
      </c>
      <c r="Q4200" t="s">
        <v>3263</v>
      </c>
      <c r="S4200" t="s">
        <v>3265</v>
      </c>
      <c r="T4200" t="s">
        <v>3264</v>
      </c>
      <c r="U4200" s="21" t="s">
        <v>1151</v>
      </c>
      <c r="X4200" s="9" t="s">
        <v>1217</v>
      </c>
      <c r="Z4200">
        <v>12</v>
      </c>
      <c r="AD4200" t="s">
        <v>1165</v>
      </c>
      <c r="AF4200" t="s">
        <v>1165</v>
      </c>
      <c r="AI4200" s="21" t="s">
        <v>1165</v>
      </c>
      <c r="AJ4200" s="21" t="s">
        <v>1148</v>
      </c>
      <c r="AK4200">
        <v>0</v>
      </c>
      <c r="AL4200" t="s">
        <v>1277</v>
      </c>
      <c r="AM4200">
        <v>0</v>
      </c>
      <c r="AN4200" s="21">
        <v>4</v>
      </c>
      <c r="AO4200" s="21">
        <v>25</v>
      </c>
      <c r="AP4200" s="21">
        <v>12</v>
      </c>
      <c r="AQ4200" s="22" t="s">
        <v>3252</v>
      </c>
      <c r="AR4200" s="21" t="s">
        <v>3270</v>
      </c>
    </row>
    <row r="4201" spans="1:44" x14ac:dyDescent="0.2">
      <c r="A4201" t="s">
        <v>2013</v>
      </c>
      <c r="B4201" s="21" t="s">
        <v>1146</v>
      </c>
      <c r="C4201" s="21" t="s">
        <v>1149</v>
      </c>
      <c r="D4201" s="21" t="s">
        <v>3260</v>
      </c>
      <c r="E4201" s="21" t="s">
        <v>3271</v>
      </c>
      <c r="G4201" s="14" t="s">
        <v>3267</v>
      </c>
      <c r="H4201" s="21" t="s">
        <v>1165</v>
      </c>
      <c r="I4201" s="21" t="s">
        <v>3262</v>
      </c>
      <c r="M4201" t="s">
        <v>3034</v>
      </c>
      <c r="O4201">
        <v>2009</v>
      </c>
      <c r="Q4201" t="s">
        <v>3263</v>
      </c>
      <c r="S4201" t="s">
        <v>3265</v>
      </c>
      <c r="T4201" t="s">
        <v>3264</v>
      </c>
      <c r="U4201" s="21" t="s">
        <v>1151</v>
      </c>
      <c r="X4201" s="9" t="s">
        <v>1217</v>
      </c>
      <c r="Z4201">
        <v>12</v>
      </c>
      <c r="AD4201" t="s">
        <v>1165</v>
      </c>
      <c r="AF4201" t="s">
        <v>1165</v>
      </c>
      <c r="AI4201" s="21" t="s">
        <v>1165</v>
      </c>
      <c r="AJ4201" s="21" t="s">
        <v>1148</v>
      </c>
      <c r="AK4201">
        <v>0</v>
      </c>
      <c r="AL4201" t="s">
        <v>1277</v>
      </c>
      <c r="AM4201">
        <v>0</v>
      </c>
      <c r="AN4201" s="21">
        <v>4</v>
      </c>
      <c r="AO4201" s="21">
        <v>25</v>
      </c>
      <c r="AP4201" s="21">
        <v>13</v>
      </c>
      <c r="AQ4201" s="22" t="s">
        <v>3252</v>
      </c>
      <c r="AR4201" s="21" t="s">
        <v>3270</v>
      </c>
    </row>
    <row r="4202" spans="1:44" x14ac:dyDescent="0.2">
      <c r="A4202" t="s">
        <v>2013</v>
      </c>
      <c r="B4202" s="21" t="s">
        <v>1146</v>
      </c>
      <c r="C4202" s="21" t="s">
        <v>1149</v>
      </c>
      <c r="D4202" s="21" t="s">
        <v>3260</v>
      </c>
      <c r="E4202" s="21" t="s">
        <v>3271</v>
      </c>
      <c r="G4202" s="14" t="s">
        <v>3267</v>
      </c>
      <c r="H4202" s="21" t="s">
        <v>1165</v>
      </c>
      <c r="I4202" s="21" t="s">
        <v>3262</v>
      </c>
      <c r="M4202" t="s">
        <v>3034</v>
      </c>
      <c r="O4202">
        <v>2009</v>
      </c>
      <c r="Q4202" t="s">
        <v>3263</v>
      </c>
      <c r="S4202" t="s">
        <v>3265</v>
      </c>
      <c r="T4202" t="s">
        <v>3264</v>
      </c>
      <c r="U4202" s="21" t="s">
        <v>1151</v>
      </c>
      <c r="X4202" s="9" t="s">
        <v>1217</v>
      </c>
      <c r="Z4202">
        <v>12</v>
      </c>
      <c r="AD4202" t="s">
        <v>1165</v>
      </c>
      <c r="AF4202" t="s">
        <v>1165</v>
      </c>
      <c r="AI4202" s="21" t="s">
        <v>1165</v>
      </c>
      <c r="AJ4202" s="21" t="s">
        <v>1148</v>
      </c>
      <c r="AK4202">
        <v>0</v>
      </c>
      <c r="AL4202" t="s">
        <v>1277</v>
      </c>
      <c r="AM4202">
        <v>0</v>
      </c>
      <c r="AN4202" s="21">
        <v>4</v>
      </c>
      <c r="AO4202" s="21">
        <v>25</v>
      </c>
      <c r="AP4202" s="21">
        <v>14</v>
      </c>
      <c r="AQ4202" s="22" t="s">
        <v>3252</v>
      </c>
      <c r="AR4202" s="21" t="s">
        <v>3270</v>
      </c>
    </row>
    <row r="4203" spans="1:44" x14ac:dyDescent="0.2">
      <c r="A4203" t="s">
        <v>2013</v>
      </c>
      <c r="B4203" s="21" t="s">
        <v>1146</v>
      </c>
      <c r="C4203" s="21" t="s">
        <v>1149</v>
      </c>
      <c r="D4203" s="21" t="s">
        <v>3260</v>
      </c>
      <c r="E4203" s="21" t="s">
        <v>3271</v>
      </c>
      <c r="G4203" s="14" t="s">
        <v>3267</v>
      </c>
      <c r="H4203" s="21" t="s">
        <v>1165</v>
      </c>
      <c r="I4203" s="21" t="s">
        <v>3262</v>
      </c>
      <c r="M4203" t="s">
        <v>3034</v>
      </c>
      <c r="O4203">
        <v>2009</v>
      </c>
      <c r="Q4203" t="s">
        <v>3263</v>
      </c>
      <c r="S4203" t="s">
        <v>3265</v>
      </c>
      <c r="T4203" t="s">
        <v>3264</v>
      </c>
      <c r="U4203" s="21" t="s">
        <v>1151</v>
      </c>
      <c r="X4203" s="9" t="s">
        <v>1217</v>
      </c>
      <c r="Z4203">
        <v>12</v>
      </c>
      <c r="AD4203" t="s">
        <v>1165</v>
      </c>
      <c r="AF4203" t="s">
        <v>1165</v>
      </c>
      <c r="AI4203" s="21" t="s">
        <v>1165</v>
      </c>
      <c r="AJ4203" s="21" t="s">
        <v>1148</v>
      </c>
      <c r="AK4203">
        <v>0</v>
      </c>
      <c r="AL4203" t="s">
        <v>1277</v>
      </c>
      <c r="AM4203">
        <v>0</v>
      </c>
      <c r="AN4203" s="21">
        <v>4</v>
      </c>
      <c r="AO4203" s="21">
        <v>25</v>
      </c>
      <c r="AP4203" s="21">
        <v>15</v>
      </c>
      <c r="AQ4203" s="22" t="s">
        <v>3252</v>
      </c>
      <c r="AR4203" s="21" t="s">
        <v>3270</v>
      </c>
    </row>
    <row r="4204" spans="1:44" x14ac:dyDescent="0.2">
      <c r="A4204" t="s">
        <v>2013</v>
      </c>
      <c r="B4204" s="21" t="s">
        <v>1146</v>
      </c>
      <c r="C4204" s="21" t="s">
        <v>1149</v>
      </c>
      <c r="D4204" s="21" t="s">
        <v>3260</v>
      </c>
      <c r="E4204" s="21" t="s">
        <v>3271</v>
      </c>
      <c r="G4204" s="14" t="s">
        <v>3267</v>
      </c>
      <c r="H4204" s="21" t="s">
        <v>1165</v>
      </c>
      <c r="I4204" s="21" t="s">
        <v>3262</v>
      </c>
      <c r="M4204" t="s">
        <v>3034</v>
      </c>
      <c r="O4204">
        <v>2009</v>
      </c>
      <c r="Q4204" t="s">
        <v>3263</v>
      </c>
      <c r="S4204" t="s">
        <v>3265</v>
      </c>
      <c r="T4204" t="s">
        <v>3264</v>
      </c>
      <c r="U4204" s="21" t="s">
        <v>1151</v>
      </c>
      <c r="X4204" s="9" t="s">
        <v>1217</v>
      </c>
      <c r="Z4204">
        <v>12</v>
      </c>
      <c r="AD4204" t="s">
        <v>1165</v>
      </c>
      <c r="AF4204" t="s">
        <v>1165</v>
      </c>
      <c r="AI4204" s="21" t="s">
        <v>1165</v>
      </c>
      <c r="AJ4204" s="21" t="s">
        <v>1148</v>
      </c>
      <c r="AK4204">
        <v>0</v>
      </c>
      <c r="AL4204" t="s">
        <v>1277</v>
      </c>
      <c r="AM4204">
        <v>0</v>
      </c>
      <c r="AN4204" s="21">
        <v>4</v>
      </c>
      <c r="AO4204" s="21">
        <v>25</v>
      </c>
      <c r="AP4204" s="21">
        <v>16</v>
      </c>
      <c r="AQ4204" s="22" t="s">
        <v>3252</v>
      </c>
      <c r="AR4204" s="21" t="s">
        <v>3270</v>
      </c>
    </row>
    <row r="4205" spans="1:44" x14ac:dyDescent="0.2">
      <c r="A4205" t="s">
        <v>2013</v>
      </c>
      <c r="B4205" s="21" t="s">
        <v>1146</v>
      </c>
      <c r="C4205" s="21" t="s">
        <v>1149</v>
      </c>
      <c r="D4205" s="21" t="s">
        <v>3260</v>
      </c>
      <c r="E4205" s="21" t="s">
        <v>3271</v>
      </c>
      <c r="G4205" s="14" t="s">
        <v>3267</v>
      </c>
      <c r="H4205" s="21" t="s">
        <v>1165</v>
      </c>
      <c r="I4205" s="21" t="s">
        <v>3262</v>
      </c>
      <c r="M4205" t="s">
        <v>3034</v>
      </c>
      <c r="O4205">
        <v>2009</v>
      </c>
      <c r="Q4205" t="s">
        <v>3263</v>
      </c>
      <c r="S4205" t="s">
        <v>3265</v>
      </c>
      <c r="T4205" t="s">
        <v>3264</v>
      </c>
      <c r="U4205" s="21" t="s">
        <v>1151</v>
      </c>
      <c r="X4205" s="9" t="s">
        <v>1217</v>
      </c>
      <c r="Z4205">
        <v>12</v>
      </c>
      <c r="AD4205" t="s">
        <v>1165</v>
      </c>
      <c r="AF4205" t="s">
        <v>1165</v>
      </c>
      <c r="AI4205" s="21" t="s">
        <v>1165</v>
      </c>
      <c r="AJ4205" s="21" t="s">
        <v>1148</v>
      </c>
      <c r="AK4205">
        <v>0</v>
      </c>
      <c r="AL4205" t="s">
        <v>1277</v>
      </c>
      <c r="AM4205">
        <v>0</v>
      </c>
      <c r="AN4205" s="21">
        <v>4</v>
      </c>
      <c r="AO4205" s="21">
        <v>25</v>
      </c>
      <c r="AP4205" s="21">
        <v>17</v>
      </c>
      <c r="AQ4205" s="22" t="s">
        <v>3252</v>
      </c>
      <c r="AR4205" s="21" t="s">
        <v>3270</v>
      </c>
    </row>
    <row r="4206" spans="1:44" x14ac:dyDescent="0.2">
      <c r="A4206" t="s">
        <v>2013</v>
      </c>
      <c r="B4206" s="21" t="s">
        <v>1146</v>
      </c>
      <c r="C4206" s="21" t="s">
        <v>1149</v>
      </c>
      <c r="D4206" s="21" t="s">
        <v>3260</v>
      </c>
      <c r="E4206" s="21" t="s">
        <v>3271</v>
      </c>
      <c r="G4206" s="14" t="s">
        <v>3267</v>
      </c>
      <c r="H4206" s="21" t="s">
        <v>1165</v>
      </c>
      <c r="I4206" s="21" t="s">
        <v>3262</v>
      </c>
      <c r="M4206" t="s">
        <v>3034</v>
      </c>
      <c r="O4206">
        <v>2009</v>
      </c>
      <c r="Q4206" t="s">
        <v>3263</v>
      </c>
      <c r="S4206" t="s">
        <v>3265</v>
      </c>
      <c r="T4206" t="s">
        <v>3264</v>
      </c>
      <c r="U4206" s="21" t="s">
        <v>1151</v>
      </c>
      <c r="X4206" s="9" t="s">
        <v>1217</v>
      </c>
      <c r="Z4206">
        <v>12</v>
      </c>
      <c r="AD4206" t="s">
        <v>1165</v>
      </c>
      <c r="AF4206" t="s">
        <v>1165</v>
      </c>
      <c r="AI4206" s="21" t="s">
        <v>1165</v>
      </c>
      <c r="AJ4206" s="21" t="s">
        <v>1148</v>
      </c>
      <c r="AK4206">
        <v>0</v>
      </c>
      <c r="AL4206" t="s">
        <v>1277</v>
      </c>
      <c r="AM4206">
        <v>0</v>
      </c>
      <c r="AN4206" s="21">
        <v>4</v>
      </c>
      <c r="AO4206" s="21">
        <v>25</v>
      </c>
      <c r="AP4206" s="21">
        <v>18</v>
      </c>
      <c r="AQ4206" s="22" t="s">
        <v>3252</v>
      </c>
      <c r="AR4206" s="21" t="s">
        <v>3270</v>
      </c>
    </row>
    <row r="4207" spans="1:44" x14ac:dyDescent="0.2">
      <c r="A4207" t="s">
        <v>2013</v>
      </c>
      <c r="B4207" s="21" t="s">
        <v>1146</v>
      </c>
      <c r="C4207" s="21" t="s">
        <v>1149</v>
      </c>
      <c r="D4207" s="21" t="s">
        <v>3260</v>
      </c>
      <c r="E4207" s="21" t="s">
        <v>3271</v>
      </c>
      <c r="G4207" s="14" t="s">
        <v>3267</v>
      </c>
      <c r="H4207" s="21" t="s">
        <v>1165</v>
      </c>
      <c r="I4207" s="21" t="s">
        <v>3262</v>
      </c>
      <c r="M4207" t="s">
        <v>3034</v>
      </c>
      <c r="O4207">
        <v>2009</v>
      </c>
      <c r="Q4207" t="s">
        <v>3263</v>
      </c>
      <c r="S4207" t="s">
        <v>3265</v>
      </c>
      <c r="T4207" t="s">
        <v>3264</v>
      </c>
      <c r="U4207" s="21" t="s">
        <v>1151</v>
      </c>
      <c r="X4207" s="9" t="s">
        <v>1217</v>
      </c>
      <c r="Z4207">
        <v>12</v>
      </c>
      <c r="AD4207" t="s">
        <v>1165</v>
      </c>
      <c r="AF4207" t="s">
        <v>1165</v>
      </c>
      <c r="AI4207" s="21" t="s">
        <v>1165</v>
      </c>
      <c r="AJ4207" s="21" t="s">
        <v>1148</v>
      </c>
      <c r="AK4207">
        <v>0</v>
      </c>
      <c r="AL4207" t="s">
        <v>1277</v>
      </c>
      <c r="AM4207">
        <v>0</v>
      </c>
      <c r="AN4207" s="21">
        <v>4</v>
      </c>
      <c r="AO4207" s="21">
        <v>25</v>
      </c>
      <c r="AP4207" s="21">
        <v>19</v>
      </c>
      <c r="AQ4207" s="22" t="s">
        <v>3252</v>
      </c>
      <c r="AR4207" s="21" t="s">
        <v>3270</v>
      </c>
    </row>
    <row r="4208" spans="1:44" x14ac:dyDescent="0.2">
      <c r="A4208" t="s">
        <v>2013</v>
      </c>
      <c r="B4208" s="21" t="s">
        <v>1146</v>
      </c>
      <c r="C4208" s="21" t="s">
        <v>1149</v>
      </c>
      <c r="D4208" s="21" t="s">
        <v>3260</v>
      </c>
      <c r="E4208" s="21" t="s">
        <v>3271</v>
      </c>
      <c r="G4208" s="14" t="s">
        <v>3267</v>
      </c>
      <c r="H4208" s="21" t="s">
        <v>1165</v>
      </c>
      <c r="I4208" s="21" t="s">
        <v>3262</v>
      </c>
      <c r="M4208" t="s">
        <v>3034</v>
      </c>
      <c r="O4208">
        <v>2009</v>
      </c>
      <c r="Q4208" t="s">
        <v>3263</v>
      </c>
      <c r="S4208" t="s">
        <v>3265</v>
      </c>
      <c r="T4208" t="s">
        <v>3264</v>
      </c>
      <c r="U4208" s="21" t="s">
        <v>1151</v>
      </c>
      <c r="X4208" s="9" t="s">
        <v>1217</v>
      </c>
      <c r="Z4208">
        <v>12</v>
      </c>
      <c r="AD4208" t="s">
        <v>1165</v>
      </c>
      <c r="AF4208" t="s">
        <v>1165</v>
      </c>
      <c r="AI4208" s="21" t="s">
        <v>1165</v>
      </c>
      <c r="AJ4208" s="21" t="s">
        <v>1148</v>
      </c>
      <c r="AK4208">
        <v>0</v>
      </c>
      <c r="AL4208" t="s">
        <v>1277</v>
      </c>
      <c r="AM4208">
        <v>0</v>
      </c>
      <c r="AN4208" s="21">
        <v>4</v>
      </c>
      <c r="AO4208" s="21">
        <v>25</v>
      </c>
      <c r="AP4208" s="21">
        <v>20</v>
      </c>
      <c r="AQ4208" s="22" t="s">
        <v>3252</v>
      </c>
      <c r="AR4208" s="21" t="s">
        <v>3270</v>
      </c>
    </row>
    <row r="4209" spans="1:44" x14ac:dyDescent="0.2">
      <c r="A4209" t="s">
        <v>2013</v>
      </c>
      <c r="B4209" s="21" t="s">
        <v>1146</v>
      </c>
      <c r="C4209" s="21" t="s">
        <v>1149</v>
      </c>
      <c r="D4209" s="21" t="s">
        <v>3260</v>
      </c>
      <c r="E4209" s="21" t="s">
        <v>3271</v>
      </c>
      <c r="G4209" s="14" t="s">
        <v>3267</v>
      </c>
      <c r="H4209" s="21" t="s">
        <v>1165</v>
      </c>
      <c r="I4209" s="21" t="s">
        <v>3262</v>
      </c>
      <c r="M4209" t="s">
        <v>3034</v>
      </c>
      <c r="O4209">
        <v>2009</v>
      </c>
      <c r="Q4209" t="s">
        <v>3263</v>
      </c>
      <c r="S4209" t="s">
        <v>3265</v>
      </c>
      <c r="T4209" t="s">
        <v>3264</v>
      </c>
      <c r="U4209" s="21" t="s">
        <v>1151</v>
      </c>
      <c r="X4209" s="9" t="s">
        <v>1217</v>
      </c>
      <c r="Z4209">
        <v>12</v>
      </c>
      <c r="AD4209" t="s">
        <v>1165</v>
      </c>
      <c r="AF4209" t="s">
        <v>1165</v>
      </c>
      <c r="AI4209" s="21" t="s">
        <v>1165</v>
      </c>
      <c r="AJ4209" s="21" t="s">
        <v>1148</v>
      </c>
      <c r="AK4209">
        <v>0</v>
      </c>
      <c r="AL4209" t="s">
        <v>1277</v>
      </c>
      <c r="AM4209">
        <v>0</v>
      </c>
      <c r="AN4209" s="21">
        <v>4</v>
      </c>
      <c r="AO4209" s="21">
        <v>25</v>
      </c>
      <c r="AP4209" s="21">
        <v>21</v>
      </c>
      <c r="AQ4209" s="22" t="s">
        <v>3252</v>
      </c>
      <c r="AR4209" s="21" t="s">
        <v>3270</v>
      </c>
    </row>
    <row r="4210" spans="1:44" x14ac:dyDescent="0.2">
      <c r="A4210" t="s">
        <v>2013</v>
      </c>
      <c r="B4210" s="21" t="s">
        <v>1146</v>
      </c>
      <c r="C4210" s="21" t="s">
        <v>1149</v>
      </c>
      <c r="D4210" s="21" t="s">
        <v>3260</v>
      </c>
      <c r="E4210" s="21" t="s">
        <v>3271</v>
      </c>
      <c r="G4210" s="14" t="s">
        <v>3267</v>
      </c>
      <c r="H4210" s="21" t="s">
        <v>1165</v>
      </c>
      <c r="I4210" s="21" t="s">
        <v>3262</v>
      </c>
      <c r="M4210" t="s">
        <v>3034</v>
      </c>
      <c r="O4210">
        <v>2009</v>
      </c>
      <c r="Q4210" t="s">
        <v>3263</v>
      </c>
      <c r="S4210" t="s">
        <v>3265</v>
      </c>
      <c r="T4210" t="s">
        <v>3264</v>
      </c>
      <c r="U4210" s="21" t="s">
        <v>1151</v>
      </c>
      <c r="X4210" s="9" t="s">
        <v>1217</v>
      </c>
      <c r="Z4210">
        <v>12</v>
      </c>
      <c r="AD4210" t="s">
        <v>1165</v>
      </c>
      <c r="AF4210" t="s">
        <v>1165</v>
      </c>
      <c r="AI4210" s="21" t="s">
        <v>1165</v>
      </c>
      <c r="AJ4210" s="21" t="s">
        <v>1148</v>
      </c>
      <c r="AK4210">
        <v>0</v>
      </c>
      <c r="AL4210" t="s">
        <v>1277</v>
      </c>
      <c r="AM4210">
        <v>0</v>
      </c>
      <c r="AN4210" s="21">
        <v>4</v>
      </c>
      <c r="AO4210" s="21">
        <v>25</v>
      </c>
      <c r="AP4210" s="21">
        <v>22</v>
      </c>
      <c r="AQ4210" s="22" t="s">
        <v>3252</v>
      </c>
      <c r="AR4210" s="21" t="s">
        <v>3270</v>
      </c>
    </row>
    <row r="4211" spans="1:44" x14ac:dyDescent="0.2">
      <c r="A4211" t="s">
        <v>2013</v>
      </c>
      <c r="B4211" s="21" t="s">
        <v>1146</v>
      </c>
      <c r="C4211" s="21" t="s">
        <v>1149</v>
      </c>
      <c r="D4211" s="21" t="s">
        <v>3260</v>
      </c>
      <c r="E4211" s="21" t="s">
        <v>3271</v>
      </c>
      <c r="G4211" s="14" t="s">
        <v>3267</v>
      </c>
      <c r="H4211" s="21" t="s">
        <v>1165</v>
      </c>
      <c r="I4211" s="21" t="s">
        <v>3262</v>
      </c>
      <c r="M4211" t="s">
        <v>3034</v>
      </c>
      <c r="O4211">
        <v>2009</v>
      </c>
      <c r="Q4211" t="s">
        <v>3263</v>
      </c>
      <c r="S4211" t="s">
        <v>3265</v>
      </c>
      <c r="T4211" t="s">
        <v>3264</v>
      </c>
      <c r="U4211" s="21" t="s">
        <v>1151</v>
      </c>
      <c r="X4211" s="9" t="s">
        <v>1217</v>
      </c>
      <c r="Z4211">
        <v>12</v>
      </c>
      <c r="AD4211" t="s">
        <v>1165</v>
      </c>
      <c r="AF4211" t="s">
        <v>1165</v>
      </c>
      <c r="AI4211" s="21" t="s">
        <v>1165</v>
      </c>
      <c r="AJ4211" s="21" t="s">
        <v>1148</v>
      </c>
      <c r="AK4211">
        <v>0</v>
      </c>
      <c r="AL4211" t="s">
        <v>1277</v>
      </c>
      <c r="AM4211">
        <v>0</v>
      </c>
      <c r="AN4211" s="21">
        <v>4</v>
      </c>
      <c r="AO4211" s="21">
        <v>25</v>
      </c>
      <c r="AP4211" s="21">
        <v>23</v>
      </c>
      <c r="AQ4211" s="22" t="s">
        <v>3252</v>
      </c>
      <c r="AR4211" s="21" t="s">
        <v>3270</v>
      </c>
    </row>
    <row r="4212" spans="1:44" x14ac:dyDescent="0.2">
      <c r="A4212" t="s">
        <v>2013</v>
      </c>
      <c r="B4212" s="21" t="s">
        <v>1146</v>
      </c>
      <c r="C4212" s="21" t="s">
        <v>1149</v>
      </c>
      <c r="D4212" s="21" t="s">
        <v>3260</v>
      </c>
      <c r="E4212" s="21" t="s">
        <v>3271</v>
      </c>
      <c r="G4212" s="14" t="s">
        <v>3267</v>
      </c>
      <c r="H4212" s="21" t="s">
        <v>1165</v>
      </c>
      <c r="I4212" s="21" t="s">
        <v>3262</v>
      </c>
      <c r="M4212" t="s">
        <v>3034</v>
      </c>
      <c r="O4212">
        <v>2009</v>
      </c>
      <c r="Q4212" t="s">
        <v>3263</v>
      </c>
      <c r="S4212" t="s">
        <v>3265</v>
      </c>
      <c r="T4212" t="s">
        <v>3264</v>
      </c>
      <c r="U4212" s="21" t="s">
        <v>1151</v>
      </c>
      <c r="X4212" s="9" t="s">
        <v>1217</v>
      </c>
      <c r="Z4212">
        <v>12</v>
      </c>
      <c r="AD4212" t="s">
        <v>1165</v>
      </c>
      <c r="AF4212" t="s">
        <v>1165</v>
      </c>
      <c r="AI4212" s="21" t="s">
        <v>1165</v>
      </c>
      <c r="AJ4212" s="21" t="s">
        <v>1148</v>
      </c>
      <c r="AK4212">
        <v>0</v>
      </c>
      <c r="AL4212" t="s">
        <v>1277</v>
      </c>
      <c r="AM4212">
        <v>0</v>
      </c>
      <c r="AN4212" s="21">
        <v>4</v>
      </c>
      <c r="AO4212" s="21">
        <v>25</v>
      </c>
      <c r="AP4212" s="21">
        <v>24</v>
      </c>
      <c r="AQ4212" s="22" t="s">
        <v>3252</v>
      </c>
      <c r="AR4212" s="21" t="s">
        <v>3270</v>
      </c>
    </row>
    <row r="4213" spans="1:44" x14ac:dyDescent="0.2">
      <c r="A4213" t="s">
        <v>2013</v>
      </c>
      <c r="B4213" s="21" t="s">
        <v>1146</v>
      </c>
      <c r="C4213" s="21" t="s">
        <v>1149</v>
      </c>
      <c r="D4213" s="21" t="s">
        <v>3260</v>
      </c>
      <c r="E4213" s="21" t="s">
        <v>3271</v>
      </c>
      <c r="G4213" s="14" t="s">
        <v>3267</v>
      </c>
      <c r="H4213" s="21" t="s">
        <v>1165</v>
      </c>
      <c r="I4213" s="21" t="s">
        <v>3262</v>
      </c>
      <c r="M4213" t="s">
        <v>3034</v>
      </c>
      <c r="O4213">
        <v>2009</v>
      </c>
      <c r="Q4213" t="s">
        <v>3263</v>
      </c>
      <c r="S4213" t="s">
        <v>3265</v>
      </c>
      <c r="T4213" t="s">
        <v>3264</v>
      </c>
      <c r="U4213" s="21" t="s">
        <v>1151</v>
      </c>
      <c r="X4213" s="9" t="s">
        <v>1217</v>
      </c>
      <c r="Z4213">
        <v>12</v>
      </c>
      <c r="AD4213" t="s">
        <v>1165</v>
      </c>
      <c r="AF4213" t="s">
        <v>1165</v>
      </c>
      <c r="AI4213" s="21" t="s">
        <v>1165</v>
      </c>
      <c r="AJ4213" s="21" t="s">
        <v>1148</v>
      </c>
      <c r="AK4213">
        <v>0</v>
      </c>
      <c r="AL4213" t="s">
        <v>1277</v>
      </c>
      <c r="AM4213">
        <v>0</v>
      </c>
      <c r="AN4213" s="21">
        <v>4</v>
      </c>
      <c r="AO4213" s="21">
        <v>25</v>
      </c>
      <c r="AP4213" s="21">
        <v>25</v>
      </c>
      <c r="AQ4213" s="22" t="s">
        <v>3252</v>
      </c>
      <c r="AR4213" s="21" t="s">
        <v>3270</v>
      </c>
    </row>
    <row r="4214" spans="1:44" x14ac:dyDescent="0.2">
      <c r="A4214" t="s">
        <v>2013</v>
      </c>
      <c r="B4214" s="21" t="s">
        <v>1146</v>
      </c>
      <c r="C4214" s="21" t="s">
        <v>1149</v>
      </c>
      <c r="D4214" s="21" t="s">
        <v>3260</v>
      </c>
      <c r="E4214" s="21" t="s">
        <v>3271</v>
      </c>
      <c r="G4214" s="14" t="s">
        <v>3267</v>
      </c>
      <c r="H4214" s="21" t="s">
        <v>1165</v>
      </c>
      <c r="I4214" s="21" t="s">
        <v>3262</v>
      </c>
      <c r="M4214" t="s">
        <v>3034</v>
      </c>
      <c r="O4214">
        <v>2009</v>
      </c>
      <c r="Q4214" t="s">
        <v>3263</v>
      </c>
      <c r="S4214" t="s">
        <v>3265</v>
      </c>
      <c r="T4214" t="s">
        <v>3264</v>
      </c>
      <c r="U4214" s="21" t="s">
        <v>1151</v>
      </c>
      <c r="X4214" s="9" t="s">
        <v>1217</v>
      </c>
      <c r="Z4214">
        <v>12</v>
      </c>
      <c r="AD4214" t="s">
        <v>1165</v>
      </c>
      <c r="AF4214" t="s">
        <v>1165</v>
      </c>
      <c r="AI4214" s="21" t="s">
        <v>1165</v>
      </c>
      <c r="AJ4214" s="21" t="s">
        <v>1148</v>
      </c>
      <c r="AK4214">
        <v>0</v>
      </c>
      <c r="AL4214" t="s">
        <v>1277</v>
      </c>
      <c r="AM4214">
        <v>0</v>
      </c>
      <c r="AN4214" s="21">
        <v>4</v>
      </c>
      <c r="AO4214" s="21">
        <v>25</v>
      </c>
      <c r="AP4214" s="21">
        <v>26</v>
      </c>
      <c r="AQ4214" s="22" t="s">
        <v>3252</v>
      </c>
      <c r="AR4214" s="21" t="s">
        <v>3270</v>
      </c>
    </row>
    <row r="4215" spans="1:44" x14ac:dyDescent="0.2">
      <c r="A4215" t="s">
        <v>2013</v>
      </c>
      <c r="B4215" s="21" t="s">
        <v>1146</v>
      </c>
      <c r="C4215" s="21" t="s">
        <v>1149</v>
      </c>
      <c r="D4215" s="21" t="s">
        <v>3260</v>
      </c>
      <c r="E4215" s="21" t="s">
        <v>3271</v>
      </c>
      <c r="G4215" s="14" t="s">
        <v>3267</v>
      </c>
      <c r="H4215" s="21" t="s">
        <v>1165</v>
      </c>
      <c r="I4215" s="21" t="s">
        <v>3262</v>
      </c>
      <c r="M4215" t="s">
        <v>3034</v>
      </c>
      <c r="O4215">
        <v>2009</v>
      </c>
      <c r="Q4215" t="s">
        <v>3263</v>
      </c>
      <c r="S4215" t="s">
        <v>3265</v>
      </c>
      <c r="T4215" t="s">
        <v>3264</v>
      </c>
      <c r="U4215" s="21" t="s">
        <v>1151</v>
      </c>
      <c r="X4215" s="9" t="s">
        <v>1217</v>
      </c>
      <c r="Z4215">
        <v>12</v>
      </c>
      <c r="AD4215" t="s">
        <v>1165</v>
      </c>
      <c r="AF4215" t="s">
        <v>1165</v>
      </c>
      <c r="AI4215" s="21" t="s">
        <v>1165</v>
      </c>
      <c r="AJ4215" s="21" t="s">
        <v>1148</v>
      </c>
      <c r="AK4215">
        <v>0</v>
      </c>
      <c r="AL4215" t="s">
        <v>1277</v>
      </c>
      <c r="AM4215">
        <v>0</v>
      </c>
      <c r="AN4215" s="21">
        <v>4</v>
      </c>
      <c r="AO4215" s="21">
        <v>25</v>
      </c>
      <c r="AP4215" s="21">
        <v>27</v>
      </c>
      <c r="AQ4215" s="22" t="s">
        <v>3252</v>
      </c>
      <c r="AR4215" s="21" t="s">
        <v>3270</v>
      </c>
    </row>
    <row r="4216" spans="1:44" x14ac:dyDescent="0.2">
      <c r="A4216" t="s">
        <v>2013</v>
      </c>
      <c r="B4216" s="21" t="s">
        <v>1146</v>
      </c>
      <c r="C4216" s="21" t="s">
        <v>1149</v>
      </c>
      <c r="D4216" s="21" t="s">
        <v>3260</v>
      </c>
      <c r="E4216" s="21" t="s">
        <v>3271</v>
      </c>
      <c r="G4216" s="14" t="s">
        <v>3267</v>
      </c>
      <c r="H4216" s="21" t="s">
        <v>1165</v>
      </c>
      <c r="I4216" s="21" t="s">
        <v>3262</v>
      </c>
      <c r="M4216" t="s">
        <v>3034</v>
      </c>
      <c r="O4216">
        <v>2009</v>
      </c>
      <c r="Q4216" t="s">
        <v>3263</v>
      </c>
      <c r="S4216" t="s">
        <v>3265</v>
      </c>
      <c r="T4216" t="s">
        <v>3264</v>
      </c>
      <c r="U4216" s="21" t="s">
        <v>1151</v>
      </c>
      <c r="X4216" s="9" t="s">
        <v>1217</v>
      </c>
      <c r="Z4216">
        <v>12</v>
      </c>
      <c r="AD4216" t="s">
        <v>1165</v>
      </c>
      <c r="AF4216" t="s">
        <v>1165</v>
      </c>
      <c r="AI4216" s="21" t="s">
        <v>1165</v>
      </c>
      <c r="AJ4216" s="21" t="s">
        <v>1148</v>
      </c>
      <c r="AK4216">
        <v>0</v>
      </c>
      <c r="AL4216" t="s">
        <v>1277</v>
      </c>
      <c r="AM4216">
        <v>0</v>
      </c>
      <c r="AN4216" s="21">
        <v>4</v>
      </c>
      <c r="AO4216" s="21">
        <v>25</v>
      </c>
      <c r="AP4216" s="21">
        <v>28</v>
      </c>
      <c r="AQ4216" s="22" t="s">
        <v>3252</v>
      </c>
      <c r="AR4216" s="21" t="s">
        <v>3270</v>
      </c>
    </row>
    <row r="4217" spans="1:44" x14ac:dyDescent="0.2">
      <c r="A4217" t="s">
        <v>2013</v>
      </c>
      <c r="B4217" s="21" t="s">
        <v>1146</v>
      </c>
      <c r="C4217" s="21" t="s">
        <v>1149</v>
      </c>
      <c r="D4217" s="21" t="s">
        <v>3260</v>
      </c>
      <c r="E4217" s="21" t="s">
        <v>3271</v>
      </c>
      <c r="G4217" s="14" t="s">
        <v>3267</v>
      </c>
      <c r="H4217" s="21" t="s">
        <v>1165</v>
      </c>
      <c r="I4217" s="21" t="s">
        <v>3262</v>
      </c>
      <c r="M4217" t="s">
        <v>3034</v>
      </c>
      <c r="O4217">
        <v>2009</v>
      </c>
      <c r="Q4217" t="s">
        <v>3263</v>
      </c>
      <c r="S4217" t="s">
        <v>3265</v>
      </c>
      <c r="T4217" t="s">
        <v>3264</v>
      </c>
      <c r="U4217" s="21" t="s">
        <v>1151</v>
      </c>
      <c r="X4217" s="9" t="s">
        <v>1217</v>
      </c>
      <c r="Z4217">
        <v>12</v>
      </c>
      <c r="AD4217" t="s">
        <v>1165</v>
      </c>
      <c r="AF4217" t="s">
        <v>1165</v>
      </c>
      <c r="AI4217" s="21" t="s">
        <v>1165</v>
      </c>
      <c r="AJ4217" s="21" t="s">
        <v>1148</v>
      </c>
      <c r="AK4217">
        <v>0</v>
      </c>
      <c r="AL4217" t="s">
        <v>1277</v>
      </c>
      <c r="AM4217">
        <v>0</v>
      </c>
      <c r="AN4217" s="21">
        <v>4</v>
      </c>
      <c r="AO4217" s="21">
        <v>25</v>
      </c>
      <c r="AP4217" s="21">
        <v>29</v>
      </c>
      <c r="AQ4217" s="22" t="s">
        <v>3252</v>
      </c>
      <c r="AR4217" s="21" t="s">
        <v>3270</v>
      </c>
    </row>
    <row r="4218" spans="1:44" x14ac:dyDescent="0.2">
      <c r="A4218" t="s">
        <v>2013</v>
      </c>
      <c r="B4218" s="21" t="s">
        <v>1146</v>
      </c>
      <c r="C4218" s="21" t="s">
        <v>1149</v>
      </c>
      <c r="D4218" s="21" t="s">
        <v>3260</v>
      </c>
      <c r="E4218" s="21" t="s">
        <v>3271</v>
      </c>
      <c r="G4218" s="14" t="s">
        <v>3267</v>
      </c>
      <c r="H4218" s="21" t="s">
        <v>1165</v>
      </c>
      <c r="I4218" s="21" t="s">
        <v>3262</v>
      </c>
      <c r="M4218" t="s">
        <v>3034</v>
      </c>
      <c r="O4218">
        <v>2009</v>
      </c>
      <c r="Q4218" t="s">
        <v>3263</v>
      </c>
      <c r="S4218" t="s">
        <v>3265</v>
      </c>
      <c r="T4218" t="s">
        <v>3264</v>
      </c>
      <c r="U4218" s="21" t="s">
        <v>1151</v>
      </c>
      <c r="X4218" s="9" t="s">
        <v>1217</v>
      </c>
      <c r="Z4218">
        <v>12</v>
      </c>
      <c r="AD4218" t="s">
        <v>1165</v>
      </c>
      <c r="AF4218" t="s">
        <v>1165</v>
      </c>
      <c r="AI4218" s="21" t="s">
        <v>1165</v>
      </c>
      <c r="AJ4218" s="21" t="s">
        <v>1148</v>
      </c>
      <c r="AK4218">
        <v>0</v>
      </c>
      <c r="AL4218" t="s">
        <v>1277</v>
      </c>
      <c r="AM4218">
        <v>0</v>
      </c>
      <c r="AN4218" s="21">
        <v>4</v>
      </c>
      <c r="AO4218" s="21">
        <v>25</v>
      </c>
      <c r="AP4218" s="21">
        <v>30</v>
      </c>
      <c r="AQ4218" s="22" t="s">
        <v>3252</v>
      </c>
      <c r="AR4218" s="21" t="s">
        <v>3270</v>
      </c>
    </row>
    <row r="4219" spans="1:44" x14ac:dyDescent="0.2">
      <c r="A4219" t="s">
        <v>2013</v>
      </c>
      <c r="B4219" s="21" t="s">
        <v>1146</v>
      </c>
      <c r="C4219" s="21" t="s">
        <v>1149</v>
      </c>
      <c r="D4219" s="21" t="s">
        <v>3260</v>
      </c>
      <c r="E4219" s="21" t="s">
        <v>3271</v>
      </c>
      <c r="G4219" s="14" t="s">
        <v>3267</v>
      </c>
      <c r="H4219" s="21" t="s">
        <v>1165</v>
      </c>
      <c r="I4219" s="21" t="s">
        <v>3262</v>
      </c>
      <c r="M4219" t="s">
        <v>3034</v>
      </c>
      <c r="O4219">
        <v>2009</v>
      </c>
      <c r="Q4219" t="s">
        <v>3263</v>
      </c>
      <c r="S4219" t="s">
        <v>3265</v>
      </c>
      <c r="T4219" t="s">
        <v>3264</v>
      </c>
      <c r="U4219" s="21" t="s">
        <v>1151</v>
      </c>
      <c r="X4219" s="9" t="s">
        <v>1290</v>
      </c>
      <c r="Z4219">
        <v>12</v>
      </c>
      <c r="AD4219" t="s">
        <v>1165</v>
      </c>
      <c r="AF4219" t="s">
        <v>1165</v>
      </c>
      <c r="AI4219" s="21" t="s">
        <v>1165</v>
      </c>
      <c r="AJ4219" s="21" t="s">
        <v>1148</v>
      </c>
      <c r="AK4219">
        <v>0</v>
      </c>
      <c r="AL4219" t="s">
        <v>1277</v>
      </c>
      <c r="AM4219">
        <v>0</v>
      </c>
      <c r="AN4219" s="21">
        <v>4</v>
      </c>
      <c r="AO4219" s="21">
        <v>25</v>
      </c>
      <c r="AP4219" s="21">
        <v>1</v>
      </c>
      <c r="AQ4219" s="22" t="s">
        <v>3252</v>
      </c>
      <c r="AR4219" s="21" t="s">
        <v>3270</v>
      </c>
    </row>
    <row r="4220" spans="1:44" x14ac:dyDescent="0.2">
      <c r="A4220" t="s">
        <v>2013</v>
      </c>
      <c r="B4220" s="21" t="s">
        <v>1146</v>
      </c>
      <c r="C4220" s="21" t="s">
        <v>1149</v>
      </c>
      <c r="D4220" s="21" t="s">
        <v>3260</v>
      </c>
      <c r="E4220" s="21" t="s">
        <v>3271</v>
      </c>
      <c r="G4220" s="14" t="s">
        <v>3267</v>
      </c>
      <c r="H4220" s="21" t="s">
        <v>1165</v>
      </c>
      <c r="I4220" s="21" t="s">
        <v>3262</v>
      </c>
      <c r="M4220" t="s">
        <v>3034</v>
      </c>
      <c r="O4220">
        <v>2009</v>
      </c>
      <c r="Q4220" t="s">
        <v>3263</v>
      </c>
      <c r="S4220" t="s">
        <v>3265</v>
      </c>
      <c r="T4220" t="s">
        <v>3264</v>
      </c>
      <c r="U4220" s="21" t="s">
        <v>1151</v>
      </c>
      <c r="X4220" s="9" t="s">
        <v>1290</v>
      </c>
      <c r="Z4220">
        <v>12</v>
      </c>
      <c r="AD4220" t="s">
        <v>1165</v>
      </c>
      <c r="AF4220" t="s">
        <v>1165</v>
      </c>
      <c r="AI4220" s="21" t="s">
        <v>1165</v>
      </c>
      <c r="AJ4220" s="21" t="s">
        <v>1148</v>
      </c>
      <c r="AK4220">
        <v>0</v>
      </c>
      <c r="AL4220" t="s">
        <v>1277</v>
      </c>
      <c r="AM4220">
        <v>0</v>
      </c>
      <c r="AN4220" s="21">
        <v>4</v>
      </c>
      <c r="AO4220" s="21">
        <v>25</v>
      </c>
      <c r="AP4220" s="21">
        <v>2</v>
      </c>
      <c r="AQ4220" s="22" t="s">
        <v>3252</v>
      </c>
      <c r="AR4220" s="21" t="s">
        <v>3270</v>
      </c>
    </row>
    <row r="4221" spans="1:44" x14ac:dyDescent="0.2">
      <c r="A4221" t="s">
        <v>2013</v>
      </c>
      <c r="B4221" s="21" t="s">
        <v>1146</v>
      </c>
      <c r="C4221" s="21" t="s">
        <v>1149</v>
      </c>
      <c r="D4221" s="21" t="s">
        <v>3260</v>
      </c>
      <c r="E4221" s="21" t="s">
        <v>3271</v>
      </c>
      <c r="G4221" s="14" t="s">
        <v>3267</v>
      </c>
      <c r="H4221" s="21" t="s">
        <v>1165</v>
      </c>
      <c r="I4221" s="21" t="s">
        <v>3262</v>
      </c>
      <c r="M4221" t="s">
        <v>3034</v>
      </c>
      <c r="O4221">
        <v>2009</v>
      </c>
      <c r="Q4221" t="s">
        <v>3263</v>
      </c>
      <c r="S4221" t="s">
        <v>3265</v>
      </c>
      <c r="T4221" t="s">
        <v>3264</v>
      </c>
      <c r="U4221" s="21" t="s">
        <v>1151</v>
      </c>
      <c r="X4221" s="9" t="s">
        <v>1290</v>
      </c>
      <c r="Z4221">
        <v>12</v>
      </c>
      <c r="AD4221" t="s">
        <v>1165</v>
      </c>
      <c r="AF4221" t="s">
        <v>1165</v>
      </c>
      <c r="AI4221" s="21" t="s">
        <v>1165</v>
      </c>
      <c r="AJ4221" s="21" t="s">
        <v>1148</v>
      </c>
      <c r="AK4221">
        <v>0</v>
      </c>
      <c r="AL4221" t="s">
        <v>1277</v>
      </c>
      <c r="AM4221">
        <v>0</v>
      </c>
      <c r="AN4221" s="21">
        <v>4</v>
      </c>
      <c r="AO4221" s="21">
        <v>25</v>
      </c>
      <c r="AP4221" s="21">
        <v>3</v>
      </c>
      <c r="AQ4221" s="22" t="s">
        <v>3252</v>
      </c>
      <c r="AR4221" s="21" t="s">
        <v>3270</v>
      </c>
    </row>
    <row r="4222" spans="1:44" x14ac:dyDescent="0.2">
      <c r="A4222" t="s">
        <v>2013</v>
      </c>
      <c r="B4222" s="21" t="s">
        <v>1146</v>
      </c>
      <c r="C4222" s="21" t="s">
        <v>1149</v>
      </c>
      <c r="D4222" s="21" t="s">
        <v>3260</v>
      </c>
      <c r="E4222" s="21" t="s">
        <v>3271</v>
      </c>
      <c r="G4222" s="14" t="s">
        <v>3267</v>
      </c>
      <c r="H4222" s="21" t="s">
        <v>1165</v>
      </c>
      <c r="I4222" s="21" t="s">
        <v>3262</v>
      </c>
      <c r="M4222" t="s">
        <v>3034</v>
      </c>
      <c r="O4222">
        <v>2009</v>
      </c>
      <c r="Q4222" t="s">
        <v>3263</v>
      </c>
      <c r="S4222" t="s">
        <v>3265</v>
      </c>
      <c r="T4222" t="s">
        <v>3264</v>
      </c>
      <c r="U4222" s="21" t="s">
        <v>1151</v>
      </c>
      <c r="X4222" s="9" t="s">
        <v>1290</v>
      </c>
      <c r="Z4222">
        <v>12</v>
      </c>
      <c r="AD4222" t="s">
        <v>1165</v>
      </c>
      <c r="AF4222" t="s">
        <v>1165</v>
      </c>
      <c r="AI4222" s="21" t="s">
        <v>1165</v>
      </c>
      <c r="AJ4222" s="21" t="s">
        <v>1148</v>
      </c>
      <c r="AK4222">
        <v>0</v>
      </c>
      <c r="AL4222" t="s">
        <v>1277</v>
      </c>
      <c r="AM4222">
        <v>0</v>
      </c>
      <c r="AN4222" s="21">
        <v>4</v>
      </c>
      <c r="AO4222" s="21">
        <v>25</v>
      </c>
      <c r="AP4222" s="21">
        <v>4</v>
      </c>
      <c r="AQ4222" s="22" t="s">
        <v>3252</v>
      </c>
      <c r="AR4222" s="21" t="s">
        <v>3270</v>
      </c>
    </row>
    <row r="4223" spans="1:44" x14ac:dyDescent="0.2">
      <c r="A4223" t="s">
        <v>2013</v>
      </c>
      <c r="B4223" s="21" t="s">
        <v>1146</v>
      </c>
      <c r="C4223" s="21" t="s">
        <v>1149</v>
      </c>
      <c r="D4223" s="21" t="s">
        <v>3260</v>
      </c>
      <c r="E4223" s="21" t="s">
        <v>3271</v>
      </c>
      <c r="G4223" s="14" t="s">
        <v>3267</v>
      </c>
      <c r="H4223" s="21" t="s">
        <v>1165</v>
      </c>
      <c r="I4223" s="21" t="s">
        <v>3262</v>
      </c>
      <c r="M4223" t="s">
        <v>3034</v>
      </c>
      <c r="O4223">
        <v>2009</v>
      </c>
      <c r="Q4223" t="s">
        <v>3263</v>
      </c>
      <c r="S4223" t="s">
        <v>3265</v>
      </c>
      <c r="T4223" t="s">
        <v>3264</v>
      </c>
      <c r="U4223" s="21" t="s">
        <v>1151</v>
      </c>
      <c r="X4223" s="9" t="s">
        <v>1290</v>
      </c>
      <c r="Z4223">
        <v>12</v>
      </c>
      <c r="AD4223" t="s">
        <v>1165</v>
      </c>
      <c r="AF4223" t="s">
        <v>1165</v>
      </c>
      <c r="AI4223" s="21" t="s">
        <v>1165</v>
      </c>
      <c r="AJ4223" s="21" t="s">
        <v>1148</v>
      </c>
      <c r="AK4223">
        <v>0</v>
      </c>
      <c r="AL4223" t="s">
        <v>1277</v>
      </c>
      <c r="AM4223">
        <v>0</v>
      </c>
      <c r="AN4223" s="21">
        <v>4</v>
      </c>
      <c r="AO4223" s="21">
        <v>25</v>
      </c>
      <c r="AP4223" s="21">
        <v>5</v>
      </c>
      <c r="AQ4223" s="22" t="s">
        <v>3252</v>
      </c>
      <c r="AR4223" s="21" t="s">
        <v>3270</v>
      </c>
    </row>
    <row r="4224" spans="1:44" x14ac:dyDescent="0.2">
      <c r="A4224" t="s">
        <v>2013</v>
      </c>
      <c r="B4224" s="21" t="s">
        <v>1146</v>
      </c>
      <c r="C4224" s="21" t="s">
        <v>1149</v>
      </c>
      <c r="D4224" s="21" t="s">
        <v>3260</v>
      </c>
      <c r="E4224" s="21" t="s">
        <v>3271</v>
      </c>
      <c r="G4224" s="14" t="s">
        <v>3267</v>
      </c>
      <c r="H4224" s="21" t="s">
        <v>1165</v>
      </c>
      <c r="I4224" s="21" t="s">
        <v>3262</v>
      </c>
      <c r="M4224" t="s">
        <v>3034</v>
      </c>
      <c r="O4224">
        <v>2009</v>
      </c>
      <c r="Q4224" t="s">
        <v>3263</v>
      </c>
      <c r="S4224" t="s">
        <v>3265</v>
      </c>
      <c r="T4224" t="s">
        <v>3264</v>
      </c>
      <c r="U4224" s="21" t="s">
        <v>1151</v>
      </c>
      <c r="X4224" s="9" t="s">
        <v>1290</v>
      </c>
      <c r="Z4224">
        <v>12</v>
      </c>
      <c r="AD4224" t="s">
        <v>1165</v>
      </c>
      <c r="AF4224" t="s">
        <v>1165</v>
      </c>
      <c r="AI4224" s="21" t="s">
        <v>1165</v>
      </c>
      <c r="AJ4224" s="21" t="s">
        <v>1148</v>
      </c>
      <c r="AK4224">
        <v>0</v>
      </c>
      <c r="AL4224" t="s">
        <v>1277</v>
      </c>
      <c r="AM4224">
        <v>0</v>
      </c>
      <c r="AN4224" s="21">
        <v>4</v>
      </c>
      <c r="AO4224" s="21">
        <v>25</v>
      </c>
      <c r="AP4224" s="21">
        <v>6</v>
      </c>
      <c r="AQ4224" s="22" t="s">
        <v>3252</v>
      </c>
      <c r="AR4224" s="21" t="s">
        <v>3270</v>
      </c>
    </row>
    <row r="4225" spans="1:44" x14ac:dyDescent="0.2">
      <c r="A4225" t="s">
        <v>2013</v>
      </c>
      <c r="B4225" s="21" t="s">
        <v>1146</v>
      </c>
      <c r="C4225" s="21" t="s">
        <v>1149</v>
      </c>
      <c r="D4225" s="21" t="s">
        <v>3260</v>
      </c>
      <c r="E4225" s="21" t="s">
        <v>3271</v>
      </c>
      <c r="G4225" s="14" t="s">
        <v>3267</v>
      </c>
      <c r="H4225" s="21" t="s">
        <v>1165</v>
      </c>
      <c r="I4225" s="21" t="s">
        <v>3262</v>
      </c>
      <c r="M4225" t="s">
        <v>3034</v>
      </c>
      <c r="O4225">
        <v>2009</v>
      </c>
      <c r="Q4225" t="s">
        <v>3263</v>
      </c>
      <c r="S4225" t="s">
        <v>3265</v>
      </c>
      <c r="T4225" t="s">
        <v>3264</v>
      </c>
      <c r="U4225" s="21" t="s">
        <v>1151</v>
      </c>
      <c r="X4225" s="9" t="s">
        <v>1290</v>
      </c>
      <c r="Z4225">
        <v>12</v>
      </c>
      <c r="AD4225" t="s">
        <v>1165</v>
      </c>
      <c r="AF4225" t="s">
        <v>1165</v>
      </c>
      <c r="AI4225" s="21" t="s">
        <v>1165</v>
      </c>
      <c r="AJ4225" s="21" t="s">
        <v>1148</v>
      </c>
      <c r="AK4225">
        <v>0</v>
      </c>
      <c r="AL4225" t="s">
        <v>1277</v>
      </c>
      <c r="AM4225">
        <v>0</v>
      </c>
      <c r="AN4225" s="21">
        <v>4</v>
      </c>
      <c r="AO4225" s="21">
        <v>25</v>
      </c>
      <c r="AP4225" s="21">
        <v>7</v>
      </c>
      <c r="AQ4225" s="22" t="s">
        <v>3252</v>
      </c>
      <c r="AR4225" s="21" t="s">
        <v>3270</v>
      </c>
    </row>
    <row r="4226" spans="1:44" x14ac:dyDescent="0.2">
      <c r="A4226" t="s">
        <v>2013</v>
      </c>
      <c r="B4226" s="21" t="s">
        <v>1146</v>
      </c>
      <c r="C4226" s="21" t="s">
        <v>1149</v>
      </c>
      <c r="D4226" s="21" t="s">
        <v>3260</v>
      </c>
      <c r="E4226" s="21" t="s">
        <v>3271</v>
      </c>
      <c r="G4226" s="14" t="s">
        <v>3267</v>
      </c>
      <c r="H4226" s="21" t="s">
        <v>1165</v>
      </c>
      <c r="I4226" s="21" t="s">
        <v>3262</v>
      </c>
      <c r="M4226" t="s">
        <v>3034</v>
      </c>
      <c r="O4226">
        <v>2009</v>
      </c>
      <c r="Q4226" t="s">
        <v>3263</v>
      </c>
      <c r="S4226" t="s">
        <v>3265</v>
      </c>
      <c r="T4226" t="s">
        <v>3264</v>
      </c>
      <c r="U4226" s="21" t="s">
        <v>1151</v>
      </c>
      <c r="X4226" s="9" t="s">
        <v>1290</v>
      </c>
      <c r="Z4226">
        <v>12</v>
      </c>
      <c r="AD4226" t="s">
        <v>1165</v>
      </c>
      <c r="AF4226" t="s">
        <v>1165</v>
      </c>
      <c r="AI4226" s="21" t="s">
        <v>1165</v>
      </c>
      <c r="AJ4226" s="21" t="s">
        <v>1148</v>
      </c>
      <c r="AK4226">
        <v>0</v>
      </c>
      <c r="AL4226" t="s">
        <v>1277</v>
      </c>
      <c r="AM4226">
        <v>0</v>
      </c>
      <c r="AN4226" s="21">
        <v>4</v>
      </c>
      <c r="AO4226" s="21">
        <v>25</v>
      </c>
      <c r="AP4226" s="21">
        <v>8</v>
      </c>
      <c r="AQ4226" s="22" t="s">
        <v>3252</v>
      </c>
      <c r="AR4226" s="21" t="s">
        <v>3270</v>
      </c>
    </row>
    <row r="4227" spans="1:44" x14ac:dyDescent="0.2">
      <c r="A4227" t="s">
        <v>2013</v>
      </c>
      <c r="B4227" s="21" t="s">
        <v>1146</v>
      </c>
      <c r="C4227" s="21" t="s">
        <v>1149</v>
      </c>
      <c r="D4227" s="21" t="s">
        <v>3260</v>
      </c>
      <c r="E4227" s="21" t="s">
        <v>3271</v>
      </c>
      <c r="G4227" s="14" t="s">
        <v>3267</v>
      </c>
      <c r="H4227" s="21" t="s">
        <v>1165</v>
      </c>
      <c r="I4227" s="21" t="s">
        <v>3262</v>
      </c>
      <c r="M4227" t="s">
        <v>3034</v>
      </c>
      <c r="O4227">
        <v>2009</v>
      </c>
      <c r="Q4227" t="s">
        <v>3263</v>
      </c>
      <c r="S4227" t="s">
        <v>3265</v>
      </c>
      <c r="T4227" t="s">
        <v>3264</v>
      </c>
      <c r="U4227" s="21" t="s">
        <v>1151</v>
      </c>
      <c r="X4227" s="9" t="s">
        <v>1290</v>
      </c>
      <c r="Z4227">
        <v>12</v>
      </c>
      <c r="AD4227" t="s">
        <v>1165</v>
      </c>
      <c r="AF4227" t="s">
        <v>1165</v>
      </c>
      <c r="AI4227" s="21" t="s">
        <v>1165</v>
      </c>
      <c r="AJ4227" s="21" t="s">
        <v>1148</v>
      </c>
      <c r="AK4227">
        <v>0</v>
      </c>
      <c r="AL4227" t="s">
        <v>1277</v>
      </c>
      <c r="AM4227">
        <v>0</v>
      </c>
      <c r="AN4227" s="21">
        <v>4</v>
      </c>
      <c r="AO4227" s="21">
        <v>25</v>
      </c>
      <c r="AP4227" s="21">
        <v>9</v>
      </c>
      <c r="AQ4227" s="22" t="s">
        <v>3252</v>
      </c>
      <c r="AR4227" s="21" t="s">
        <v>3270</v>
      </c>
    </row>
    <row r="4228" spans="1:44" x14ac:dyDescent="0.2">
      <c r="A4228" t="s">
        <v>2013</v>
      </c>
      <c r="B4228" s="21" t="s">
        <v>1146</v>
      </c>
      <c r="C4228" s="21" t="s">
        <v>1149</v>
      </c>
      <c r="D4228" s="21" t="s">
        <v>3260</v>
      </c>
      <c r="E4228" s="21" t="s">
        <v>3271</v>
      </c>
      <c r="G4228" s="14" t="s">
        <v>3267</v>
      </c>
      <c r="H4228" s="21" t="s">
        <v>1165</v>
      </c>
      <c r="I4228" s="21" t="s">
        <v>3262</v>
      </c>
      <c r="M4228" t="s">
        <v>3034</v>
      </c>
      <c r="O4228">
        <v>2009</v>
      </c>
      <c r="Q4228" t="s">
        <v>3263</v>
      </c>
      <c r="S4228" t="s">
        <v>3265</v>
      </c>
      <c r="T4228" t="s">
        <v>3264</v>
      </c>
      <c r="U4228" s="21" t="s">
        <v>1151</v>
      </c>
      <c r="X4228" s="9" t="s">
        <v>1290</v>
      </c>
      <c r="Z4228">
        <v>12</v>
      </c>
      <c r="AD4228" t="s">
        <v>1165</v>
      </c>
      <c r="AF4228" t="s">
        <v>1165</v>
      </c>
      <c r="AI4228" s="21" t="s">
        <v>1165</v>
      </c>
      <c r="AJ4228" s="21" t="s">
        <v>1148</v>
      </c>
      <c r="AK4228">
        <v>0</v>
      </c>
      <c r="AL4228" t="s">
        <v>1277</v>
      </c>
      <c r="AM4228">
        <v>0</v>
      </c>
      <c r="AN4228" s="21">
        <v>4</v>
      </c>
      <c r="AO4228" s="21">
        <v>25</v>
      </c>
      <c r="AP4228" s="21">
        <v>10</v>
      </c>
      <c r="AQ4228" s="22" t="s">
        <v>3252</v>
      </c>
      <c r="AR4228" s="21" t="s">
        <v>3270</v>
      </c>
    </row>
    <row r="4229" spans="1:44" x14ac:dyDescent="0.2">
      <c r="A4229" t="s">
        <v>2013</v>
      </c>
      <c r="B4229" s="21" t="s">
        <v>1146</v>
      </c>
      <c r="C4229" s="21" t="s">
        <v>1149</v>
      </c>
      <c r="D4229" s="21" t="s">
        <v>3260</v>
      </c>
      <c r="E4229" s="21" t="s">
        <v>3271</v>
      </c>
      <c r="G4229" s="14" t="s">
        <v>3267</v>
      </c>
      <c r="H4229" s="21" t="s">
        <v>1165</v>
      </c>
      <c r="I4229" s="21" t="s">
        <v>3262</v>
      </c>
      <c r="M4229" t="s">
        <v>3034</v>
      </c>
      <c r="O4229">
        <v>2009</v>
      </c>
      <c r="Q4229" t="s">
        <v>3263</v>
      </c>
      <c r="S4229" t="s">
        <v>3265</v>
      </c>
      <c r="T4229" t="s">
        <v>3264</v>
      </c>
      <c r="U4229" s="21" t="s">
        <v>1151</v>
      </c>
      <c r="X4229" s="9" t="s">
        <v>1290</v>
      </c>
      <c r="Z4229">
        <v>12</v>
      </c>
      <c r="AD4229" t="s">
        <v>1165</v>
      </c>
      <c r="AF4229" t="s">
        <v>1165</v>
      </c>
      <c r="AI4229" s="21" t="s">
        <v>1165</v>
      </c>
      <c r="AJ4229" s="21" t="s">
        <v>1148</v>
      </c>
      <c r="AK4229">
        <v>0</v>
      </c>
      <c r="AL4229" t="s">
        <v>1277</v>
      </c>
      <c r="AM4229">
        <v>0</v>
      </c>
      <c r="AN4229" s="21">
        <v>4</v>
      </c>
      <c r="AO4229" s="21">
        <v>25</v>
      </c>
      <c r="AP4229" s="21">
        <v>11</v>
      </c>
      <c r="AQ4229" s="22" t="s">
        <v>3252</v>
      </c>
      <c r="AR4229" s="21" t="s">
        <v>3270</v>
      </c>
    </row>
    <row r="4230" spans="1:44" x14ac:dyDescent="0.2">
      <c r="A4230" t="s">
        <v>2013</v>
      </c>
      <c r="B4230" s="21" t="s">
        <v>1146</v>
      </c>
      <c r="C4230" s="21" t="s">
        <v>1149</v>
      </c>
      <c r="D4230" s="21" t="s">
        <v>3260</v>
      </c>
      <c r="E4230" s="21" t="s">
        <v>3271</v>
      </c>
      <c r="G4230" s="14" t="s">
        <v>3267</v>
      </c>
      <c r="H4230" s="21" t="s">
        <v>1165</v>
      </c>
      <c r="I4230" s="21" t="s">
        <v>3262</v>
      </c>
      <c r="M4230" t="s">
        <v>3034</v>
      </c>
      <c r="O4230">
        <v>2009</v>
      </c>
      <c r="Q4230" t="s">
        <v>3263</v>
      </c>
      <c r="S4230" t="s">
        <v>3265</v>
      </c>
      <c r="T4230" t="s">
        <v>3264</v>
      </c>
      <c r="U4230" s="21" t="s">
        <v>1151</v>
      </c>
      <c r="X4230" s="9" t="s">
        <v>1290</v>
      </c>
      <c r="Z4230">
        <v>12</v>
      </c>
      <c r="AD4230" t="s">
        <v>1165</v>
      </c>
      <c r="AF4230" t="s">
        <v>1165</v>
      </c>
      <c r="AI4230" s="21" t="s">
        <v>1165</v>
      </c>
      <c r="AJ4230" s="21" t="s">
        <v>1148</v>
      </c>
      <c r="AK4230">
        <v>0</v>
      </c>
      <c r="AL4230" t="s">
        <v>1277</v>
      </c>
      <c r="AM4230">
        <v>0</v>
      </c>
      <c r="AN4230" s="21">
        <v>4</v>
      </c>
      <c r="AO4230" s="21">
        <v>25</v>
      </c>
      <c r="AP4230" s="21">
        <v>12</v>
      </c>
      <c r="AQ4230" s="22" t="s">
        <v>3252</v>
      </c>
      <c r="AR4230" s="21" t="s">
        <v>3270</v>
      </c>
    </row>
    <row r="4231" spans="1:44" x14ac:dyDescent="0.2">
      <c r="A4231" t="s">
        <v>2013</v>
      </c>
      <c r="B4231" s="21" t="s">
        <v>1146</v>
      </c>
      <c r="C4231" s="21" t="s">
        <v>1149</v>
      </c>
      <c r="D4231" s="21" t="s">
        <v>3260</v>
      </c>
      <c r="E4231" s="21" t="s">
        <v>3271</v>
      </c>
      <c r="G4231" s="14" t="s">
        <v>3267</v>
      </c>
      <c r="H4231" s="21" t="s">
        <v>1165</v>
      </c>
      <c r="I4231" s="21" t="s">
        <v>3262</v>
      </c>
      <c r="M4231" t="s">
        <v>3034</v>
      </c>
      <c r="O4231">
        <v>2009</v>
      </c>
      <c r="Q4231" t="s">
        <v>3263</v>
      </c>
      <c r="S4231" t="s">
        <v>3265</v>
      </c>
      <c r="T4231" t="s">
        <v>3264</v>
      </c>
      <c r="U4231" s="21" t="s">
        <v>1151</v>
      </c>
      <c r="X4231" s="9" t="s">
        <v>1290</v>
      </c>
      <c r="Z4231">
        <v>12</v>
      </c>
      <c r="AD4231" t="s">
        <v>1165</v>
      </c>
      <c r="AF4231" t="s">
        <v>1165</v>
      </c>
      <c r="AI4231" s="21" t="s">
        <v>1165</v>
      </c>
      <c r="AJ4231" s="21" t="s">
        <v>1148</v>
      </c>
      <c r="AK4231">
        <v>0</v>
      </c>
      <c r="AL4231" t="s">
        <v>1277</v>
      </c>
      <c r="AM4231">
        <v>0</v>
      </c>
      <c r="AN4231" s="21">
        <v>4</v>
      </c>
      <c r="AO4231" s="21">
        <v>25</v>
      </c>
      <c r="AP4231" s="21">
        <v>13</v>
      </c>
      <c r="AQ4231" s="22" t="s">
        <v>3252</v>
      </c>
      <c r="AR4231" s="21" t="s">
        <v>3270</v>
      </c>
    </row>
    <row r="4232" spans="1:44" x14ac:dyDescent="0.2">
      <c r="A4232" t="s">
        <v>2013</v>
      </c>
      <c r="B4232" s="21" t="s">
        <v>1146</v>
      </c>
      <c r="C4232" s="21" t="s">
        <v>1149</v>
      </c>
      <c r="D4232" s="21" t="s">
        <v>3260</v>
      </c>
      <c r="E4232" s="21" t="s">
        <v>3271</v>
      </c>
      <c r="G4232" s="14" t="s">
        <v>3267</v>
      </c>
      <c r="H4232" s="21" t="s">
        <v>1165</v>
      </c>
      <c r="I4232" s="21" t="s">
        <v>3262</v>
      </c>
      <c r="M4232" t="s">
        <v>3034</v>
      </c>
      <c r="O4232">
        <v>2009</v>
      </c>
      <c r="Q4232" t="s">
        <v>3263</v>
      </c>
      <c r="S4232" t="s">
        <v>3265</v>
      </c>
      <c r="T4232" t="s">
        <v>3264</v>
      </c>
      <c r="U4232" s="21" t="s">
        <v>1151</v>
      </c>
      <c r="X4232" s="9" t="s">
        <v>1290</v>
      </c>
      <c r="Z4232">
        <v>12</v>
      </c>
      <c r="AD4232" t="s">
        <v>1165</v>
      </c>
      <c r="AF4232" t="s">
        <v>1165</v>
      </c>
      <c r="AI4232" s="21" t="s">
        <v>1165</v>
      </c>
      <c r="AJ4232" s="21" t="s">
        <v>1148</v>
      </c>
      <c r="AK4232">
        <v>0</v>
      </c>
      <c r="AL4232" t="s">
        <v>1277</v>
      </c>
      <c r="AM4232">
        <v>0</v>
      </c>
      <c r="AN4232" s="21">
        <v>4</v>
      </c>
      <c r="AO4232" s="21">
        <v>25</v>
      </c>
      <c r="AP4232" s="21">
        <v>14</v>
      </c>
      <c r="AQ4232" s="22" t="s">
        <v>3252</v>
      </c>
      <c r="AR4232" s="21" t="s">
        <v>3270</v>
      </c>
    </row>
    <row r="4233" spans="1:44" x14ac:dyDescent="0.2">
      <c r="A4233" t="s">
        <v>2013</v>
      </c>
      <c r="B4233" s="21" t="s">
        <v>1146</v>
      </c>
      <c r="C4233" s="21" t="s">
        <v>1149</v>
      </c>
      <c r="D4233" s="21" t="s">
        <v>3260</v>
      </c>
      <c r="E4233" s="21" t="s">
        <v>3271</v>
      </c>
      <c r="G4233" s="14" t="s">
        <v>3267</v>
      </c>
      <c r="H4233" s="21" t="s">
        <v>1165</v>
      </c>
      <c r="I4233" s="21" t="s">
        <v>3262</v>
      </c>
      <c r="M4233" t="s">
        <v>3034</v>
      </c>
      <c r="O4233">
        <v>2009</v>
      </c>
      <c r="Q4233" t="s">
        <v>3263</v>
      </c>
      <c r="S4233" t="s">
        <v>3265</v>
      </c>
      <c r="T4233" t="s">
        <v>3264</v>
      </c>
      <c r="U4233" s="21" t="s">
        <v>1151</v>
      </c>
      <c r="X4233" s="9" t="s">
        <v>1290</v>
      </c>
      <c r="Z4233">
        <v>12</v>
      </c>
      <c r="AD4233" t="s">
        <v>1165</v>
      </c>
      <c r="AF4233" t="s">
        <v>1165</v>
      </c>
      <c r="AI4233" s="21" t="s">
        <v>1165</v>
      </c>
      <c r="AJ4233" s="21" t="s">
        <v>1148</v>
      </c>
      <c r="AK4233">
        <v>0</v>
      </c>
      <c r="AL4233" t="s">
        <v>1277</v>
      </c>
      <c r="AM4233">
        <v>0</v>
      </c>
      <c r="AN4233" s="21">
        <v>4</v>
      </c>
      <c r="AO4233" s="21">
        <v>25</v>
      </c>
      <c r="AP4233" s="21">
        <v>15</v>
      </c>
      <c r="AQ4233" s="22" t="s">
        <v>3252</v>
      </c>
      <c r="AR4233" s="21" t="s">
        <v>3270</v>
      </c>
    </row>
    <row r="4234" spans="1:44" x14ac:dyDescent="0.2">
      <c r="A4234" t="s">
        <v>2013</v>
      </c>
      <c r="B4234" s="21" t="s">
        <v>1146</v>
      </c>
      <c r="C4234" s="21" t="s">
        <v>1149</v>
      </c>
      <c r="D4234" s="21" t="s">
        <v>3260</v>
      </c>
      <c r="E4234" s="21" t="s">
        <v>3271</v>
      </c>
      <c r="G4234" s="14" t="s">
        <v>3267</v>
      </c>
      <c r="H4234" s="21" t="s">
        <v>1165</v>
      </c>
      <c r="I4234" s="21" t="s">
        <v>3262</v>
      </c>
      <c r="M4234" t="s">
        <v>3034</v>
      </c>
      <c r="O4234">
        <v>2009</v>
      </c>
      <c r="Q4234" t="s">
        <v>3263</v>
      </c>
      <c r="S4234" t="s">
        <v>3265</v>
      </c>
      <c r="T4234" t="s">
        <v>3264</v>
      </c>
      <c r="U4234" s="21" t="s">
        <v>1151</v>
      </c>
      <c r="X4234" s="9" t="s">
        <v>1290</v>
      </c>
      <c r="Z4234">
        <v>12</v>
      </c>
      <c r="AD4234" t="s">
        <v>1165</v>
      </c>
      <c r="AF4234" t="s">
        <v>1165</v>
      </c>
      <c r="AI4234" s="21" t="s">
        <v>1165</v>
      </c>
      <c r="AJ4234" s="21" t="s">
        <v>1148</v>
      </c>
      <c r="AK4234">
        <v>0</v>
      </c>
      <c r="AL4234" t="s">
        <v>1277</v>
      </c>
      <c r="AM4234">
        <v>0</v>
      </c>
      <c r="AN4234" s="21">
        <v>4</v>
      </c>
      <c r="AO4234" s="21">
        <v>25</v>
      </c>
      <c r="AP4234" s="21">
        <v>16</v>
      </c>
      <c r="AQ4234" s="22" t="s">
        <v>3252</v>
      </c>
      <c r="AR4234" s="21" t="s">
        <v>3270</v>
      </c>
    </row>
    <row r="4235" spans="1:44" x14ac:dyDescent="0.2">
      <c r="A4235" t="s">
        <v>2013</v>
      </c>
      <c r="B4235" s="21" t="s">
        <v>1146</v>
      </c>
      <c r="C4235" s="21" t="s">
        <v>1149</v>
      </c>
      <c r="D4235" s="21" t="s">
        <v>3260</v>
      </c>
      <c r="E4235" s="21" t="s">
        <v>3271</v>
      </c>
      <c r="G4235" s="14" t="s">
        <v>3267</v>
      </c>
      <c r="H4235" s="21" t="s">
        <v>1165</v>
      </c>
      <c r="I4235" s="21" t="s">
        <v>3262</v>
      </c>
      <c r="M4235" t="s">
        <v>3034</v>
      </c>
      <c r="O4235">
        <v>2009</v>
      </c>
      <c r="Q4235" t="s">
        <v>3263</v>
      </c>
      <c r="S4235" t="s">
        <v>3265</v>
      </c>
      <c r="T4235" t="s">
        <v>3264</v>
      </c>
      <c r="U4235" s="21" t="s">
        <v>1151</v>
      </c>
      <c r="X4235" s="9" t="s">
        <v>1290</v>
      </c>
      <c r="Z4235">
        <v>12</v>
      </c>
      <c r="AD4235" t="s">
        <v>1165</v>
      </c>
      <c r="AF4235" t="s">
        <v>1165</v>
      </c>
      <c r="AI4235" s="21" t="s">
        <v>1165</v>
      </c>
      <c r="AJ4235" s="21" t="s">
        <v>1148</v>
      </c>
      <c r="AK4235">
        <v>0</v>
      </c>
      <c r="AL4235" t="s">
        <v>1277</v>
      </c>
      <c r="AM4235">
        <v>0</v>
      </c>
      <c r="AN4235" s="21">
        <v>4</v>
      </c>
      <c r="AO4235" s="21">
        <v>25</v>
      </c>
      <c r="AP4235" s="21">
        <v>17</v>
      </c>
      <c r="AQ4235" s="22" t="s">
        <v>3252</v>
      </c>
      <c r="AR4235" s="21" t="s">
        <v>3270</v>
      </c>
    </row>
    <row r="4236" spans="1:44" x14ac:dyDescent="0.2">
      <c r="A4236" t="s">
        <v>2013</v>
      </c>
      <c r="B4236" s="21" t="s">
        <v>1146</v>
      </c>
      <c r="C4236" s="21" t="s">
        <v>1149</v>
      </c>
      <c r="D4236" s="21" t="s">
        <v>3260</v>
      </c>
      <c r="E4236" s="21" t="s">
        <v>3271</v>
      </c>
      <c r="G4236" s="14" t="s">
        <v>3267</v>
      </c>
      <c r="H4236" s="21" t="s">
        <v>1165</v>
      </c>
      <c r="I4236" s="21" t="s">
        <v>3262</v>
      </c>
      <c r="M4236" t="s">
        <v>3034</v>
      </c>
      <c r="O4236">
        <v>2009</v>
      </c>
      <c r="Q4236" t="s">
        <v>3263</v>
      </c>
      <c r="S4236" t="s">
        <v>3265</v>
      </c>
      <c r="T4236" t="s">
        <v>3264</v>
      </c>
      <c r="U4236" s="21" t="s">
        <v>1151</v>
      </c>
      <c r="X4236" s="9" t="s">
        <v>1290</v>
      </c>
      <c r="Z4236">
        <v>12</v>
      </c>
      <c r="AD4236" t="s">
        <v>1165</v>
      </c>
      <c r="AF4236" t="s">
        <v>1165</v>
      </c>
      <c r="AI4236" s="21" t="s">
        <v>1165</v>
      </c>
      <c r="AJ4236" s="21" t="s">
        <v>1148</v>
      </c>
      <c r="AK4236">
        <v>0</v>
      </c>
      <c r="AL4236" t="s">
        <v>1277</v>
      </c>
      <c r="AM4236">
        <v>0</v>
      </c>
      <c r="AN4236" s="21">
        <v>4</v>
      </c>
      <c r="AO4236" s="21">
        <v>25</v>
      </c>
      <c r="AP4236" s="21">
        <v>18</v>
      </c>
      <c r="AQ4236" s="22" t="s">
        <v>3252</v>
      </c>
      <c r="AR4236" s="21" t="s">
        <v>3270</v>
      </c>
    </row>
    <row r="4237" spans="1:44" x14ac:dyDescent="0.2">
      <c r="A4237" t="s">
        <v>2013</v>
      </c>
      <c r="B4237" s="21" t="s">
        <v>1146</v>
      </c>
      <c r="C4237" s="21" t="s">
        <v>1149</v>
      </c>
      <c r="D4237" s="21" t="s">
        <v>3260</v>
      </c>
      <c r="E4237" s="21" t="s">
        <v>3271</v>
      </c>
      <c r="G4237" s="14" t="s">
        <v>3267</v>
      </c>
      <c r="H4237" s="21" t="s">
        <v>1165</v>
      </c>
      <c r="I4237" s="21" t="s">
        <v>3262</v>
      </c>
      <c r="M4237" t="s">
        <v>3034</v>
      </c>
      <c r="O4237">
        <v>2009</v>
      </c>
      <c r="Q4237" t="s">
        <v>3263</v>
      </c>
      <c r="S4237" t="s">
        <v>3265</v>
      </c>
      <c r="T4237" t="s">
        <v>3264</v>
      </c>
      <c r="U4237" s="21" t="s">
        <v>1151</v>
      </c>
      <c r="X4237" s="9" t="s">
        <v>1290</v>
      </c>
      <c r="Z4237">
        <v>12</v>
      </c>
      <c r="AD4237" t="s">
        <v>1165</v>
      </c>
      <c r="AF4237" t="s">
        <v>1165</v>
      </c>
      <c r="AI4237" s="21" t="s">
        <v>1165</v>
      </c>
      <c r="AJ4237" s="21" t="s">
        <v>1148</v>
      </c>
      <c r="AK4237">
        <v>0</v>
      </c>
      <c r="AL4237" t="s">
        <v>1277</v>
      </c>
      <c r="AM4237">
        <v>0</v>
      </c>
      <c r="AN4237" s="21">
        <v>4</v>
      </c>
      <c r="AO4237" s="21">
        <v>25</v>
      </c>
      <c r="AP4237" s="21">
        <v>19</v>
      </c>
      <c r="AQ4237" s="22" t="s">
        <v>3252</v>
      </c>
      <c r="AR4237" s="21" t="s">
        <v>3270</v>
      </c>
    </row>
    <row r="4238" spans="1:44" x14ac:dyDescent="0.2">
      <c r="A4238" t="s">
        <v>2013</v>
      </c>
      <c r="B4238" s="21" t="s">
        <v>1146</v>
      </c>
      <c r="C4238" s="21" t="s">
        <v>1149</v>
      </c>
      <c r="D4238" s="21" t="s">
        <v>3260</v>
      </c>
      <c r="E4238" s="21" t="s">
        <v>3271</v>
      </c>
      <c r="G4238" s="14" t="s">
        <v>3267</v>
      </c>
      <c r="H4238" s="21" t="s">
        <v>1165</v>
      </c>
      <c r="I4238" s="21" t="s">
        <v>3262</v>
      </c>
      <c r="M4238" t="s">
        <v>3034</v>
      </c>
      <c r="O4238">
        <v>2009</v>
      </c>
      <c r="Q4238" t="s">
        <v>3263</v>
      </c>
      <c r="S4238" t="s">
        <v>3265</v>
      </c>
      <c r="T4238" t="s">
        <v>3264</v>
      </c>
      <c r="U4238" s="21" t="s">
        <v>1151</v>
      </c>
      <c r="X4238" s="9" t="s">
        <v>1290</v>
      </c>
      <c r="Z4238">
        <v>12</v>
      </c>
      <c r="AD4238" t="s">
        <v>1165</v>
      </c>
      <c r="AF4238" t="s">
        <v>1165</v>
      </c>
      <c r="AI4238" s="21" t="s">
        <v>1165</v>
      </c>
      <c r="AJ4238" s="21" t="s">
        <v>1148</v>
      </c>
      <c r="AK4238">
        <v>0</v>
      </c>
      <c r="AL4238" t="s">
        <v>1277</v>
      </c>
      <c r="AM4238">
        <v>0</v>
      </c>
      <c r="AN4238" s="21">
        <v>4</v>
      </c>
      <c r="AO4238" s="21">
        <v>25</v>
      </c>
      <c r="AP4238" s="21">
        <v>20</v>
      </c>
      <c r="AQ4238" s="22" t="s">
        <v>3252</v>
      </c>
      <c r="AR4238" s="21" t="s">
        <v>3270</v>
      </c>
    </row>
    <row r="4239" spans="1:44" x14ac:dyDescent="0.2">
      <c r="A4239" t="s">
        <v>2013</v>
      </c>
      <c r="B4239" s="21" t="s">
        <v>1146</v>
      </c>
      <c r="C4239" s="21" t="s">
        <v>1149</v>
      </c>
      <c r="D4239" s="21" t="s">
        <v>3260</v>
      </c>
      <c r="E4239" s="21" t="s">
        <v>3271</v>
      </c>
      <c r="G4239" s="14" t="s">
        <v>3267</v>
      </c>
      <c r="H4239" s="21" t="s">
        <v>1165</v>
      </c>
      <c r="I4239" s="21" t="s">
        <v>3262</v>
      </c>
      <c r="M4239" t="s">
        <v>3034</v>
      </c>
      <c r="O4239">
        <v>2009</v>
      </c>
      <c r="Q4239" t="s">
        <v>3263</v>
      </c>
      <c r="S4239" t="s">
        <v>3265</v>
      </c>
      <c r="T4239" t="s">
        <v>3264</v>
      </c>
      <c r="U4239" s="21" t="s">
        <v>1151</v>
      </c>
      <c r="X4239" s="9" t="s">
        <v>1290</v>
      </c>
      <c r="Z4239">
        <v>12</v>
      </c>
      <c r="AD4239" t="s">
        <v>1165</v>
      </c>
      <c r="AF4239" t="s">
        <v>1165</v>
      </c>
      <c r="AI4239" s="21" t="s">
        <v>1165</v>
      </c>
      <c r="AJ4239" s="21" t="s">
        <v>1148</v>
      </c>
      <c r="AK4239">
        <v>0</v>
      </c>
      <c r="AL4239" t="s">
        <v>1277</v>
      </c>
      <c r="AM4239">
        <v>0</v>
      </c>
      <c r="AN4239" s="21">
        <v>4</v>
      </c>
      <c r="AO4239" s="21">
        <v>25</v>
      </c>
      <c r="AP4239" s="21">
        <v>21</v>
      </c>
      <c r="AQ4239" s="22" t="s">
        <v>3252</v>
      </c>
      <c r="AR4239" s="21" t="s">
        <v>3270</v>
      </c>
    </row>
    <row r="4240" spans="1:44" x14ac:dyDescent="0.2">
      <c r="A4240" t="s">
        <v>2013</v>
      </c>
      <c r="B4240" s="21" t="s">
        <v>1146</v>
      </c>
      <c r="C4240" s="21" t="s">
        <v>1149</v>
      </c>
      <c r="D4240" s="21" t="s">
        <v>3260</v>
      </c>
      <c r="E4240" s="21" t="s">
        <v>3271</v>
      </c>
      <c r="G4240" s="14" t="s">
        <v>3267</v>
      </c>
      <c r="H4240" s="21" t="s">
        <v>1165</v>
      </c>
      <c r="I4240" s="21" t="s">
        <v>3262</v>
      </c>
      <c r="M4240" t="s">
        <v>3034</v>
      </c>
      <c r="O4240">
        <v>2009</v>
      </c>
      <c r="Q4240" t="s">
        <v>3263</v>
      </c>
      <c r="S4240" t="s">
        <v>3265</v>
      </c>
      <c r="T4240" t="s">
        <v>3264</v>
      </c>
      <c r="U4240" s="21" t="s">
        <v>1151</v>
      </c>
      <c r="X4240" s="9" t="s">
        <v>1290</v>
      </c>
      <c r="Z4240">
        <v>12</v>
      </c>
      <c r="AD4240" t="s">
        <v>1165</v>
      </c>
      <c r="AF4240" t="s">
        <v>1165</v>
      </c>
      <c r="AI4240" s="21" t="s">
        <v>1165</v>
      </c>
      <c r="AJ4240" s="21" t="s">
        <v>1148</v>
      </c>
      <c r="AK4240">
        <v>0</v>
      </c>
      <c r="AL4240" t="s">
        <v>1277</v>
      </c>
      <c r="AM4240">
        <v>0</v>
      </c>
      <c r="AN4240" s="21">
        <v>4</v>
      </c>
      <c r="AO4240" s="21">
        <v>25</v>
      </c>
      <c r="AP4240" s="21">
        <v>22</v>
      </c>
      <c r="AQ4240" s="22" t="s">
        <v>3252</v>
      </c>
      <c r="AR4240" s="21" t="s">
        <v>3270</v>
      </c>
    </row>
    <row r="4241" spans="1:44" x14ac:dyDescent="0.2">
      <c r="A4241" t="s">
        <v>2013</v>
      </c>
      <c r="B4241" s="21" t="s">
        <v>1146</v>
      </c>
      <c r="C4241" s="21" t="s">
        <v>1149</v>
      </c>
      <c r="D4241" s="21" t="s">
        <v>3260</v>
      </c>
      <c r="E4241" s="21" t="s">
        <v>3271</v>
      </c>
      <c r="G4241" s="14" t="s">
        <v>3267</v>
      </c>
      <c r="H4241" s="21" t="s">
        <v>1165</v>
      </c>
      <c r="I4241" s="21" t="s">
        <v>3262</v>
      </c>
      <c r="M4241" t="s">
        <v>3034</v>
      </c>
      <c r="O4241">
        <v>2009</v>
      </c>
      <c r="Q4241" t="s">
        <v>3263</v>
      </c>
      <c r="S4241" t="s">
        <v>3265</v>
      </c>
      <c r="T4241" t="s">
        <v>3264</v>
      </c>
      <c r="U4241" s="21" t="s">
        <v>1151</v>
      </c>
      <c r="X4241" s="9" t="s">
        <v>1290</v>
      </c>
      <c r="Z4241">
        <v>12</v>
      </c>
      <c r="AD4241" t="s">
        <v>1165</v>
      </c>
      <c r="AF4241" t="s">
        <v>1165</v>
      </c>
      <c r="AI4241" s="21" t="s">
        <v>1165</v>
      </c>
      <c r="AJ4241" s="21" t="s">
        <v>1148</v>
      </c>
      <c r="AK4241">
        <v>0</v>
      </c>
      <c r="AL4241" t="s">
        <v>1277</v>
      </c>
      <c r="AM4241">
        <v>0</v>
      </c>
      <c r="AN4241" s="21">
        <v>4</v>
      </c>
      <c r="AO4241" s="21">
        <v>25</v>
      </c>
      <c r="AP4241" s="21">
        <v>23</v>
      </c>
      <c r="AQ4241" s="22" t="s">
        <v>3252</v>
      </c>
      <c r="AR4241" s="21" t="s">
        <v>3270</v>
      </c>
    </row>
    <row r="4242" spans="1:44" x14ac:dyDescent="0.2">
      <c r="A4242" t="s">
        <v>2013</v>
      </c>
      <c r="B4242" s="21" t="s">
        <v>1146</v>
      </c>
      <c r="C4242" s="21" t="s">
        <v>1149</v>
      </c>
      <c r="D4242" s="21" t="s">
        <v>3260</v>
      </c>
      <c r="E4242" s="21" t="s">
        <v>3271</v>
      </c>
      <c r="G4242" s="14" t="s">
        <v>3267</v>
      </c>
      <c r="H4242" s="21" t="s">
        <v>1165</v>
      </c>
      <c r="I4242" s="21" t="s">
        <v>3262</v>
      </c>
      <c r="M4242" t="s">
        <v>3034</v>
      </c>
      <c r="O4242">
        <v>2009</v>
      </c>
      <c r="Q4242" t="s">
        <v>3263</v>
      </c>
      <c r="S4242" t="s">
        <v>3265</v>
      </c>
      <c r="T4242" t="s">
        <v>3264</v>
      </c>
      <c r="U4242" s="21" t="s">
        <v>1151</v>
      </c>
      <c r="X4242" s="9" t="s">
        <v>1290</v>
      </c>
      <c r="Z4242">
        <v>12</v>
      </c>
      <c r="AD4242" t="s">
        <v>1165</v>
      </c>
      <c r="AF4242" t="s">
        <v>1165</v>
      </c>
      <c r="AI4242" s="21" t="s">
        <v>1165</v>
      </c>
      <c r="AJ4242" s="21" t="s">
        <v>1148</v>
      </c>
      <c r="AK4242">
        <v>0</v>
      </c>
      <c r="AL4242" t="s">
        <v>1277</v>
      </c>
      <c r="AM4242">
        <v>0</v>
      </c>
      <c r="AN4242" s="21">
        <v>4</v>
      </c>
      <c r="AO4242" s="21">
        <v>25</v>
      </c>
      <c r="AP4242" s="21">
        <v>24</v>
      </c>
      <c r="AQ4242" s="22" t="s">
        <v>3252</v>
      </c>
      <c r="AR4242" s="21" t="s">
        <v>3270</v>
      </c>
    </row>
    <row r="4243" spans="1:44" x14ac:dyDescent="0.2">
      <c r="A4243" t="s">
        <v>2013</v>
      </c>
      <c r="B4243" s="21" t="s">
        <v>1146</v>
      </c>
      <c r="C4243" s="21" t="s">
        <v>1149</v>
      </c>
      <c r="D4243" s="21" t="s">
        <v>3260</v>
      </c>
      <c r="E4243" s="21" t="s">
        <v>3271</v>
      </c>
      <c r="G4243" s="14" t="s">
        <v>3267</v>
      </c>
      <c r="H4243" s="21" t="s">
        <v>1165</v>
      </c>
      <c r="I4243" s="21" t="s">
        <v>3262</v>
      </c>
      <c r="M4243" t="s">
        <v>3034</v>
      </c>
      <c r="O4243">
        <v>2009</v>
      </c>
      <c r="Q4243" t="s">
        <v>3263</v>
      </c>
      <c r="S4243" t="s">
        <v>3265</v>
      </c>
      <c r="T4243" t="s">
        <v>3264</v>
      </c>
      <c r="U4243" s="21" t="s">
        <v>1151</v>
      </c>
      <c r="X4243" s="9" t="s">
        <v>1290</v>
      </c>
      <c r="Z4243">
        <v>12</v>
      </c>
      <c r="AD4243" t="s">
        <v>1165</v>
      </c>
      <c r="AF4243" t="s">
        <v>1165</v>
      </c>
      <c r="AI4243" s="21" t="s">
        <v>1165</v>
      </c>
      <c r="AJ4243" s="21" t="s">
        <v>1148</v>
      </c>
      <c r="AK4243">
        <v>0</v>
      </c>
      <c r="AL4243" t="s">
        <v>1277</v>
      </c>
      <c r="AM4243">
        <v>0</v>
      </c>
      <c r="AN4243" s="21">
        <v>4</v>
      </c>
      <c r="AO4243" s="21">
        <v>25</v>
      </c>
      <c r="AP4243" s="21">
        <v>25</v>
      </c>
      <c r="AQ4243" s="22" t="s">
        <v>3252</v>
      </c>
      <c r="AR4243" s="21" t="s">
        <v>3270</v>
      </c>
    </row>
    <row r="4244" spans="1:44" x14ac:dyDescent="0.2">
      <c r="A4244" t="s">
        <v>2013</v>
      </c>
      <c r="B4244" s="21" t="s">
        <v>1146</v>
      </c>
      <c r="C4244" s="21" t="s">
        <v>1149</v>
      </c>
      <c r="D4244" s="21" t="s">
        <v>3260</v>
      </c>
      <c r="E4244" s="21" t="s">
        <v>3271</v>
      </c>
      <c r="G4244" s="14" t="s">
        <v>3267</v>
      </c>
      <c r="H4244" s="21" t="s">
        <v>1165</v>
      </c>
      <c r="I4244" s="21" t="s">
        <v>3262</v>
      </c>
      <c r="M4244" t="s">
        <v>3034</v>
      </c>
      <c r="O4244">
        <v>2009</v>
      </c>
      <c r="Q4244" t="s">
        <v>3263</v>
      </c>
      <c r="S4244" t="s">
        <v>3265</v>
      </c>
      <c r="T4244" t="s">
        <v>3264</v>
      </c>
      <c r="U4244" s="21" t="s">
        <v>1151</v>
      </c>
      <c r="X4244" s="9" t="s">
        <v>1290</v>
      </c>
      <c r="Z4244">
        <v>12</v>
      </c>
      <c r="AD4244" t="s">
        <v>1165</v>
      </c>
      <c r="AF4244" t="s">
        <v>1165</v>
      </c>
      <c r="AI4244" s="21" t="s">
        <v>1165</v>
      </c>
      <c r="AJ4244" s="21" t="s">
        <v>1148</v>
      </c>
      <c r="AK4244">
        <v>0</v>
      </c>
      <c r="AL4244" t="s">
        <v>1277</v>
      </c>
      <c r="AM4244">
        <v>0</v>
      </c>
      <c r="AN4244" s="21">
        <v>4</v>
      </c>
      <c r="AO4244" s="21">
        <v>25</v>
      </c>
      <c r="AP4244" s="21">
        <v>26</v>
      </c>
      <c r="AQ4244" s="22" t="s">
        <v>3252</v>
      </c>
      <c r="AR4244" s="21" t="s">
        <v>3270</v>
      </c>
    </row>
    <row r="4245" spans="1:44" x14ac:dyDescent="0.2">
      <c r="A4245" t="s">
        <v>2013</v>
      </c>
      <c r="B4245" s="21" t="s">
        <v>1146</v>
      </c>
      <c r="C4245" s="21" t="s">
        <v>1149</v>
      </c>
      <c r="D4245" s="21" t="s">
        <v>3260</v>
      </c>
      <c r="E4245" s="21" t="s">
        <v>3271</v>
      </c>
      <c r="G4245" s="14" t="s">
        <v>3267</v>
      </c>
      <c r="H4245" s="21" t="s">
        <v>1165</v>
      </c>
      <c r="I4245" s="21" t="s">
        <v>3262</v>
      </c>
      <c r="M4245" t="s">
        <v>3034</v>
      </c>
      <c r="O4245">
        <v>2009</v>
      </c>
      <c r="Q4245" t="s">
        <v>3263</v>
      </c>
      <c r="S4245" t="s">
        <v>3265</v>
      </c>
      <c r="T4245" t="s">
        <v>3264</v>
      </c>
      <c r="U4245" s="21" t="s">
        <v>1151</v>
      </c>
      <c r="X4245" s="9" t="s">
        <v>1290</v>
      </c>
      <c r="Z4245">
        <v>12</v>
      </c>
      <c r="AD4245" t="s">
        <v>1165</v>
      </c>
      <c r="AF4245" t="s">
        <v>1165</v>
      </c>
      <c r="AI4245" s="21" t="s">
        <v>1165</v>
      </c>
      <c r="AJ4245" s="21" t="s">
        <v>1148</v>
      </c>
      <c r="AK4245">
        <v>0</v>
      </c>
      <c r="AL4245" t="s">
        <v>1277</v>
      </c>
      <c r="AM4245">
        <v>0</v>
      </c>
      <c r="AN4245" s="21">
        <v>4</v>
      </c>
      <c r="AO4245" s="21">
        <v>25</v>
      </c>
      <c r="AP4245" s="21">
        <v>27</v>
      </c>
      <c r="AQ4245" s="22" t="s">
        <v>3252</v>
      </c>
      <c r="AR4245" s="21" t="s">
        <v>3270</v>
      </c>
    </row>
    <row r="4246" spans="1:44" x14ac:dyDescent="0.2">
      <c r="A4246" t="s">
        <v>2013</v>
      </c>
      <c r="B4246" s="21" t="s">
        <v>1146</v>
      </c>
      <c r="C4246" s="21" t="s">
        <v>1149</v>
      </c>
      <c r="D4246" s="21" t="s">
        <v>3260</v>
      </c>
      <c r="E4246" s="21" t="s">
        <v>3271</v>
      </c>
      <c r="G4246" s="14" t="s">
        <v>3267</v>
      </c>
      <c r="H4246" s="21" t="s">
        <v>1165</v>
      </c>
      <c r="I4246" s="21" t="s">
        <v>3262</v>
      </c>
      <c r="M4246" t="s">
        <v>3034</v>
      </c>
      <c r="O4246">
        <v>2009</v>
      </c>
      <c r="Q4246" t="s">
        <v>3263</v>
      </c>
      <c r="S4246" t="s">
        <v>3265</v>
      </c>
      <c r="T4246" t="s">
        <v>3264</v>
      </c>
      <c r="U4246" s="21" t="s">
        <v>1151</v>
      </c>
      <c r="X4246" s="9" t="s">
        <v>1290</v>
      </c>
      <c r="Z4246">
        <v>12</v>
      </c>
      <c r="AD4246" t="s">
        <v>1165</v>
      </c>
      <c r="AF4246" t="s">
        <v>1165</v>
      </c>
      <c r="AI4246" s="21" t="s">
        <v>1165</v>
      </c>
      <c r="AJ4246" s="21" t="s">
        <v>1148</v>
      </c>
      <c r="AK4246">
        <v>0</v>
      </c>
      <c r="AL4246" t="s">
        <v>1277</v>
      </c>
      <c r="AM4246">
        <v>0</v>
      </c>
      <c r="AN4246" s="21">
        <v>4</v>
      </c>
      <c r="AO4246" s="21">
        <v>25</v>
      </c>
      <c r="AP4246" s="21">
        <v>28</v>
      </c>
      <c r="AQ4246" s="22" t="s">
        <v>3252</v>
      </c>
      <c r="AR4246" s="21" t="s">
        <v>3270</v>
      </c>
    </row>
    <row r="4247" spans="1:44" x14ac:dyDescent="0.2">
      <c r="A4247" t="s">
        <v>2013</v>
      </c>
      <c r="B4247" s="21" t="s">
        <v>1146</v>
      </c>
      <c r="C4247" s="21" t="s">
        <v>1149</v>
      </c>
      <c r="D4247" s="21" t="s">
        <v>3260</v>
      </c>
      <c r="E4247" s="21" t="s">
        <v>3271</v>
      </c>
      <c r="G4247" s="14" t="s">
        <v>3267</v>
      </c>
      <c r="H4247" s="21" t="s">
        <v>1165</v>
      </c>
      <c r="I4247" s="21" t="s">
        <v>3262</v>
      </c>
      <c r="M4247" t="s">
        <v>3034</v>
      </c>
      <c r="O4247">
        <v>2009</v>
      </c>
      <c r="Q4247" t="s">
        <v>3263</v>
      </c>
      <c r="S4247" t="s">
        <v>3265</v>
      </c>
      <c r="T4247" t="s">
        <v>3264</v>
      </c>
      <c r="U4247" s="21" t="s">
        <v>1151</v>
      </c>
      <c r="X4247" s="9" t="s">
        <v>1290</v>
      </c>
      <c r="Z4247">
        <v>12</v>
      </c>
      <c r="AD4247" t="s">
        <v>1165</v>
      </c>
      <c r="AF4247" t="s">
        <v>1165</v>
      </c>
      <c r="AI4247" s="21" t="s">
        <v>1165</v>
      </c>
      <c r="AJ4247" s="21" t="s">
        <v>1148</v>
      </c>
      <c r="AK4247">
        <v>0</v>
      </c>
      <c r="AL4247" t="s">
        <v>1277</v>
      </c>
      <c r="AM4247">
        <v>0</v>
      </c>
      <c r="AN4247" s="21">
        <v>4</v>
      </c>
      <c r="AO4247" s="21">
        <v>25</v>
      </c>
      <c r="AP4247" s="21">
        <v>29</v>
      </c>
      <c r="AQ4247" s="22" t="s">
        <v>3252</v>
      </c>
      <c r="AR4247" s="21" t="s">
        <v>3270</v>
      </c>
    </row>
    <row r="4248" spans="1:44" x14ac:dyDescent="0.2">
      <c r="A4248" t="s">
        <v>2013</v>
      </c>
      <c r="B4248" s="21" t="s">
        <v>1146</v>
      </c>
      <c r="C4248" s="21" t="s">
        <v>1149</v>
      </c>
      <c r="D4248" s="21" t="s">
        <v>3260</v>
      </c>
      <c r="E4248" s="21" t="s">
        <v>3271</v>
      </c>
      <c r="G4248" s="14" t="s">
        <v>3267</v>
      </c>
      <c r="H4248" s="21" t="s">
        <v>1165</v>
      </c>
      <c r="I4248" s="21" t="s">
        <v>3262</v>
      </c>
      <c r="M4248" t="s">
        <v>3034</v>
      </c>
      <c r="O4248">
        <v>2009</v>
      </c>
      <c r="Q4248" t="s">
        <v>3263</v>
      </c>
      <c r="S4248" t="s">
        <v>3265</v>
      </c>
      <c r="T4248" t="s">
        <v>3264</v>
      </c>
      <c r="U4248" s="21" t="s">
        <v>1151</v>
      </c>
      <c r="X4248" s="9" t="s">
        <v>1290</v>
      </c>
      <c r="Z4248">
        <v>12</v>
      </c>
      <c r="AD4248" t="s">
        <v>1165</v>
      </c>
      <c r="AF4248" t="s">
        <v>1165</v>
      </c>
      <c r="AI4248" s="21" t="s">
        <v>1165</v>
      </c>
      <c r="AJ4248" s="21" t="s">
        <v>1148</v>
      </c>
      <c r="AK4248">
        <v>0</v>
      </c>
      <c r="AL4248" t="s">
        <v>1277</v>
      </c>
      <c r="AM4248">
        <v>0</v>
      </c>
      <c r="AN4248" s="21">
        <v>4</v>
      </c>
      <c r="AO4248" s="21">
        <v>25</v>
      </c>
      <c r="AP4248" s="21">
        <v>30</v>
      </c>
      <c r="AQ4248" s="22" t="s">
        <v>3252</v>
      </c>
      <c r="AR4248" s="21" t="s">
        <v>3270</v>
      </c>
    </row>
    <row r="4249" spans="1:44" x14ac:dyDescent="0.2">
      <c r="A4249" t="s">
        <v>2013</v>
      </c>
      <c r="B4249" s="21" t="s">
        <v>1146</v>
      </c>
      <c r="C4249" s="21" t="s">
        <v>1149</v>
      </c>
      <c r="D4249" s="21" t="s">
        <v>3260</v>
      </c>
      <c r="E4249" s="21" t="s">
        <v>3271</v>
      </c>
      <c r="G4249" s="14" t="s">
        <v>3267</v>
      </c>
      <c r="H4249" s="21" t="s">
        <v>1165</v>
      </c>
      <c r="I4249" s="21" t="s">
        <v>3262</v>
      </c>
      <c r="M4249" t="s">
        <v>3034</v>
      </c>
      <c r="O4249">
        <v>2009</v>
      </c>
      <c r="Q4249" t="s">
        <v>3263</v>
      </c>
      <c r="S4249" t="s">
        <v>3265</v>
      </c>
      <c r="T4249" t="s">
        <v>3264</v>
      </c>
      <c r="U4249" s="21" t="s">
        <v>1151</v>
      </c>
      <c r="X4249" s="9" t="s">
        <v>1291</v>
      </c>
      <c r="Z4249">
        <v>12</v>
      </c>
      <c r="AD4249" t="s">
        <v>1165</v>
      </c>
      <c r="AF4249" t="s">
        <v>1165</v>
      </c>
      <c r="AI4249" s="21" t="s">
        <v>1165</v>
      </c>
      <c r="AJ4249" s="21" t="s">
        <v>1148</v>
      </c>
      <c r="AK4249">
        <v>0</v>
      </c>
      <c r="AL4249" t="s">
        <v>1277</v>
      </c>
      <c r="AM4249">
        <v>0</v>
      </c>
      <c r="AN4249" s="21">
        <v>4</v>
      </c>
      <c r="AO4249" s="21">
        <v>25</v>
      </c>
      <c r="AP4249" s="21">
        <v>1</v>
      </c>
      <c r="AQ4249" s="22" t="s">
        <v>3252</v>
      </c>
      <c r="AR4249" s="21" t="s">
        <v>3270</v>
      </c>
    </row>
    <row r="4250" spans="1:44" x14ac:dyDescent="0.2">
      <c r="A4250" t="s">
        <v>2013</v>
      </c>
      <c r="B4250" s="21" t="s">
        <v>1146</v>
      </c>
      <c r="C4250" s="21" t="s">
        <v>1149</v>
      </c>
      <c r="D4250" s="21" t="s">
        <v>3260</v>
      </c>
      <c r="E4250" s="21" t="s">
        <v>3271</v>
      </c>
      <c r="G4250" s="14" t="s">
        <v>3267</v>
      </c>
      <c r="H4250" s="21" t="s">
        <v>1165</v>
      </c>
      <c r="I4250" s="21" t="s">
        <v>3262</v>
      </c>
      <c r="M4250" t="s">
        <v>3034</v>
      </c>
      <c r="O4250">
        <v>2009</v>
      </c>
      <c r="Q4250" t="s">
        <v>3263</v>
      </c>
      <c r="S4250" t="s">
        <v>3265</v>
      </c>
      <c r="T4250" t="s">
        <v>3264</v>
      </c>
      <c r="U4250" s="21" t="s">
        <v>1151</v>
      </c>
      <c r="X4250" s="9" t="s">
        <v>1291</v>
      </c>
      <c r="Z4250">
        <v>12</v>
      </c>
      <c r="AD4250" t="s">
        <v>1165</v>
      </c>
      <c r="AF4250" t="s">
        <v>1165</v>
      </c>
      <c r="AI4250" s="21" t="s">
        <v>1165</v>
      </c>
      <c r="AJ4250" s="21" t="s">
        <v>1148</v>
      </c>
      <c r="AK4250">
        <v>0</v>
      </c>
      <c r="AL4250" t="s">
        <v>1277</v>
      </c>
      <c r="AM4250">
        <v>0</v>
      </c>
      <c r="AN4250" s="21">
        <v>4</v>
      </c>
      <c r="AO4250" s="21">
        <v>25</v>
      </c>
      <c r="AP4250" s="21">
        <v>2</v>
      </c>
      <c r="AQ4250" s="22" t="s">
        <v>3252</v>
      </c>
      <c r="AR4250" s="21" t="s">
        <v>3270</v>
      </c>
    </row>
    <row r="4251" spans="1:44" x14ac:dyDescent="0.2">
      <c r="A4251" t="s">
        <v>2013</v>
      </c>
      <c r="B4251" s="21" t="s">
        <v>1146</v>
      </c>
      <c r="C4251" s="21" t="s">
        <v>1149</v>
      </c>
      <c r="D4251" s="21" t="s">
        <v>3260</v>
      </c>
      <c r="E4251" s="21" t="s">
        <v>3271</v>
      </c>
      <c r="G4251" s="14" t="s">
        <v>3267</v>
      </c>
      <c r="H4251" s="21" t="s">
        <v>1165</v>
      </c>
      <c r="I4251" s="21" t="s">
        <v>3262</v>
      </c>
      <c r="M4251" t="s">
        <v>3034</v>
      </c>
      <c r="O4251">
        <v>2009</v>
      </c>
      <c r="Q4251" t="s">
        <v>3263</v>
      </c>
      <c r="S4251" t="s">
        <v>3265</v>
      </c>
      <c r="T4251" t="s">
        <v>3264</v>
      </c>
      <c r="U4251" s="21" t="s">
        <v>1151</v>
      </c>
      <c r="X4251" s="9" t="s">
        <v>1291</v>
      </c>
      <c r="Z4251">
        <v>12</v>
      </c>
      <c r="AD4251" t="s">
        <v>1165</v>
      </c>
      <c r="AF4251" t="s">
        <v>1165</v>
      </c>
      <c r="AI4251" s="21" t="s">
        <v>1165</v>
      </c>
      <c r="AJ4251" s="21" t="s">
        <v>1148</v>
      </c>
      <c r="AK4251">
        <v>0</v>
      </c>
      <c r="AL4251" t="s">
        <v>1277</v>
      </c>
      <c r="AM4251">
        <v>0</v>
      </c>
      <c r="AN4251" s="21">
        <v>4</v>
      </c>
      <c r="AO4251" s="21">
        <v>25</v>
      </c>
      <c r="AP4251" s="21">
        <v>3</v>
      </c>
      <c r="AQ4251" s="22" t="s">
        <v>3252</v>
      </c>
      <c r="AR4251" s="21" t="s">
        <v>3270</v>
      </c>
    </row>
    <row r="4252" spans="1:44" x14ac:dyDescent="0.2">
      <c r="A4252" t="s">
        <v>2013</v>
      </c>
      <c r="B4252" s="21" t="s">
        <v>1146</v>
      </c>
      <c r="C4252" s="21" t="s">
        <v>1149</v>
      </c>
      <c r="D4252" s="21" t="s">
        <v>3260</v>
      </c>
      <c r="E4252" s="21" t="s">
        <v>3271</v>
      </c>
      <c r="G4252" s="14" t="s">
        <v>3267</v>
      </c>
      <c r="H4252" s="21" t="s">
        <v>1165</v>
      </c>
      <c r="I4252" s="21" t="s">
        <v>3262</v>
      </c>
      <c r="M4252" t="s">
        <v>3034</v>
      </c>
      <c r="O4252">
        <v>2009</v>
      </c>
      <c r="Q4252" t="s">
        <v>3263</v>
      </c>
      <c r="S4252" t="s">
        <v>3265</v>
      </c>
      <c r="T4252" t="s">
        <v>3264</v>
      </c>
      <c r="U4252" s="21" t="s">
        <v>1151</v>
      </c>
      <c r="X4252" s="9" t="s">
        <v>1291</v>
      </c>
      <c r="Z4252">
        <v>12</v>
      </c>
      <c r="AD4252" t="s">
        <v>1165</v>
      </c>
      <c r="AF4252" t="s">
        <v>1165</v>
      </c>
      <c r="AI4252" s="21" t="s">
        <v>1165</v>
      </c>
      <c r="AJ4252" s="21" t="s">
        <v>1148</v>
      </c>
      <c r="AK4252">
        <v>0</v>
      </c>
      <c r="AL4252" t="s">
        <v>1277</v>
      </c>
      <c r="AM4252">
        <v>0</v>
      </c>
      <c r="AN4252" s="21">
        <v>4</v>
      </c>
      <c r="AO4252" s="21">
        <v>25</v>
      </c>
      <c r="AP4252" s="21">
        <v>4</v>
      </c>
      <c r="AQ4252" s="22" t="s">
        <v>3252</v>
      </c>
      <c r="AR4252" s="21" t="s">
        <v>3270</v>
      </c>
    </row>
    <row r="4253" spans="1:44" x14ac:dyDescent="0.2">
      <c r="A4253" t="s">
        <v>2013</v>
      </c>
      <c r="B4253" s="21" t="s">
        <v>1146</v>
      </c>
      <c r="C4253" s="21" t="s">
        <v>1149</v>
      </c>
      <c r="D4253" s="21" t="s">
        <v>3260</v>
      </c>
      <c r="E4253" s="21" t="s">
        <v>3271</v>
      </c>
      <c r="G4253" s="14" t="s">
        <v>3267</v>
      </c>
      <c r="H4253" s="21" t="s">
        <v>1165</v>
      </c>
      <c r="I4253" s="21" t="s">
        <v>3262</v>
      </c>
      <c r="M4253" t="s">
        <v>3034</v>
      </c>
      <c r="O4253">
        <v>2009</v>
      </c>
      <c r="Q4253" t="s">
        <v>3263</v>
      </c>
      <c r="S4253" t="s">
        <v>3265</v>
      </c>
      <c r="T4253" t="s">
        <v>3264</v>
      </c>
      <c r="U4253" s="21" t="s">
        <v>1151</v>
      </c>
      <c r="X4253" s="9" t="s">
        <v>1291</v>
      </c>
      <c r="Z4253">
        <v>12</v>
      </c>
      <c r="AD4253" t="s">
        <v>1165</v>
      </c>
      <c r="AF4253" t="s">
        <v>1165</v>
      </c>
      <c r="AI4253" s="21" t="s">
        <v>1165</v>
      </c>
      <c r="AJ4253" s="21" t="s">
        <v>1148</v>
      </c>
      <c r="AK4253">
        <v>0</v>
      </c>
      <c r="AL4253" t="s">
        <v>1277</v>
      </c>
      <c r="AM4253">
        <v>0</v>
      </c>
      <c r="AN4253" s="21">
        <v>4</v>
      </c>
      <c r="AO4253" s="21">
        <v>25</v>
      </c>
      <c r="AP4253" s="21">
        <v>5</v>
      </c>
      <c r="AQ4253" s="22" t="s">
        <v>3252</v>
      </c>
      <c r="AR4253" s="21" t="s">
        <v>3270</v>
      </c>
    </row>
    <row r="4254" spans="1:44" x14ac:dyDescent="0.2">
      <c r="A4254" t="s">
        <v>2013</v>
      </c>
      <c r="B4254" s="21" t="s">
        <v>1146</v>
      </c>
      <c r="C4254" s="21" t="s">
        <v>1149</v>
      </c>
      <c r="D4254" s="21" t="s">
        <v>3260</v>
      </c>
      <c r="E4254" s="21" t="s">
        <v>3271</v>
      </c>
      <c r="G4254" s="14" t="s">
        <v>3267</v>
      </c>
      <c r="H4254" s="21" t="s">
        <v>1165</v>
      </c>
      <c r="I4254" s="21" t="s">
        <v>3262</v>
      </c>
      <c r="M4254" t="s">
        <v>3034</v>
      </c>
      <c r="O4254">
        <v>2009</v>
      </c>
      <c r="Q4254" t="s">
        <v>3263</v>
      </c>
      <c r="S4254" t="s">
        <v>3265</v>
      </c>
      <c r="T4254" t="s">
        <v>3264</v>
      </c>
      <c r="U4254" s="21" t="s">
        <v>1151</v>
      </c>
      <c r="X4254" s="9" t="s">
        <v>1291</v>
      </c>
      <c r="Z4254">
        <v>12</v>
      </c>
      <c r="AD4254" t="s">
        <v>1165</v>
      </c>
      <c r="AF4254" t="s">
        <v>1165</v>
      </c>
      <c r="AI4254" s="21" t="s">
        <v>1165</v>
      </c>
      <c r="AJ4254" s="21" t="s">
        <v>1148</v>
      </c>
      <c r="AK4254">
        <v>0</v>
      </c>
      <c r="AL4254" t="s">
        <v>1277</v>
      </c>
      <c r="AM4254">
        <v>0</v>
      </c>
      <c r="AN4254" s="21">
        <v>4</v>
      </c>
      <c r="AO4254" s="21">
        <v>25</v>
      </c>
      <c r="AP4254" s="21">
        <v>6</v>
      </c>
      <c r="AQ4254" s="22" t="s">
        <v>3252</v>
      </c>
      <c r="AR4254" s="21" t="s">
        <v>3270</v>
      </c>
    </row>
    <row r="4255" spans="1:44" x14ac:dyDescent="0.2">
      <c r="A4255" t="s">
        <v>2013</v>
      </c>
      <c r="B4255" s="21" t="s">
        <v>1146</v>
      </c>
      <c r="C4255" s="21" t="s">
        <v>1149</v>
      </c>
      <c r="D4255" s="21" t="s">
        <v>3260</v>
      </c>
      <c r="E4255" s="21" t="s">
        <v>3271</v>
      </c>
      <c r="G4255" s="14" t="s">
        <v>3267</v>
      </c>
      <c r="H4255" s="21" t="s">
        <v>1165</v>
      </c>
      <c r="I4255" s="21" t="s">
        <v>3262</v>
      </c>
      <c r="M4255" t="s">
        <v>3034</v>
      </c>
      <c r="O4255">
        <v>2009</v>
      </c>
      <c r="Q4255" t="s">
        <v>3263</v>
      </c>
      <c r="S4255" t="s">
        <v>3265</v>
      </c>
      <c r="T4255" t="s">
        <v>3264</v>
      </c>
      <c r="U4255" s="21" t="s">
        <v>1151</v>
      </c>
      <c r="X4255" s="9" t="s">
        <v>1291</v>
      </c>
      <c r="Z4255">
        <v>12</v>
      </c>
      <c r="AD4255" t="s">
        <v>1165</v>
      </c>
      <c r="AF4255" t="s">
        <v>1165</v>
      </c>
      <c r="AI4255" s="21" t="s">
        <v>1165</v>
      </c>
      <c r="AJ4255" s="21" t="s">
        <v>1148</v>
      </c>
      <c r="AK4255">
        <v>0</v>
      </c>
      <c r="AL4255" t="s">
        <v>1277</v>
      </c>
      <c r="AM4255">
        <v>0</v>
      </c>
      <c r="AN4255" s="21">
        <v>4</v>
      </c>
      <c r="AO4255" s="21">
        <v>25</v>
      </c>
      <c r="AP4255" s="21">
        <v>7</v>
      </c>
      <c r="AQ4255" s="22" t="s">
        <v>3252</v>
      </c>
      <c r="AR4255" s="21" t="s">
        <v>3270</v>
      </c>
    </row>
    <row r="4256" spans="1:44" x14ac:dyDescent="0.2">
      <c r="A4256" t="s">
        <v>2013</v>
      </c>
      <c r="B4256" s="21" t="s">
        <v>1146</v>
      </c>
      <c r="C4256" s="21" t="s">
        <v>1149</v>
      </c>
      <c r="D4256" s="21" t="s">
        <v>3260</v>
      </c>
      <c r="E4256" s="21" t="s">
        <v>3271</v>
      </c>
      <c r="G4256" s="14" t="s">
        <v>3267</v>
      </c>
      <c r="H4256" s="21" t="s">
        <v>1165</v>
      </c>
      <c r="I4256" s="21" t="s">
        <v>3262</v>
      </c>
      <c r="M4256" t="s">
        <v>3034</v>
      </c>
      <c r="O4256">
        <v>2009</v>
      </c>
      <c r="Q4256" t="s">
        <v>3263</v>
      </c>
      <c r="S4256" t="s">
        <v>3265</v>
      </c>
      <c r="T4256" t="s">
        <v>3264</v>
      </c>
      <c r="U4256" s="21" t="s">
        <v>1151</v>
      </c>
      <c r="X4256" s="9" t="s">
        <v>1291</v>
      </c>
      <c r="Z4256">
        <v>12</v>
      </c>
      <c r="AD4256" t="s">
        <v>1165</v>
      </c>
      <c r="AF4256" t="s">
        <v>1165</v>
      </c>
      <c r="AI4256" s="21" t="s">
        <v>1165</v>
      </c>
      <c r="AJ4256" s="21" t="s">
        <v>1148</v>
      </c>
      <c r="AK4256">
        <v>0</v>
      </c>
      <c r="AL4256" t="s">
        <v>1277</v>
      </c>
      <c r="AM4256">
        <v>0</v>
      </c>
      <c r="AN4256" s="21">
        <v>4</v>
      </c>
      <c r="AO4256" s="21">
        <v>25</v>
      </c>
      <c r="AP4256" s="21">
        <v>8</v>
      </c>
      <c r="AQ4256" s="22" t="s">
        <v>3252</v>
      </c>
      <c r="AR4256" s="21" t="s">
        <v>3270</v>
      </c>
    </row>
    <row r="4257" spans="1:44" x14ac:dyDescent="0.2">
      <c r="A4257" t="s">
        <v>2013</v>
      </c>
      <c r="B4257" s="21" t="s">
        <v>1146</v>
      </c>
      <c r="C4257" s="21" t="s">
        <v>1149</v>
      </c>
      <c r="D4257" s="21" t="s">
        <v>3260</v>
      </c>
      <c r="E4257" s="21" t="s">
        <v>3271</v>
      </c>
      <c r="G4257" s="14" t="s">
        <v>3267</v>
      </c>
      <c r="H4257" s="21" t="s">
        <v>1165</v>
      </c>
      <c r="I4257" s="21" t="s">
        <v>3262</v>
      </c>
      <c r="M4257" t="s">
        <v>3034</v>
      </c>
      <c r="O4257">
        <v>2009</v>
      </c>
      <c r="Q4257" t="s">
        <v>3263</v>
      </c>
      <c r="S4257" t="s">
        <v>3265</v>
      </c>
      <c r="T4257" t="s">
        <v>3264</v>
      </c>
      <c r="U4257" s="21" t="s">
        <v>1151</v>
      </c>
      <c r="X4257" s="9" t="s">
        <v>1291</v>
      </c>
      <c r="Z4257">
        <v>12</v>
      </c>
      <c r="AD4257" t="s">
        <v>1165</v>
      </c>
      <c r="AF4257" t="s">
        <v>1165</v>
      </c>
      <c r="AI4257" s="21" t="s">
        <v>1165</v>
      </c>
      <c r="AJ4257" s="21" t="s">
        <v>1148</v>
      </c>
      <c r="AK4257">
        <v>1.0609999999999999</v>
      </c>
      <c r="AL4257" t="s">
        <v>1277</v>
      </c>
      <c r="AM4257">
        <f>3.081-1.061</f>
        <v>2.02</v>
      </c>
      <c r="AN4257" s="21">
        <v>4</v>
      </c>
      <c r="AO4257" s="21">
        <v>25</v>
      </c>
      <c r="AP4257" s="21">
        <v>9</v>
      </c>
      <c r="AQ4257" s="22" t="s">
        <v>3252</v>
      </c>
      <c r="AR4257" s="21" t="s">
        <v>3270</v>
      </c>
    </row>
    <row r="4258" spans="1:44" x14ac:dyDescent="0.2">
      <c r="A4258" t="s">
        <v>2013</v>
      </c>
      <c r="B4258" s="21" t="s">
        <v>1146</v>
      </c>
      <c r="C4258" s="21" t="s">
        <v>1149</v>
      </c>
      <c r="D4258" s="21" t="s">
        <v>3260</v>
      </c>
      <c r="E4258" s="21" t="s">
        <v>3271</v>
      </c>
      <c r="G4258" s="14" t="s">
        <v>3267</v>
      </c>
      <c r="H4258" s="21" t="s">
        <v>1165</v>
      </c>
      <c r="I4258" s="21" t="s">
        <v>3262</v>
      </c>
      <c r="M4258" t="s">
        <v>3034</v>
      </c>
      <c r="O4258">
        <v>2009</v>
      </c>
      <c r="Q4258" t="s">
        <v>3263</v>
      </c>
      <c r="S4258" t="s">
        <v>3265</v>
      </c>
      <c r="T4258" t="s">
        <v>3264</v>
      </c>
      <c r="U4258" s="21" t="s">
        <v>1151</v>
      </c>
      <c r="X4258" s="9" t="s">
        <v>1291</v>
      </c>
      <c r="Z4258">
        <v>12</v>
      </c>
      <c r="AD4258" t="s">
        <v>1165</v>
      </c>
      <c r="AF4258" t="s">
        <v>1165</v>
      </c>
      <c r="AI4258" s="21" t="s">
        <v>1165</v>
      </c>
      <c r="AJ4258" s="21" t="s">
        <v>1148</v>
      </c>
      <c r="AK4258">
        <v>1.0609999999999999</v>
      </c>
      <c r="AL4258" t="s">
        <v>1277</v>
      </c>
      <c r="AM4258">
        <f>3.081-1.061</f>
        <v>2.02</v>
      </c>
      <c r="AN4258" s="21">
        <v>4</v>
      </c>
      <c r="AO4258" s="21">
        <v>25</v>
      </c>
      <c r="AP4258" s="21">
        <v>10</v>
      </c>
      <c r="AQ4258" s="22" t="s">
        <v>3252</v>
      </c>
      <c r="AR4258" s="21" t="s">
        <v>3270</v>
      </c>
    </row>
    <row r="4259" spans="1:44" x14ac:dyDescent="0.2">
      <c r="A4259" t="s">
        <v>2013</v>
      </c>
      <c r="B4259" s="21" t="s">
        <v>1146</v>
      </c>
      <c r="C4259" s="21" t="s">
        <v>1149</v>
      </c>
      <c r="D4259" s="21" t="s">
        <v>3260</v>
      </c>
      <c r="E4259" s="21" t="s">
        <v>3271</v>
      </c>
      <c r="G4259" s="14" t="s">
        <v>3267</v>
      </c>
      <c r="H4259" s="21" t="s">
        <v>1165</v>
      </c>
      <c r="I4259" s="21" t="s">
        <v>3262</v>
      </c>
      <c r="M4259" t="s">
        <v>3034</v>
      </c>
      <c r="O4259">
        <v>2009</v>
      </c>
      <c r="Q4259" t="s">
        <v>3263</v>
      </c>
      <c r="S4259" t="s">
        <v>3265</v>
      </c>
      <c r="T4259" t="s">
        <v>3264</v>
      </c>
      <c r="U4259" s="21" t="s">
        <v>1151</v>
      </c>
      <c r="X4259" s="9" t="s">
        <v>1291</v>
      </c>
      <c r="Z4259">
        <v>12</v>
      </c>
      <c r="AD4259" t="s">
        <v>1165</v>
      </c>
      <c r="AF4259" t="s">
        <v>1165</v>
      </c>
      <c r="AI4259" s="21" t="s">
        <v>1165</v>
      </c>
      <c r="AJ4259" s="21" t="s">
        <v>1148</v>
      </c>
      <c r="AK4259">
        <v>3.03</v>
      </c>
      <c r="AL4259" t="s">
        <v>1277</v>
      </c>
      <c r="AM4259">
        <f>5.101-1.263</f>
        <v>3.8380000000000001</v>
      </c>
      <c r="AN4259" s="21">
        <v>4</v>
      </c>
      <c r="AO4259" s="21">
        <v>25</v>
      </c>
      <c r="AP4259" s="21">
        <v>11</v>
      </c>
      <c r="AQ4259" s="22" t="s">
        <v>3252</v>
      </c>
      <c r="AR4259" s="21" t="s">
        <v>3270</v>
      </c>
    </row>
    <row r="4260" spans="1:44" x14ac:dyDescent="0.2">
      <c r="A4260" t="s">
        <v>2013</v>
      </c>
      <c r="B4260" s="21" t="s">
        <v>1146</v>
      </c>
      <c r="C4260" s="21" t="s">
        <v>1149</v>
      </c>
      <c r="D4260" s="21" t="s">
        <v>3260</v>
      </c>
      <c r="E4260" s="21" t="s">
        <v>3271</v>
      </c>
      <c r="G4260" s="14" t="s">
        <v>3267</v>
      </c>
      <c r="H4260" s="21" t="s">
        <v>1165</v>
      </c>
      <c r="I4260" s="21" t="s">
        <v>3262</v>
      </c>
      <c r="M4260" t="s">
        <v>3034</v>
      </c>
      <c r="O4260">
        <v>2009</v>
      </c>
      <c r="Q4260" t="s">
        <v>3263</v>
      </c>
      <c r="S4260" t="s">
        <v>3265</v>
      </c>
      <c r="T4260" t="s">
        <v>3264</v>
      </c>
      <c r="U4260" s="21" t="s">
        <v>1151</v>
      </c>
      <c r="X4260" s="9" t="s">
        <v>1291</v>
      </c>
      <c r="Z4260">
        <v>12</v>
      </c>
      <c r="AD4260" t="s">
        <v>1165</v>
      </c>
      <c r="AF4260" t="s">
        <v>1165</v>
      </c>
      <c r="AI4260" s="21" t="s">
        <v>1165</v>
      </c>
      <c r="AJ4260" s="21" t="s">
        <v>1148</v>
      </c>
      <c r="AK4260">
        <v>8.1310000000000002</v>
      </c>
      <c r="AL4260" t="s">
        <v>1277</v>
      </c>
      <c r="AM4260">
        <f>12.778-3.485</f>
        <v>9.293000000000001</v>
      </c>
      <c r="AN4260" s="21">
        <v>4</v>
      </c>
      <c r="AO4260" s="21">
        <v>25</v>
      </c>
      <c r="AP4260" s="21">
        <v>12</v>
      </c>
      <c r="AQ4260" s="22" t="s">
        <v>3252</v>
      </c>
      <c r="AR4260" s="21" t="s">
        <v>3270</v>
      </c>
    </row>
    <row r="4261" spans="1:44" x14ac:dyDescent="0.2">
      <c r="A4261" t="s">
        <v>2013</v>
      </c>
      <c r="B4261" s="21" t="s">
        <v>1146</v>
      </c>
      <c r="C4261" s="21" t="s">
        <v>1149</v>
      </c>
      <c r="D4261" s="21" t="s">
        <v>3260</v>
      </c>
      <c r="E4261" s="21" t="s">
        <v>3271</v>
      </c>
      <c r="G4261" s="14" t="s">
        <v>3267</v>
      </c>
      <c r="H4261" s="21" t="s">
        <v>1165</v>
      </c>
      <c r="I4261" s="21" t="s">
        <v>3262</v>
      </c>
      <c r="M4261" t="s">
        <v>3034</v>
      </c>
      <c r="O4261">
        <v>2009</v>
      </c>
      <c r="Q4261" t="s">
        <v>3263</v>
      </c>
      <c r="S4261" t="s">
        <v>3265</v>
      </c>
      <c r="T4261" t="s">
        <v>3264</v>
      </c>
      <c r="U4261" s="21" t="s">
        <v>1151</v>
      </c>
      <c r="X4261" s="9" t="s">
        <v>1291</v>
      </c>
      <c r="Z4261">
        <v>12</v>
      </c>
      <c r="AD4261" t="s">
        <v>1165</v>
      </c>
      <c r="AF4261" t="s">
        <v>1165</v>
      </c>
      <c r="AI4261" s="21" t="s">
        <v>1165</v>
      </c>
      <c r="AJ4261" s="21" t="s">
        <v>1148</v>
      </c>
      <c r="AK4261">
        <v>18.989999999999998</v>
      </c>
      <c r="AL4261" t="s">
        <v>1277</v>
      </c>
      <c r="AM4261">
        <f>25.101-12.98</f>
        <v>12.120999999999999</v>
      </c>
      <c r="AN4261" s="21">
        <v>4</v>
      </c>
      <c r="AO4261" s="21">
        <v>25</v>
      </c>
      <c r="AP4261" s="21">
        <v>13</v>
      </c>
      <c r="AQ4261" s="22" t="s">
        <v>3252</v>
      </c>
      <c r="AR4261" s="21" t="s">
        <v>3270</v>
      </c>
    </row>
    <row r="4262" spans="1:44" x14ac:dyDescent="0.2">
      <c r="A4262" t="s">
        <v>2013</v>
      </c>
      <c r="B4262" s="21" t="s">
        <v>1146</v>
      </c>
      <c r="C4262" s="21" t="s">
        <v>1149</v>
      </c>
      <c r="D4262" s="21" t="s">
        <v>3260</v>
      </c>
      <c r="E4262" s="21" t="s">
        <v>3271</v>
      </c>
      <c r="G4262" s="14" t="s">
        <v>3267</v>
      </c>
      <c r="H4262" s="21" t="s">
        <v>1165</v>
      </c>
      <c r="I4262" s="21" t="s">
        <v>3262</v>
      </c>
      <c r="M4262" t="s">
        <v>3034</v>
      </c>
      <c r="O4262">
        <v>2009</v>
      </c>
      <c r="Q4262" t="s">
        <v>3263</v>
      </c>
      <c r="S4262" t="s">
        <v>3265</v>
      </c>
      <c r="T4262" t="s">
        <v>3264</v>
      </c>
      <c r="U4262" s="21" t="s">
        <v>1151</v>
      </c>
      <c r="X4262" s="9" t="s">
        <v>1291</v>
      </c>
      <c r="Z4262">
        <v>12</v>
      </c>
      <c r="AD4262" t="s">
        <v>1165</v>
      </c>
      <c r="AF4262" t="s">
        <v>1165</v>
      </c>
      <c r="AI4262" s="21" t="s">
        <v>1165</v>
      </c>
      <c r="AJ4262" s="21" t="s">
        <v>1148</v>
      </c>
      <c r="AK4262">
        <v>28.131</v>
      </c>
      <c r="AL4262" t="s">
        <v>1277</v>
      </c>
      <c r="AM4262">
        <f>35.404-20.657</f>
        <v>14.747000000000003</v>
      </c>
      <c r="AN4262" s="21">
        <v>4</v>
      </c>
      <c r="AO4262" s="21">
        <v>25</v>
      </c>
      <c r="AP4262" s="21">
        <v>14</v>
      </c>
      <c r="AQ4262" s="22" t="s">
        <v>3252</v>
      </c>
      <c r="AR4262" s="21" t="s">
        <v>3270</v>
      </c>
    </row>
    <row r="4263" spans="1:44" x14ac:dyDescent="0.2">
      <c r="A4263" t="s">
        <v>2013</v>
      </c>
      <c r="B4263" s="21" t="s">
        <v>1146</v>
      </c>
      <c r="C4263" s="21" t="s">
        <v>1149</v>
      </c>
      <c r="D4263" s="21" t="s">
        <v>3260</v>
      </c>
      <c r="E4263" s="21" t="s">
        <v>3271</v>
      </c>
      <c r="G4263" s="14" t="s">
        <v>3267</v>
      </c>
      <c r="H4263" s="21" t="s">
        <v>1165</v>
      </c>
      <c r="I4263" s="21" t="s">
        <v>3262</v>
      </c>
      <c r="M4263" t="s">
        <v>3034</v>
      </c>
      <c r="O4263">
        <v>2009</v>
      </c>
      <c r="Q4263" t="s">
        <v>3263</v>
      </c>
      <c r="S4263" t="s">
        <v>3265</v>
      </c>
      <c r="T4263" t="s">
        <v>3264</v>
      </c>
      <c r="U4263" s="21" t="s">
        <v>1151</v>
      </c>
      <c r="X4263" s="9" t="s">
        <v>1291</v>
      </c>
      <c r="Z4263">
        <v>12</v>
      </c>
      <c r="AD4263" t="s">
        <v>1165</v>
      </c>
      <c r="AF4263" t="s">
        <v>1165</v>
      </c>
      <c r="AI4263" s="21" t="s">
        <v>1165</v>
      </c>
      <c r="AJ4263" s="21" t="s">
        <v>1148</v>
      </c>
      <c r="AK4263">
        <v>42.273000000000003</v>
      </c>
      <c r="AL4263" t="s">
        <v>1277</v>
      </c>
      <c r="AM4263">
        <f>47.323-37.02</f>
        <v>10.302999999999997</v>
      </c>
      <c r="AN4263" s="21">
        <v>4</v>
      </c>
      <c r="AO4263" s="21">
        <v>25</v>
      </c>
      <c r="AP4263" s="21">
        <v>15</v>
      </c>
      <c r="AQ4263" s="22" t="s">
        <v>3252</v>
      </c>
      <c r="AR4263" s="21" t="s">
        <v>3270</v>
      </c>
    </row>
    <row r="4264" spans="1:44" x14ac:dyDescent="0.2">
      <c r="A4264" t="s">
        <v>2013</v>
      </c>
      <c r="B4264" s="21" t="s">
        <v>1146</v>
      </c>
      <c r="C4264" s="21" t="s">
        <v>1149</v>
      </c>
      <c r="D4264" s="21" t="s">
        <v>3260</v>
      </c>
      <c r="E4264" s="21" t="s">
        <v>3271</v>
      </c>
      <c r="G4264" s="14" t="s">
        <v>3267</v>
      </c>
      <c r="H4264" s="21" t="s">
        <v>1165</v>
      </c>
      <c r="I4264" s="21" t="s">
        <v>3262</v>
      </c>
      <c r="M4264" t="s">
        <v>3034</v>
      </c>
      <c r="O4264">
        <v>2009</v>
      </c>
      <c r="Q4264" t="s">
        <v>3263</v>
      </c>
      <c r="S4264" t="s">
        <v>3265</v>
      </c>
      <c r="T4264" t="s">
        <v>3264</v>
      </c>
      <c r="U4264" s="21" t="s">
        <v>1151</v>
      </c>
      <c r="X4264" s="9" t="s">
        <v>1291</v>
      </c>
      <c r="Z4264">
        <v>12</v>
      </c>
      <c r="AD4264" t="s">
        <v>1165</v>
      </c>
      <c r="AF4264" t="s">
        <v>1165</v>
      </c>
      <c r="AI4264" s="21" t="s">
        <v>1165</v>
      </c>
      <c r="AJ4264" s="21" t="s">
        <v>1148</v>
      </c>
      <c r="AK4264">
        <v>57.171999999999997</v>
      </c>
      <c r="AL4264" t="s">
        <v>1277</v>
      </c>
      <c r="AM4264">
        <f>62.273-52.172</f>
        <v>10.101000000000006</v>
      </c>
      <c r="AN4264" s="21">
        <v>4</v>
      </c>
      <c r="AO4264" s="21">
        <v>25</v>
      </c>
      <c r="AP4264" s="21">
        <v>16</v>
      </c>
      <c r="AQ4264" s="22" t="s">
        <v>3252</v>
      </c>
      <c r="AR4264" s="21" t="s">
        <v>3270</v>
      </c>
    </row>
    <row r="4265" spans="1:44" x14ac:dyDescent="0.2">
      <c r="A4265" t="s">
        <v>2013</v>
      </c>
      <c r="B4265" s="21" t="s">
        <v>1146</v>
      </c>
      <c r="C4265" s="21" t="s">
        <v>1149</v>
      </c>
      <c r="D4265" s="21" t="s">
        <v>3260</v>
      </c>
      <c r="E4265" s="21" t="s">
        <v>3271</v>
      </c>
      <c r="G4265" s="14" t="s">
        <v>3267</v>
      </c>
      <c r="H4265" s="21" t="s">
        <v>1165</v>
      </c>
      <c r="I4265" s="21" t="s">
        <v>3262</v>
      </c>
      <c r="M4265" t="s">
        <v>3034</v>
      </c>
      <c r="O4265">
        <v>2009</v>
      </c>
      <c r="Q4265" t="s">
        <v>3263</v>
      </c>
      <c r="S4265" t="s">
        <v>3265</v>
      </c>
      <c r="T4265" t="s">
        <v>3264</v>
      </c>
      <c r="U4265" s="21" t="s">
        <v>1151</v>
      </c>
      <c r="X4265" s="9" t="s">
        <v>1291</v>
      </c>
      <c r="Z4265">
        <v>12</v>
      </c>
      <c r="AD4265" t="s">
        <v>1165</v>
      </c>
      <c r="AF4265" t="s">
        <v>1165</v>
      </c>
      <c r="AI4265" s="21" t="s">
        <v>1165</v>
      </c>
      <c r="AJ4265" s="21" t="s">
        <v>1148</v>
      </c>
      <c r="AK4265" s="21">
        <v>61.414000000000001</v>
      </c>
      <c r="AL4265" t="s">
        <v>1277</v>
      </c>
      <c r="AM4265" t="s">
        <v>3003</v>
      </c>
      <c r="AN4265" s="21">
        <v>4</v>
      </c>
      <c r="AO4265" s="21">
        <v>25</v>
      </c>
      <c r="AP4265" s="21">
        <v>17</v>
      </c>
      <c r="AQ4265" s="22" t="s">
        <v>3252</v>
      </c>
      <c r="AR4265" s="21" t="s">
        <v>3270</v>
      </c>
    </row>
    <row r="4266" spans="1:44" x14ac:dyDescent="0.2">
      <c r="A4266" t="s">
        <v>2013</v>
      </c>
      <c r="B4266" s="21" t="s">
        <v>1146</v>
      </c>
      <c r="C4266" s="21" t="s">
        <v>1149</v>
      </c>
      <c r="D4266" s="21" t="s">
        <v>3260</v>
      </c>
      <c r="E4266" s="21" t="s">
        <v>3271</v>
      </c>
      <c r="G4266" s="14" t="s">
        <v>3267</v>
      </c>
      <c r="H4266" s="21" t="s">
        <v>1165</v>
      </c>
      <c r="I4266" s="21" t="s">
        <v>3262</v>
      </c>
      <c r="M4266" t="s">
        <v>3034</v>
      </c>
      <c r="O4266">
        <v>2009</v>
      </c>
      <c r="Q4266" t="s">
        <v>3263</v>
      </c>
      <c r="S4266" t="s">
        <v>3265</v>
      </c>
      <c r="T4266" t="s">
        <v>3264</v>
      </c>
      <c r="U4266" s="21" t="s">
        <v>1151</v>
      </c>
      <c r="X4266" s="9" t="s">
        <v>1291</v>
      </c>
      <c r="Z4266">
        <v>12</v>
      </c>
      <c r="AD4266" t="s">
        <v>1165</v>
      </c>
      <c r="AF4266" t="s">
        <v>1165</v>
      </c>
      <c r="AI4266" s="21" t="s">
        <v>1165</v>
      </c>
      <c r="AJ4266" s="21" t="s">
        <v>1148</v>
      </c>
      <c r="AK4266" s="21">
        <v>69.343000000000004</v>
      </c>
      <c r="AL4266" t="s">
        <v>1277</v>
      </c>
      <c r="AM4266" t="s">
        <v>3003</v>
      </c>
      <c r="AN4266" s="21">
        <v>4</v>
      </c>
      <c r="AO4266" s="21">
        <v>25</v>
      </c>
      <c r="AP4266" s="21">
        <v>18</v>
      </c>
      <c r="AQ4266" s="22" t="s">
        <v>3252</v>
      </c>
      <c r="AR4266" s="21" t="s">
        <v>3270</v>
      </c>
    </row>
    <row r="4267" spans="1:44" x14ac:dyDescent="0.2">
      <c r="A4267" t="s">
        <v>2013</v>
      </c>
      <c r="B4267" s="21" t="s">
        <v>1146</v>
      </c>
      <c r="C4267" s="21" t="s">
        <v>1149</v>
      </c>
      <c r="D4267" s="21" t="s">
        <v>3260</v>
      </c>
      <c r="E4267" s="21" t="s">
        <v>3271</v>
      </c>
      <c r="G4267" s="14" t="s">
        <v>3267</v>
      </c>
      <c r="H4267" s="21" t="s">
        <v>1165</v>
      </c>
      <c r="I4267" s="21" t="s">
        <v>3262</v>
      </c>
      <c r="M4267" t="s">
        <v>3034</v>
      </c>
      <c r="O4267">
        <v>2009</v>
      </c>
      <c r="Q4267" t="s">
        <v>3263</v>
      </c>
      <c r="S4267" t="s">
        <v>3265</v>
      </c>
      <c r="T4267" t="s">
        <v>3264</v>
      </c>
      <c r="U4267" s="21" t="s">
        <v>1151</v>
      </c>
      <c r="X4267" s="9" t="s">
        <v>1291</v>
      </c>
      <c r="Z4267">
        <v>12</v>
      </c>
      <c r="AD4267" t="s">
        <v>1165</v>
      </c>
      <c r="AF4267" t="s">
        <v>1165</v>
      </c>
      <c r="AI4267" s="21" t="s">
        <v>1165</v>
      </c>
      <c r="AJ4267" s="21" t="s">
        <v>1148</v>
      </c>
      <c r="AK4267" s="21">
        <v>74.394000000000005</v>
      </c>
      <c r="AL4267" t="s">
        <v>1277</v>
      </c>
      <c r="AM4267" t="s">
        <v>3003</v>
      </c>
      <c r="AN4267" s="21">
        <v>4</v>
      </c>
      <c r="AO4267" s="21">
        <v>25</v>
      </c>
      <c r="AP4267" s="21">
        <v>19</v>
      </c>
      <c r="AQ4267" s="22" t="s">
        <v>3252</v>
      </c>
      <c r="AR4267" s="21" t="s">
        <v>3270</v>
      </c>
    </row>
    <row r="4268" spans="1:44" x14ac:dyDescent="0.2">
      <c r="A4268" t="s">
        <v>2013</v>
      </c>
      <c r="B4268" s="21" t="s">
        <v>1146</v>
      </c>
      <c r="C4268" s="21" t="s">
        <v>1149</v>
      </c>
      <c r="D4268" s="21" t="s">
        <v>3260</v>
      </c>
      <c r="E4268" s="21" t="s">
        <v>3271</v>
      </c>
      <c r="G4268" s="14" t="s">
        <v>3267</v>
      </c>
      <c r="H4268" s="21" t="s">
        <v>1165</v>
      </c>
      <c r="I4268" s="21" t="s">
        <v>3262</v>
      </c>
      <c r="M4268" t="s">
        <v>3034</v>
      </c>
      <c r="O4268">
        <v>2009</v>
      </c>
      <c r="Q4268" t="s">
        <v>3263</v>
      </c>
      <c r="S4268" t="s">
        <v>3265</v>
      </c>
      <c r="T4268" t="s">
        <v>3264</v>
      </c>
      <c r="U4268" s="21" t="s">
        <v>1151</v>
      </c>
      <c r="X4268" s="9" t="s">
        <v>1291</v>
      </c>
      <c r="Z4268">
        <v>12</v>
      </c>
      <c r="AD4268" t="s">
        <v>1165</v>
      </c>
      <c r="AF4268" t="s">
        <v>1165</v>
      </c>
      <c r="AI4268" s="21" t="s">
        <v>1165</v>
      </c>
      <c r="AJ4268" s="21" t="s">
        <v>1148</v>
      </c>
      <c r="AK4268" s="21">
        <v>76.414000000000001</v>
      </c>
      <c r="AL4268" t="s">
        <v>1277</v>
      </c>
      <c r="AM4268" t="s">
        <v>3003</v>
      </c>
      <c r="AN4268" s="21">
        <v>4</v>
      </c>
      <c r="AO4268" s="21">
        <v>25</v>
      </c>
      <c r="AP4268" s="21">
        <v>20</v>
      </c>
      <c r="AQ4268" s="22" t="s">
        <v>3252</v>
      </c>
      <c r="AR4268" s="21" t="s">
        <v>3270</v>
      </c>
    </row>
    <row r="4269" spans="1:44" x14ac:dyDescent="0.2">
      <c r="A4269" t="s">
        <v>2013</v>
      </c>
      <c r="B4269" s="21" t="s">
        <v>1146</v>
      </c>
      <c r="C4269" s="21" t="s">
        <v>1149</v>
      </c>
      <c r="D4269" s="21" t="s">
        <v>3260</v>
      </c>
      <c r="E4269" s="21" t="s">
        <v>3271</v>
      </c>
      <c r="G4269" s="14" t="s">
        <v>3267</v>
      </c>
      <c r="H4269" s="21" t="s">
        <v>1165</v>
      </c>
      <c r="I4269" s="21" t="s">
        <v>3262</v>
      </c>
      <c r="M4269" t="s">
        <v>3034</v>
      </c>
      <c r="O4269">
        <v>2009</v>
      </c>
      <c r="Q4269" t="s">
        <v>3263</v>
      </c>
      <c r="S4269" t="s">
        <v>3265</v>
      </c>
      <c r="T4269" t="s">
        <v>3264</v>
      </c>
      <c r="U4269" s="21" t="s">
        <v>1151</v>
      </c>
      <c r="X4269" s="9" t="s">
        <v>1291</v>
      </c>
      <c r="Z4269">
        <v>12</v>
      </c>
      <c r="AD4269" t="s">
        <v>1165</v>
      </c>
      <c r="AF4269" t="s">
        <v>1165</v>
      </c>
      <c r="AI4269" s="21" t="s">
        <v>1165</v>
      </c>
      <c r="AJ4269" s="21" t="s">
        <v>1148</v>
      </c>
      <c r="AK4269" s="21">
        <v>78.433999999999997</v>
      </c>
      <c r="AL4269" t="s">
        <v>1277</v>
      </c>
      <c r="AM4269" t="s">
        <v>3003</v>
      </c>
      <c r="AN4269" s="21">
        <v>4</v>
      </c>
      <c r="AO4269" s="21">
        <v>25</v>
      </c>
      <c r="AP4269" s="21">
        <v>21</v>
      </c>
      <c r="AQ4269" s="22" t="s">
        <v>3252</v>
      </c>
      <c r="AR4269" s="21" t="s">
        <v>3270</v>
      </c>
    </row>
    <row r="4270" spans="1:44" x14ac:dyDescent="0.2">
      <c r="A4270" t="s">
        <v>2013</v>
      </c>
      <c r="B4270" s="21" t="s">
        <v>1146</v>
      </c>
      <c r="C4270" s="21" t="s">
        <v>1149</v>
      </c>
      <c r="D4270" s="21" t="s">
        <v>3260</v>
      </c>
      <c r="E4270" s="21" t="s">
        <v>3271</v>
      </c>
      <c r="G4270" s="14" t="s">
        <v>3267</v>
      </c>
      <c r="H4270" s="21" t="s">
        <v>1165</v>
      </c>
      <c r="I4270" s="21" t="s">
        <v>3262</v>
      </c>
      <c r="M4270" t="s">
        <v>3034</v>
      </c>
      <c r="O4270">
        <v>2009</v>
      </c>
      <c r="Q4270" t="s">
        <v>3263</v>
      </c>
      <c r="S4270" t="s">
        <v>3265</v>
      </c>
      <c r="T4270" t="s">
        <v>3264</v>
      </c>
      <c r="U4270" s="21" t="s">
        <v>1151</v>
      </c>
      <c r="X4270" s="9" t="s">
        <v>1291</v>
      </c>
      <c r="Z4270">
        <v>12</v>
      </c>
      <c r="AD4270" t="s">
        <v>1165</v>
      </c>
      <c r="AF4270" t="s">
        <v>1165</v>
      </c>
      <c r="AI4270" s="21" t="s">
        <v>1165</v>
      </c>
      <c r="AJ4270" s="21" t="s">
        <v>1148</v>
      </c>
      <c r="AK4270" s="21">
        <v>78.433999999999997</v>
      </c>
      <c r="AL4270" t="s">
        <v>1277</v>
      </c>
      <c r="AM4270" t="s">
        <v>3003</v>
      </c>
      <c r="AN4270" s="21">
        <v>4</v>
      </c>
      <c r="AO4270" s="21">
        <v>25</v>
      </c>
      <c r="AP4270" s="21">
        <v>22</v>
      </c>
      <c r="AQ4270" s="22" t="s">
        <v>3252</v>
      </c>
      <c r="AR4270" s="21" t="s">
        <v>3270</v>
      </c>
    </row>
    <row r="4271" spans="1:44" x14ac:dyDescent="0.2">
      <c r="A4271" t="s">
        <v>2013</v>
      </c>
      <c r="B4271" s="21" t="s">
        <v>1146</v>
      </c>
      <c r="C4271" s="21" t="s">
        <v>1149</v>
      </c>
      <c r="D4271" s="21" t="s">
        <v>3260</v>
      </c>
      <c r="E4271" s="21" t="s">
        <v>3271</v>
      </c>
      <c r="G4271" s="14" t="s">
        <v>3267</v>
      </c>
      <c r="H4271" s="21" t="s">
        <v>1165</v>
      </c>
      <c r="I4271" s="21" t="s">
        <v>3262</v>
      </c>
      <c r="M4271" t="s">
        <v>3034</v>
      </c>
      <c r="O4271">
        <v>2009</v>
      </c>
      <c r="Q4271" t="s">
        <v>3263</v>
      </c>
      <c r="S4271" t="s">
        <v>3265</v>
      </c>
      <c r="T4271" t="s">
        <v>3264</v>
      </c>
      <c r="U4271" s="21" t="s">
        <v>1151</v>
      </c>
      <c r="X4271" s="9" t="s">
        <v>1291</v>
      </c>
      <c r="Z4271">
        <v>12</v>
      </c>
      <c r="AD4271" t="s">
        <v>1165</v>
      </c>
      <c r="AF4271" t="s">
        <v>1165</v>
      </c>
      <c r="AI4271" s="21" t="s">
        <v>1165</v>
      </c>
      <c r="AJ4271" s="21" t="s">
        <v>1148</v>
      </c>
      <c r="AK4271" s="21">
        <v>80.253</v>
      </c>
      <c r="AL4271" t="s">
        <v>1277</v>
      </c>
      <c r="AM4271" t="s">
        <v>3003</v>
      </c>
      <c r="AN4271" s="21">
        <v>4</v>
      </c>
      <c r="AO4271" s="21">
        <v>25</v>
      </c>
      <c r="AP4271" s="21">
        <v>23</v>
      </c>
      <c r="AQ4271" s="22" t="s">
        <v>3252</v>
      </c>
      <c r="AR4271" s="21" t="s">
        <v>3270</v>
      </c>
    </row>
    <row r="4272" spans="1:44" x14ac:dyDescent="0.2">
      <c r="A4272" t="s">
        <v>2013</v>
      </c>
      <c r="B4272" s="21" t="s">
        <v>1146</v>
      </c>
      <c r="C4272" s="21" t="s">
        <v>1149</v>
      </c>
      <c r="D4272" s="21" t="s">
        <v>3260</v>
      </c>
      <c r="E4272" s="21" t="s">
        <v>3271</v>
      </c>
      <c r="G4272" s="14" t="s">
        <v>3267</v>
      </c>
      <c r="H4272" s="21" t="s">
        <v>1165</v>
      </c>
      <c r="I4272" s="21" t="s">
        <v>3262</v>
      </c>
      <c r="M4272" t="s">
        <v>3034</v>
      </c>
      <c r="O4272">
        <v>2009</v>
      </c>
      <c r="Q4272" t="s">
        <v>3263</v>
      </c>
      <c r="S4272" t="s">
        <v>3265</v>
      </c>
      <c r="T4272" t="s">
        <v>3264</v>
      </c>
      <c r="U4272" s="21" t="s">
        <v>1151</v>
      </c>
      <c r="X4272" s="9" t="s">
        <v>1291</v>
      </c>
      <c r="Z4272">
        <v>12</v>
      </c>
      <c r="AD4272" t="s">
        <v>1165</v>
      </c>
      <c r="AF4272" t="s">
        <v>1165</v>
      </c>
      <c r="AI4272" s="21" t="s">
        <v>1165</v>
      </c>
      <c r="AJ4272" s="21" t="s">
        <v>1148</v>
      </c>
      <c r="AK4272" s="21">
        <v>83.283000000000001</v>
      </c>
      <c r="AL4272" t="s">
        <v>1277</v>
      </c>
      <c r="AM4272" t="s">
        <v>3003</v>
      </c>
      <c r="AN4272" s="21">
        <v>4</v>
      </c>
      <c r="AO4272" s="21">
        <v>25</v>
      </c>
      <c r="AP4272" s="21">
        <v>24</v>
      </c>
      <c r="AQ4272" s="22" t="s">
        <v>3252</v>
      </c>
      <c r="AR4272" s="21" t="s">
        <v>3270</v>
      </c>
    </row>
    <row r="4273" spans="1:44" x14ac:dyDescent="0.2">
      <c r="A4273" t="s">
        <v>2013</v>
      </c>
      <c r="B4273" s="21" t="s">
        <v>1146</v>
      </c>
      <c r="C4273" s="21" t="s">
        <v>1149</v>
      </c>
      <c r="D4273" s="21" t="s">
        <v>3260</v>
      </c>
      <c r="E4273" s="21" t="s">
        <v>3271</v>
      </c>
      <c r="G4273" s="14" t="s">
        <v>3267</v>
      </c>
      <c r="H4273" s="21" t="s">
        <v>1165</v>
      </c>
      <c r="I4273" s="21" t="s">
        <v>3262</v>
      </c>
      <c r="M4273" t="s">
        <v>3034</v>
      </c>
      <c r="O4273">
        <v>2009</v>
      </c>
      <c r="Q4273" t="s">
        <v>3263</v>
      </c>
      <c r="S4273" t="s">
        <v>3265</v>
      </c>
      <c r="T4273" t="s">
        <v>3264</v>
      </c>
      <c r="U4273" s="21" t="s">
        <v>1151</v>
      </c>
      <c r="X4273" s="9" t="s">
        <v>1291</v>
      </c>
      <c r="Z4273">
        <v>12</v>
      </c>
      <c r="AD4273" t="s">
        <v>1165</v>
      </c>
      <c r="AF4273" t="s">
        <v>1165</v>
      </c>
      <c r="AI4273" s="21" t="s">
        <v>1165</v>
      </c>
      <c r="AJ4273" s="21" t="s">
        <v>1148</v>
      </c>
      <c r="AK4273" s="21">
        <v>85.504999999999995</v>
      </c>
      <c r="AL4273" t="s">
        <v>1277</v>
      </c>
      <c r="AM4273" t="s">
        <v>3003</v>
      </c>
      <c r="AN4273" s="21">
        <v>4</v>
      </c>
      <c r="AO4273" s="21">
        <v>25</v>
      </c>
      <c r="AP4273" s="21">
        <v>25</v>
      </c>
      <c r="AQ4273" s="22" t="s">
        <v>3252</v>
      </c>
      <c r="AR4273" s="21" t="s">
        <v>3270</v>
      </c>
    </row>
    <row r="4274" spans="1:44" x14ac:dyDescent="0.2">
      <c r="A4274" t="s">
        <v>2013</v>
      </c>
      <c r="B4274" s="21" t="s">
        <v>1146</v>
      </c>
      <c r="C4274" s="21" t="s">
        <v>1149</v>
      </c>
      <c r="D4274" s="21" t="s">
        <v>3260</v>
      </c>
      <c r="E4274" s="21" t="s">
        <v>3271</v>
      </c>
      <c r="G4274" s="14" t="s">
        <v>3267</v>
      </c>
      <c r="H4274" s="21" t="s">
        <v>1165</v>
      </c>
      <c r="I4274" s="21" t="s">
        <v>3262</v>
      </c>
      <c r="M4274" t="s">
        <v>3034</v>
      </c>
      <c r="O4274">
        <v>2009</v>
      </c>
      <c r="Q4274" t="s">
        <v>3263</v>
      </c>
      <c r="S4274" t="s">
        <v>3265</v>
      </c>
      <c r="T4274" t="s">
        <v>3264</v>
      </c>
      <c r="U4274" s="21" t="s">
        <v>1151</v>
      </c>
      <c r="X4274" s="9" t="s">
        <v>1291</v>
      </c>
      <c r="Z4274">
        <v>12</v>
      </c>
      <c r="AD4274" t="s">
        <v>1165</v>
      </c>
      <c r="AF4274" t="s">
        <v>1165</v>
      </c>
      <c r="AI4274" s="21" t="s">
        <v>1165</v>
      </c>
      <c r="AJ4274" s="21" t="s">
        <v>1148</v>
      </c>
      <c r="AK4274" s="21">
        <v>86.313000000000002</v>
      </c>
      <c r="AL4274" t="s">
        <v>1277</v>
      </c>
      <c r="AM4274" t="s">
        <v>3003</v>
      </c>
      <c r="AN4274" s="21">
        <v>4</v>
      </c>
      <c r="AO4274" s="21">
        <v>25</v>
      </c>
      <c r="AP4274" s="21">
        <v>26</v>
      </c>
      <c r="AQ4274" s="22" t="s">
        <v>3252</v>
      </c>
      <c r="AR4274" s="21" t="s">
        <v>3270</v>
      </c>
    </row>
    <row r="4275" spans="1:44" x14ac:dyDescent="0.2">
      <c r="A4275" t="s">
        <v>2013</v>
      </c>
      <c r="B4275" s="21" t="s">
        <v>1146</v>
      </c>
      <c r="C4275" s="21" t="s">
        <v>1149</v>
      </c>
      <c r="D4275" s="21" t="s">
        <v>3260</v>
      </c>
      <c r="E4275" s="21" t="s">
        <v>3271</v>
      </c>
      <c r="G4275" s="14" t="s">
        <v>3267</v>
      </c>
      <c r="H4275" s="21" t="s">
        <v>1165</v>
      </c>
      <c r="I4275" s="21" t="s">
        <v>3262</v>
      </c>
      <c r="M4275" t="s">
        <v>3034</v>
      </c>
      <c r="O4275">
        <v>2009</v>
      </c>
      <c r="Q4275" t="s">
        <v>3263</v>
      </c>
      <c r="S4275" t="s">
        <v>3265</v>
      </c>
      <c r="T4275" t="s">
        <v>3264</v>
      </c>
      <c r="U4275" s="21" t="s">
        <v>1151</v>
      </c>
      <c r="X4275" s="9" t="s">
        <v>1291</v>
      </c>
      <c r="Z4275">
        <v>12</v>
      </c>
      <c r="AD4275" t="s">
        <v>1165</v>
      </c>
      <c r="AF4275" t="s">
        <v>1165</v>
      </c>
      <c r="AI4275" s="21" t="s">
        <v>1165</v>
      </c>
      <c r="AJ4275" s="21" t="s">
        <v>1148</v>
      </c>
      <c r="AK4275" s="21">
        <v>87.525000000000006</v>
      </c>
      <c r="AL4275" t="s">
        <v>1277</v>
      </c>
      <c r="AM4275" t="s">
        <v>3003</v>
      </c>
      <c r="AN4275" s="21">
        <v>4</v>
      </c>
      <c r="AO4275" s="21">
        <v>25</v>
      </c>
      <c r="AP4275" s="21">
        <v>27</v>
      </c>
      <c r="AQ4275" s="22" t="s">
        <v>3252</v>
      </c>
      <c r="AR4275" s="21" t="s">
        <v>3270</v>
      </c>
    </row>
    <row r="4276" spans="1:44" x14ac:dyDescent="0.2">
      <c r="A4276" t="s">
        <v>2013</v>
      </c>
      <c r="B4276" s="21" t="s">
        <v>1146</v>
      </c>
      <c r="C4276" s="21" t="s">
        <v>1149</v>
      </c>
      <c r="D4276" s="21" t="s">
        <v>3260</v>
      </c>
      <c r="E4276" s="21" t="s">
        <v>3271</v>
      </c>
      <c r="G4276" s="14" t="s">
        <v>3267</v>
      </c>
      <c r="H4276" s="21" t="s">
        <v>1165</v>
      </c>
      <c r="I4276" s="21" t="s">
        <v>3262</v>
      </c>
      <c r="M4276" t="s">
        <v>3034</v>
      </c>
      <c r="O4276">
        <v>2009</v>
      </c>
      <c r="Q4276" t="s">
        <v>3263</v>
      </c>
      <c r="S4276" t="s">
        <v>3265</v>
      </c>
      <c r="T4276" t="s">
        <v>3264</v>
      </c>
      <c r="U4276" s="21" t="s">
        <v>1151</v>
      </c>
      <c r="X4276" s="9" t="s">
        <v>1291</v>
      </c>
      <c r="Z4276">
        <v>12</v>
      </c>
      <c r="AD4276" t="s">
        <v>1165</v>
      </c>
      <c r="AF4276" t="s">
        <v>1165</v>
      </c>
      <c r="AI4276" s="21" t="s">
        <v>1165</v>
      </c>
      <c r="AJ4276" s="21" t="s">
        <v>1148</v>
      </c>
      <c r="AK4276" s="21">
        <v>87.525000000000006</v>
      </c>
      <c r="AL4276" t="s">
        <v>1277</v>
      </c>
      <c r="AM4276" t="s">
        <v>3003</v>
      </c>
      <c r="AN4276" s="21">
        <v>4</v>
      </c>
      <c r="AO4276" s="21">
        <v>25</v>
      </c>
      <c r="AP4276" s="21">
        <v>28</v>
      </c>
      <c r="AQ4276" s="22" t="s">
        <v>3252</v>
      </c>
      <c r="AR4276" s="21" t="s">
        <v>3270</v>
      </c>
    </row>
    <row r="4277" spans="1:44" x14ac:dyDescent="0.2">
      <c r="A4277" t="s">
        <v>2013</v>
      </c>
      <c r="B4277" s="21" t="s">
        <v>1146</v>
      </c>
      <c r="C4277" s="21" t="s">
        <v>1149</v>
      </c>
      <c r="D4277" s="21" t="s">
        <v>3260</v>
      </c>
      <c r="E4277" s="21" t="s">
        <v>3271</v>
      </c>
      <c r="G4277" s="14" t="s">
        <v>3267</v>
      </c>
      <c r="H4277" s="21" t="s">
        <v>1165</v>
      </c>
      <c r="I4277" s="21" t="s">
        <v>3262</v>
      </c>
      <c r="M4277" t="s">
        <v>3034</v>
      </c>
      <c r="O4277">
        <v>2009</v>
      </c>
      <c r="Q4277" t="s">
        <v>3263</v>
      </c>
      <c r="S4277" t="s">
        <v>3265</v>
      </c>
      <c r="T4277" t="s">
        <v>3264</v>
      </c>
      <c r="U4277" s="21" t="s">
        <v>1151</v>
      </c>
      <c r="X4277" s="9" t="s">
        <v>1291</v>
      </c>
      <c r="Z4277">
        <v>12</v>
      </c>
      <c r="AD4277" t="s">
        <v>1165</v>
      </c>
      <c r="AF4277" t="s">
        <v>1165</v>
      </c>
      <c r="AI4277" s="21" t="s">
        <v>1165</v>
      </c>
      <c r="AJ4277" s="21" t="s">
        <v>1148</v>
      </c>
      <c r="AK4277" s="21">
        <v>87.525000000000006</v>
      </c>
      <c r="AL4277" t="s">
        <v>1277</v>
      </c>
      <c r="AM4277" t="s">
        <v>3003</v>
      </c>
      <c r="AN4277" s="21">
        <v>4</v>
      </c>
      <c r="AO4277" s="21">
        <v>25</v>
      </c>
      <c r="AP4277" s="21">
        <v>29</v>
      </c>
      <c r="AQ4277" s="22" t="s">
        <v>3252</v>
      </c>
      <c r="AR4277" s="21" t="s">
        <v>3270</v>
      </c>
    </row>
    <row r="4278" spans="1:44" x14ac:dyDescent="0.2">
      <c r="A4278" t="s">
        <v>2013</v>
      </c>
      <c r="B4278" s="21" t="s">
        <v>1146</v>
      </c>
      <c r="C4278" s="21" t="s">
        <v>1149</v>
      </c>
      <c r="D4278" s="21" t="s">
        <v>3260</v>
      </c>
      <c r="E4278" s="21" t="s">
        <v>3271</v>
      </c>
      <c r="G4278" s="14" t="s">
        <v>3267</v>
      </c>
      <c r="H4278" s="21" t="s">
        <v>1165</v>
      </c>
      <c r="I4278" s="21" t="s">
        <v>3262</v>
      </c>
      <c r="M4278" t="s">
        <v>3034</v>
      </c>
      <c r="O4278">
        <v>2009</v>
      </c>
      <c r="Q4278" t="s">
        <v>3263</v>
      </c>
      <c r="S4278" t="s">
        <v>3265</v>
      </c>
      <c r="T4278" t="s">
        <v>3264</v>
      </c>
      <c r="U4278" s="21" t="s">
        <v>1151</v>
      </c>
      <c r="X4278" s="9" t="s">
        <v>1291</v>
      </c>
      <c r="Z4278">
        <v>12</v>
      </c>
      <c r="AD4278" t="s">
        <v>1165</v>
      </c>
      <c r="AF4278" t="s">
        <v>1165</v>
      </c>
      <c r="AI4278" s="21" t="s">
        <v>1165</v>
      </c>
      <c r="AJ4278" s="21" t="s">
        <v>1148</v>
      </c>
      <c r="AK4278" s="21">
        <v>87.525000000000006</v>
      </c>
      <c r="AL4278" t="s">
        <v>1277</v>
      </c>
      <c r="AM4278" t="s">
        <v>3003</v>
      </c>
      <c r="AN4278" s="21">
        <v>4</v>
      </c>
      <c r="AO4278" s="21">
        <v>25</v>
      </c>
      <c r="AP4278" s="21">
        <v>30</v>
      </c>
      <c r="AQ4278" s="22" t="s">
        <v>3252</v>
      </c>
      <c r="AR4278" s="21" t="s">
        <v>3270</v>
      </c>
    </row>
    <row r="4279" spans="1:44" x14ac:dyDescent="0.2">
      <c r="A4279" t="s">
        <v>2013</v>
      </c>
      <c r="B4279" s="21" t="s">
        <v>1146</v>
      </c>
      <c r="C4279" s="21" t="s">
        <v>1149</v>
      </c>
      <c r="D4279" s="21" t="s">
        <v>3260</v>
      </c>
      <c r="E4279" s="21" t="s">
        <v>3271</v>
      </c>
      <c r="G4279" s="14" t="s">
        <v>3267</v>
      </c>
      <c r="H4279" s="21" t="s">
        <v>1165</v>
      </c>
      <c r="I4279" s="21" t="s">
        <v>3262</v>
      </c>
      <c r="M4279" t="s">
        <v>3034</v>
      </c>
      <c r="O4279">
        <v>2009</v>
      </c>
      <c r="Q4279" t="s">
        <v>3263</v>
      </c>
      <c r="S4279" t="s">
        <v>3265</v>
      </c>
      <c r="T4279" t="s">
        <v>3264</v>
      </c>
      <c r="U4279" s="21" t="s">
        <v>1151</v>
      </c>
      <c r="X4279" s="9" t="s">
        <v>1292</v>
      </c>
      <c r="Z4279">
        <v>12</v>
      </c>
      <c r="AD4279" t="s">
        <v>1165</v>
      </c>
      <c r="AF4279" t="s">
        <v>1165</v>
      </c>
      <c r="AI4279" s="21" t="s">
        <v>1165</v>
      </c>
      <c r="AJ4279" s="21" t="s">
        <v>1148</v>
      </c>
      <c r="AK4279">
        <v>0</v>
      </c>
      <c r="AL4279" t="s">
        <v>1277</v>
      </c>
      <c r="AM4279">
        <v>0</v>
      </c>
      <c r="AN4279" s="21">
        <v>4</v>
      </c>
      <c r="AO4279" s="21">
        <v>25</v>
      </c>
      <c r="AP4279" s="21">
        <v>1</v>
      </c>
      <c r="AQ4279" s="22" t="s">
        <v>3252</v>
      </c>
      <c r="AR4279" s="21" t="s">
        <v>3270</v>
      </c>
    </row>
    <row r="4280" spans="1:44" x14ac:dyDescent="0.2">
      <c r="A4280" t="s">
        <v>2013</v>
      </c>
      <c r="B4280" s="21" t="s">
        <v>1146</v>
      </c>
      <c r="C4280" s="21" t="s">
        <v>1149</v>
      </c>
      <c r="D4280" s="21" t="s">
        <v>3260</v>
      </c>
      <c r="E4280" s="21" t="s">
        <v>3271</v>
      </c>
      <c r="G4280" s="14" t="s">
        <v>3267</v>
      </c>
      <c r="H4280" s="21" t="s">
        <v>1165</v>
      </c>
      <c r="I4280" s="21" t="s">
        <v>3262</v>
      </c>
      <c r="M4280" t="s">
        <v>3034</v>
      </c>
      <c r="O4280">
        <v>2009</v>
      </c>
      <c r="Q4280" t="s">
        <v>3263</v>
      </c>
      <c r="S4280" t="s">
        <v>3265</v>
      </c>
      <c r="T4280" t="s">
        <v>3264</v>
      </c>
      <c r="U4280" s="21" t="s">
        <v>1151</v>
      </c>
      <c r="X4280" s="9" t="s">
        <v>1292</v>
      </c>
      <c r="Z4280">
        <v>12</v>
      </c>
      <c r="AD4280" t="s">
        <v>1165</v>
      </c>
      <c r="AF4280" t="s">
        <v>1165</v>
      </c>
      <c r="AI4280" s="21" t="s">
        <v>1165</v>
      </c>
      <c r="AJ4280" s="21" t="s">
        <v>1148</v>
      </c>
      <c r="AK4280">
        <v>0</v>
      </c>
      <c r="AL4280" t="s">
        <v>1277</v>
      </c>
      <c r="AM4280">
        <v>0</v>
      </c>
      <c r="AN4280" s="21">
        <v>4</v>
      </c>
      <c r="AO4280" s="21">
        <v>25</v>
      </c>
      <c r="AP4280" s="21">
        <v>2</v>
      </c>
      <c r="AQ4280" s="22" t="s">
        <v>3252</v>
      </c>
      <c r="AR4280" s="21" t="s">
        <v>3270</v>
      </c>
    </row>
    <row r="4281" spans="1:44" x14ac:dyDescent="0.2">
      <c r="A4281" t="s">
        <v>2013</v>
      </c>
      <c r="B4281" s="21" t="s">
        <v>1146</v>
      </c>
      <c r="C4281" s="21" t="s">
        <v>1149</v>
      </c>
      <c r="D4281" s="21" t="s">
        <v>3260</v>
      </c>
      <c r="E4281" s="21" t="s">
        <v>3271</v>
      </c>
      <c r="G4281" s="14" t="s">
        <v>3267</v>
      </c>
      <c r="H4281" s="21" t="s">
        <v>1165</v>
      </c>
      <c r="I4281" s="21" t="s">
        <v>3262</v>
      </c>
      <c r="M4281" t="s">
        <v>3034</v>
      </c>
      <c r="O4281">
        <v>2009</v>
      </c>
      <c r="Q4281" t="s">
        <v>3263</v>
      </c>
      <c r="S4281" t="s">
        <v>3265</v>
      </c>
      <c r="T4281" t="s">
        <v>3264</v>
      </c>
      <c r="U4281" s="21" t="s">
        <v>1151</v>
      </c>
      <c r="X4281" s="9" t="s">
        <v>1292</v>
      </c>
      <c r="Z4281">
        <v>12</v>
      </c>
      <c r="AD4281" t="s">
        <v>1165</v>
      </c>
      <c r="AF4281" t="s">
        <v>1165</v>
      </c>
      <c r="AI4281" s="21" t="s">
        <v>1165</v>
      </c>
      <c r="AJ4281" s="21" t="s">
        <v>1148</v>
      </c>
      <c r="AK4281">
        <v>0</v>
      </c>
      <c r="AL4281" t="s">
        <v>1277</v>
      </c>
      <c r="AM4281">
        <v>0</v>
      </c>
      <c r="AN4281" s="21">
        <v>4</v>
      </c>
      <c r="AO4281" s="21">
        <v>25</v>
      </c>
      <c r="AP4281" s="21">
        <v>3</v>
      </c>
      <c r="AQ4281" s="22" t="s">
        <v>3252</v>
      </c>
      <c r="AR4281" s="21" t="s">
        <v>3270</v>
      </c>
    </row>
    <row r="4282" spans="1:44" x14ac:dyDescent="0.2">
      <c r="A4282" t="s">
        <v>2013</v>
      </c>
      <c r="B4282" s="21" t="s">
        <v>1146</v>
      </c>
      <c r="C4282" s="21" t="s">
        <v>1149</v>
      </c>
      <c r="D4282" s="21" t="s">
        <v>3260</v>
      </c>
      <c r="E4282" s="21" t="s">
        <v>3271</v>
      </c>
      <c r="G4282" s="14" t="s">
        <v>3267</v>
      </c>
      <c r="H4282" s="21" t="s">
        <v>1165</v>
      </c>
      <c r="I4282" s="21" t="s">
        <v>3262</v>
      </c>
      <c r="M4282" t="s">
        <v>3034</v>
      </c>
      <c r="O4282">
        <v>2009</v>
      </c>
      <c r="Q4282" t="s">
        <v>3263</v>
      </c>
      <c r="S4282" t="s">
        <v>3265</v>
      </c>
      <c r="T4282" t="s">
        <v>3264</v>
      </c>
      <c r="U4282" s="21" t="s">
        <v>1151</v>
      </c>
      <c r="X4282" s="9" t="s">
        <v>1292</v>
      </c>
      <c r="Z4282">
        <v>12</v>
      </c>
      <c r="AD4282" t="s">
        <v>1165</v>
      </c>
      <c r="AF4282" t="s">
        <v>1165</v>
      </c>
      <c r="AI4282" s="21" t="s">
        <v>1165</v>
      </c>
      <c r="AJ4282" s="21" t="s">
        <v>1148</v>
      </c>
      <c r="AK4282">
        <v>0</v>
      </c>
      <c r="AL4282" t="s">
        <v>1277</v>
      </c>
      <c r="AM4282">
        <v>0</v>
      </c>
      <c r="AN4282" s="21">
        <v>4</v>
      </c>
      <c r="AO4282" s="21">
        <v>25</v>
      </c>
      <c r="AP4282" s="21">
        <v>4</v>
      </c>
      <c r="AQ4282" s="22" t="s">
        <v>3252</v>
      </c>
      <c r="AR4282" s="21" t="s">
        <v>3270</v>
      </c>
    </row>
    <row r="4283" spans="1:44" x14ac:dyDescent="0.2">
      <c r="A4283" t="s">
        <v>2013</v>
      </c>
      <c r="B4283" s="21" t="s">
        <v>1146</v>
      </c>
      <c r="C4283" s="21" t="s">
        <v>1149</v>
      </c>
      <c r="D4283" s="21" t="s">
        <v>3260</v>
      </c>
      <c r="E4283" s="21" t="s">
        <v>3271</v>
      </c>
      <c r="G4283" s="14" t="s">
        <v>3267</v>
      </c>
      <c r="H4283" s="21" t="s">
        <v>1165</v>
      </c>
      <c r="I4283" s="21" t="s">
        <v>3262</v>
      </c>
      <c r="M4283" t="s">
        <v>3034</v>
      </c>
      <c r="O4283">
        <v>2009</v>
      </c>
      <c r="Q4283" t="s">
        <v>3263</v>
      </c>
      <c r="S4283" t="s">
        <v>3265</v>
      </c>
      <c r="T4283" t="s">
        <v>3264</v>
      </c>
      <c r="U4283" s="21" t="s">
        <v>1151</v>
      </c>
      <c r="X4283" s="9" t="s">
        <v>1292</v>
      </c>
      <c r="Z4283">
        <v>12</v>
      </c>
      <c r="AD4283" t="s">
        <v>1165</v>
      </c>
      <c r="AF4283" t="s">
        <v>1165</v>
      </c>
      <c r="AI4283" s="21" t="s">
        <v>1165</v>
      </c>
      <c r="AJ4283" s="21" t="s">
        <v>1148</v>
      </c>
      <c r="AK4283">
        <v>0</v>
      </c>
      <c r="AL4283" t="s">
        <v>1277</v>
      </c>
      <c r="AM4283">
        <v>0</v>
      </c>
      <c r="AN4283" s="21">
        <v>4</v>
      </c>
      <c r="AO4283" s="21">
        <v>25</v>
      </c>
      <c r="AP4283" s="21">
        <v>5</v>
      </c>
      <c r="AQ4283" s="22" t="s">
        <v>3252</v>
      </c>
      <c r="AR4283" s="21" t="s">
        <v>3270</v>
      </c>
    </row>
    <row r="4284" spans="1:44" x14ac:dyDescent="0.2">
      <c r="A4284" t="s">
        <v>2013</v>
      </c>
      <c r="B4284" s="21" t="s">
        <v>1146</v>
      </c>
      <c r="C4284" s="21" t="s">
        <v>1149</v>
      </c>
      <c r="D4284" s="21" t="s">
        <v>3260</v>
      </c>
      <c r="E4284" s="21" t="s">
        <v>3271</v>
      </c>
      <c r="G4284" s="14" t="s">
        <v>3267</v>
      </c>
      <c r="H4284" s="21" t="s">
        <v>1165</v>
      </c>
      <c r="I4284" s="21" t="s">
        <v>3262</v>
      </c>
      <c r="M4284" t="s">
        <v>3034</v>
      </c>
      <c r="O4284">
        <v>2009</v>
      </c>
      <c r="Q4284" t="s">
        <v>3263</v>
      </c>
      <c r="S4284" t="s">
        <v>3265</v>
      </c>
      <c r="T4284" t="s">
        <v>3264</v>
      </c>
      <c r="U4284" s="21" t="s">
        <v>1151</v>
      </c>
      <c r="X4284" s="9" t="s">
        <v>1292</v>
      </c>
      <c r="Z4284">
        <v>12</v>
      </c>
      <c r="AD4284" t="s">
        <v>1165</v>
      </c>
      <c r="AF4284" t="s">
        <v>1165</v>
      </c>
      <c r="AI4284" s="21" t="s">
        <v>1165</v>
      </c>
      <c r="AJ4284" s="21" t="s">
        <v>1148</v>
      </c>
      <c r="AK4284">
        <v>18.989999999999998</v>
      </c>
      <c r="AL4284" t="s">
        <v>1277</v>
      </c>
      <c r="AM4284">
        <f>27.525-10.758</f>
        <v>16.766999999999999</v>
      </c>
      <c r="AN4284" s="21">
        <v>4</v>
      </c>
      <c r="AO4284" s="21">
        <v>25</v>
      </c>
      <c r="AP4284" s="21">
        <v>6</v>
      </c>
      <c r="AQ4284" s="22" t="s">
        <v>3252</v>
      </c>
      <c r="AR4284" s="21" t="s">
        <v>3270</v>
      </c>
    </row>
    <row r="4285" spans="1:44" x14ac:dyDescent="0.2">
      <c r="A4285" t="s">
        <v>2013</v>
      </c>
      <c r="B4285" s="21" t="s">
        <v>1146</v>
      </c>
      <c r="C4285" s="21" t="s">
        <v>1149</v>
      </c>
      <c r="D4285" s="21" t="s">
        <v>3260</v>
      </c>
      <c r="E4285" s="21" t="s">
        <v>3271</v>
      </c>
      <c r="G4285" s="14" t="s">
        <v>3267</v>
      </c>
      <c r="H4285" s="21" t="s">
        <v>1165</v>
      </c>
      <c r="I4285" s="21" t="s">
        <v>3262</v>
      </c>
      <c r="M4285" t="s">
        <v>3034</v>
      </c>
      <c r="O4285">
        <v>2009</v>
      </c>
      <c r="Q4285" t="s">
        <v>3263</v>
      </c>
      <c r="S4285" t="s">
        <v>3265</v>
      </c>
      <c r="T4285" t="s">
        <v>3264</v>
      </c>
      <c r="U4285" s="21" t="s">
        <v>1151</v>
      </c>
      <c r="X4285" s="9" t="s">
        <v>1292</v>
      </c>
      <c r="Z4285">
        <v>12</v>
      </c>
      <c r="AD4285" t="s">
        <v>1165</v>
      </c>
      <c r="AF4285" t="s">
        <v>1165</v>
      </c>
      <c r="AI4285" s="21" t="s">
        <v>1165</v>
      </c>
      <c r="AJ4285" s="21" t="s">
        <v>1148</v>
      </c>
      <c r="AK4285" s="21">
        <v>49.091000000000001</v>
      </c>
      <c r="AL4285" t="s">
        <v>1277</v>
      </c>
      <c r="AM4285" t="s">
        <v>3003</v>
      </c>
      <c r="AN4285" s="21">
        <v>4</v>
      </c>
      <c r="AO4285" s="21">
        <v>25</v>
      </c>
      <c r="AP4285" s="21">
        <v>7</v>
      </c>
      <c r="AQ4285" s="22" t="s">
        <v>3252</v>
      </c>
      <c r="AR4285" s="21" t="s">
        <v>3270</v>
      </c>
    </row>
    <row r="4286" spans="1:44" x14ac:dyDescent="0.2">
      <c r="A4286" t="s">
        <v>2013</v>
      </c>
      <c r="B4286" s="21" t="s">
        <v>1146</v>
      </c>
      <c r="C4286" s="21" t="s">
        <v>1149</v>
      </c>
      <c r="D4286" s="21" t="s">
        <v>3260</v>
      </c>
      <c r="E4286" s="21" t="s">
        <v>3271</v>
      </c>
      <c r="G4286" s="14" t="s">
        <v>3267</v>
      </c>
      <c r="H4286" s="21" t="s">
        <v>1165</v>
      </c>
      <c r="I4286" s="21" t="s">
        <v>3262</v>
      </c>
      <c r="M4286" t="s">
        <v>3034</v>
      </c>
      <c r="O4286">
        <v>2009</v>
      </c>
      <c r="Q4286" t="s">
        <v>3263</v>
      </c>
      <c r="S4286" t="s">
        <v>3265</v>
      </c>
      <c r="T4286" t="s">
        <v>3264</v>
      </c>
      <c r="U4286" s="21" t="s">
        <v>1151</v>
      </c>
      <c r="X4286" s="9" t="s">
        <v>1292</v>
      </c>
      <c r="Z4286">
        <v>12</v>
      </c>
      <c r="AD4286" t="s">
        <v>1165</v>
      </c>
      <c r="AF4286" t="s">
        <v>1165</v>
      </c>
      <c r="AI4286" s="21" t="s">
        <v>1165</v>
      </c>
      <c r="AJ4286" s="21" t="s">
        <v>1148</v>
      </c>
      <c r="AK4286" s="21">
        <v>62.475000000000001</v>
      </c>
      <c r="AL4286" t="s">
        <v>1277</v>
      </c>
      <c r="AM4286" t="s">
        <v>3003</v>
      </c>
      <c r="AN4286" s="21">
        <v>4</v>
      </c>
      <c r="AO4286" s="21">
        <v>25</v>
      </c>
      <c r="AP4286" s="21">
        <v>8</v>
      </c>
      <c r="AQ4286" s="22" t="s">
        <v>3252</v>
      </c>
      <c r="AR4286" s="21" t="s">
        <v>3270</v>
      </c>
    </row>
    <row r="4287" spans="1:44" x14ac:dyDescent="0.2">
      <c r="A4287" t="s">
        <v>2013</v>
      </c>
      <c r="B4287" s="21" t="s">
        <v>1146</v>
      </c>
      <c r="C4287" s="21" t="s">
        <v>1149</v>
      </c>
      <c r="D4287" s="21" t="s">
        <v>3260</v>
      </c>
      <c r="E4287" s="21" t="s">
        <v>3271</v>
      </c>
      <c r="G4287" s="14" t="s">
        <v>3267</v>
      </c>
      <c r="H4287" s="21" t="s">
        <v>1165</v>
      </c>
      <c r="I4287" s="21" t="s">
        <v>3262</v>
      </c>
      <c r="M4287" t="s">
        <v>3034</v>
      </c>
      <c r="O4287">
        <v>2009</v>
      </c>
      <c r="Q4287" t="s">
        <v>3263</v>
      </c>
      <c r="S4287" t="s">
        <v>3265</v>
      </c>
      <c r="T4287" t="s">
        <v>3264</v>
      </c>
      <c r="U4287" s="21" t="s">
        <v>1151</v>
      </c>
      <c r="X4287" s="9" t="s">
        <v>1292</v>
      </c>
      <c r="Z4287">
        <v>12</v>
      </c>
      <c r="AD4287" t="s">
        <v>1165</v>
      </c>
      <c r="AF4287" t="s">
        <v>1165</v>
      </c>
      <c r="AI4287" s="21" t="s">
        <v>1165</v>
      </c>
      <c r="AJ4287" s="21" t="s">
        <v>1148</v>
      </c>
      <c r="AK4287" s="21">
        <v>73.384</v>
      </c>
      <c r="AL4287" t="s">
        <v>1277</v>
      </c>
      <c r="AM4287" t="s">
        <v>3003</v>
      </c>
      <c r="AN4287" s="21">
        <v>4</v>
      </c>
      <c r="AO4287" s="21">
        <v>25</v>
      </c>
      <c r="AP4287" s="21">
        <v>9</v>
      </c>
      <c r="AQ4287" s="22" t="s">
        <v>3252</v>
      </c>
      <c r="AR4287" s="21" t="s">
        <v>3270</v>
      </c>
    </row>
    <row r="4288" spans="1:44" x14ac:dyDescent="0.2">
      <c r="A4288" t="s">
        <v>2013</v>
      </c>
      <c r="B4288" s="21" t="s">
        <v>1146</v>
      </c>
      <c r="C4288" s="21" t="s">
        <v>1149</v>
      </c>
      <c r="D4288" s="21" t="s">
        <v>3260</v>
      </c>
      <c r="E4288" s="21" t="s">
        <v>3271</v>
      </c>
      <c r="G4288" s="14" t="s">
        <v>3267</v>
      </c>
      <c r="H4288" s="21" t="s">
        <v>1165</v>
      </c>
      <c r="I4288" s="21" t="s">
        <v>3262</v>
      </c>
      <c r="M4288" t="s">
        <v>3034</v>
      </c>
      <c r="O4288">
        <v>2009</v>
      </c>
      <c r="Q4288" t="s">
        <v>3263</v>
      </c>
      <c r="S4288" t="s">
        <v>3265</v>
      </c>
      <c r="T4288" t="s">
        <v>3264</v>
      </c>
      <c r="U4288" s="21" t="s">
        <v>1151</v>
      </c>
      <c r="X4288" s="9" t="s">
        <v>1292</v>
      </c>
      <c r="Z4288">
        <v>12</v>
      </c>
      <c r="AD4288" t="s">
        <v>1165</v>
      </c>
      <c r="AF4288" t="s">
        <v>1165</v>
      </c>
      <c r="AI4288" s="21" t="s">
        <v>1165</v>
      </c>
      <c r="AJ4288" s="21" t="s">
        <v>1148</v>
      </c>
      <c r="AK4288" s="21">
        <v>77.424000000000007</v>
      </c>
      <c r="AL4288" t="s">
        <v>1277</v>
      </c>
      <c r="AM4288" t="s">
        <v>3003</v>
      </c>
      <c r="AN4288" s="21">
        <v>4</v>
      </c>
      <c r="AO4288" s="21">
        <v>25</v>
      </c>
      <c r="AP4288" s="21">
        <v>10</v>
      </c>
      <c r="AQ4288" s="22" t="s">
        <v>3252</v>
      </c>
      <c r="AR4288" s="21" t="s">
        <v>3270</v>
      </c>
    </row>
    <row r="4289" spans="1:44" x14ac:dyDescent="0.2">
      <c r="A4289" t="s">
        <v>2013</v>
      </c>
      <c r="B4289" s="21" t="s">
        <v>1146</v>
      </c>
      <c r="C4289" s="21" t="s">
        <v>1149</v>
      </c>
      <c r="D4289" s="21" t="s">
        <v>3260</v>
      </c>
      <c r="E4289" s="21" t="s">
        <v>3271</v>
      </c>
      <c r="G4289" s="14" t="s">
        <v>3267</v>
      </c>
      <c r="H4289" s="21" t="s">
        <v>1165</v>
      </c>
      <c r="I4289" s="21" t="s">
        <v>3262</v>
      </c>
      <c r="M4289" t="s">
        <v>3034</v>
      </c>
      <c r="O4289">
        <v>2009</v>
      </c>
      <c r="Q4289" t="s">
        <v>3263</v>
      </c>
      <c r="S4289" t="s">
        <v>3265</v>
      </c>
      <c r="T4289" t="s">
        <v>3264</v>
      </c>
      <c r="U4289" s="21" t="s">
        <v>1151</v>
      </c>
      <c r="X4289" s="9" t="s">
        <v>1292</v>
      </c>
      <c r="Z4289">
        <v>12</v>
      </c>
      <c r="AD4289" t="s">
        <v>1165</v>
      </c>
      <c r="AF4289" t="s">
        <v>1165</v>
      </c>
      <c r="AI4289" s="21" t="s">
        <v>1165</v>
      </c>
      <c r="AJ4289" s="21" t="s">
        <v>1148</v>
      </c>
      <c r="AK4289" s="21">
        <v>80.253</v>
      </c>
      <c r="AL4289" t="s">
        <v>1277</v>
      </c>
      <c r="AM4289" t="s">
        <v>3003</v>
      </c>
      <c r="AN4289" s="21">
        <v>4</v>
      </c>
      <c r="AO4289" s="21">
        <v>25</v>
      </c>
      <c r="AP4289" s="21">
        <v>11</v>
      </c>
      <c r="AQ4289" s="22" t="s">
        <v>3252</v>
      </c>
      <c r="AR4289" s="21" t="s">
        <v>3270</v>
      </c>
    </row>
    <row r="4290" spans="1:44" x14ac:dyDescent="0.2">
      <c r="A4290" t="s">
        <v>2013</v>
      </c>
      <c r="B4290" s="21" t="s">
        <v>1146</v>
      </c>
      <c r="C4290" s="21" t="s">
        <v>1149</v>
      </c>
      <c r="D4290" s="21" t="s">
        <v>3260</v>
      </c>
      <c r="E4290" s="21" t="s">
        <v>3271</v>
      </c>
      <c r="G4290" s="14" t="s">
        <v>3267</v>
      </c>
      <c r="H4290" s="21" t="s">
        <v>1165</v>
      </c>
      <c r="I4290" s="21" t="s">
        <v>3262</v>
      </c>
      <c r="M4290" t="s">
        <v>3034</v>
      </c>
      <c r="O4290">
        <v>2009</v>
      </c>
      <c r="Q4290" t="s">
        <v>3263</v>
      </c>
      <c r="S4290" t="s">
        <v>3265</v>
      </c>
      <c r="T4290" t="s">
        <v>3264</v>
      </c>
      <c r="U4290" s="21" t="s">
        <v>1151</v>
      </c>
      <c r="X4290" s="9" t="s">
        <v>1292</v>
      </c>
      <c r="Z4290">
        <v>12</v>
      </c>
      <c r="AD4290" t="s">
        <v>1165</v>
      </c>
      <c r="AF4290" t="s">
        <v>1165</v>
      </c>
      <c r="AI4290" s="21" t="s">
        <v>1165</v>
      </c>
      <c r="AJ4290" s="21" t="s">
        <v>1148</v>
      </c>
      <c r="AK4290" s="21">
        <v>81.465000000000003</v>
      </c>
      <c r="AL4290" t="s">
        <v>1277</v>
      </c>
      <c r="AM4290" t="s">
        <v>3003</v>
      </c>
      <c r="AN4290" s="21">
        <v>4</v>
      </c>
      <c r="AO4290" s="21">
        <v>25</v>
      </c>
      <c r="AP4290" s="21">
        <v>12</v>
      </c>
      <c r="AQ4290" s="22" t="s">
        <v>3252</v>
      </c>
      <c r="AR4290" s="21" t="s">
        <v>3270</v>
      </c>
    </row>
    <row r="4291" spans="1:44" x14ac:dyDescent="0.2">
      <c r="A4291" t="s">
        <v>2013</v>
      </c>
      <c r="B4291" s="21" t="s">
        <v>1146</v>
      </c>
      <c r="C4291" s="21" t="s">
        <v>1149</v>
      </c>
      <c r="D4291" s="21" t="s">
        <v>3260</v>
      </c>
      <c r="E4291" s="21" t="s">
        <v>3271</v>
      </c>
      <c r="G4291" s="14" t="s">
        <v>3267</v>
      </c>
      <c r="H4291" s="21" t="s">
        <v>1165</v>
      </c>
      <c r="I4291" s="21" t="s">
        <v>3262</v>
      </c>
      <c r="M4291" t="s">
        <v>3034</v>
      </c>
      <c r="O4291">
        <v>2009</v>
      </c>
      <c r="Q4291" t="s">
        <v>3263</v>
      </c>
      <c r="S4291" t="s">
        <v>3265</v>
      </c>
      <c r="T4291" t="s">
        <v>3264</v>
      </c>
      <c r="U4291" s="21" t="s">
        <v>1151</v>
      </c>
      <c r="X4291" s="9" t="s">
        <v>1292</v>
      </c>
      <c r="Z4291">
        <v>12</v>
      </c>
      <c r="AD4291" t="s">
        <v>1165</v>
      </c>
      <c r="AF4291" t="s">
        <v>1165</v>
      </c>
      <c r="AI4291" s="21" t="s">
        <v>1165</v>
      </c>
      <c r="AJ4291" s="21" t="s">
        <v>1148</v>
      </c>
      <c r="AK4291" s="21">
        <v>90.353999999999999</v>
      </c>
      <c r="AL4291" t="s">
        <v>1277</v>
      </c>
      <c r="AM4291" t="s">
        <v>3003</v>
      </c>
      <c r="AN4291" s="21">
        <v>4</v>
      </c>
      <c r="AO4291" s="21">
        <v>25</v>
      </c>
      <c r="AP4291" s="21">
        <v>19</v>
      </c>
      <c r="AQ4291" s="22" t="s">
        <v>3252</v>
      </c>
      <c r="AR4291" s="21" t="s">
        <v>3270</v>
      </c>
    </row>
    <row r="4292" spans="1:44" x14ac:dyDescent="0.2">
      <c r="A4292" t="s">
        <v>2013</v>
      </c>
      <c r="B4292" s="21" t="s">
        <v>1146</v>
      </c>
      <c r="C4292" s="21" t="s">
        <v>1149</v>
      </c>
      <c r="D4292" s="21" t="s">
        <v>3260</v>
      </c>
      <c r="E4292" s="21" t="s">
        <v>3271</v>
      </c>
      <c r="G4292" s="14" t="s">
        <v>3267</v>
      </c>
      <c r="H4292" s="21" t="s">
        <v>1165</v>
      </c>
      <c r="I4292" s="21" t="s">
        <v>3262</v>
      </c>
      <c r="M4292" t="s">
        <v>3034</v>
      </c>
      <c r="O4292">
        <v>2009</v>
      </c>
      <c r="Q4292" t="s">
        <v>3263</v>
      </c>
      <c r="S4292" t="s">
        <v>3265</v>
      </c>
      <c r="T4292" t="s">
        <v>3264</v>
      </c>
      <c r="U4292" s="21" t="s">
        <v>1151</v>
      </c>
      <c r="X4292" s="9" t="s">
        <v>1292</v>
      </c>
      <c r="Z4292">
        <v>12</v>
      </c>
      <c r="AD4292" t="s">
        <v>1165</v>
      </c>
      <c r="AF4292" t="s">
        <v>1165</v>
      </c>
      <c r="AI4292" s="21" t="s">
        <v>1165</v>
      </c>
      <c r="AJ4292" s="21" t="s">
        <v>1148</v>
      </c>
      <c r="AK4292" s="21">
        <v>90.353999999999999</v>
      </c>
      <c r="AL4292" t="s">
        <v>1277</v>
      </c>
      <c r="AM4292" t="s">
        <v>3003</v>
      </c>
      <c r="AN4292" s="21">
        <v>4</v>
      </c>
      <c r="AO4292" s="21">
        <v>25</v>
      </c>
      <c r="AP4292" s="21">
        <v>20</v>
      </c>
      <c r="AQ4292" s="22" t="s">
        <v>3252</v>
      </c>
      <c r="AR4292" s="21" t="s">
        <v>3270</v>
      </c>
    </row>
    <row r="4293" spans="1:44" x14ac:dyDescent="0.2">
      <c r="A4293" t="s">
        <v>2013</v>
      </c>
      <c r="B4293" s="21" t="s">
        <v>1146</v>
      </c>
      <c r="C4293" s="21" t="s">
        <v>1149</v>
      </c>
      <c r="D4293" s="21" t="s">
        <v>3260</v>
      </c>
      <c r="E4293" s="21" t="s">
        <v>3271</v>
      </c>
      <c r="G4293" s="14" t="s">
        <v>3267</v>
      </c>
      <c r="H4293" s="21" t="s">
        <v>1165</v>
      </c>
      <c r="I4293" s="21" t="s">
        <v>3262</v>
      </c>
      <c r="M4293" t="s">
        <v>3034</v>
      </c>
      <c r="O4293">
        <v>2009</v>
      </c>
      <c r="Q4293" t="s">
        <v>3263</v>
      </c>
      <c r="S4293" t="s">
        <v>3265</v>
      </c>
      <c r="T4293" t="s">
        <v>3264</v>
      </c>
      <c r="U4293" s="21" t="s">
        <v>1151</v>
      </c>
      <c r="X4293" s="9" t="s">
        <v>1292</v>
      </c>
      <c r="Z4293">
        <v>12</v>
      </c>
      <c r="AD4293" t="s">
        <v>1165</v>
      </c>
      <c r="AF4293" t="s">
        <v>1165</v>
      </c>
      <c r="AI4293" s="21" t="s">
        <v>1165</v>
      </c>
      <c r="AJ4293" s="21" t="s">
        <v>1148</v>
      </c>
      <c r="AK4293" s="21">
        <v>90.353999999999999</v>
      </c>
      <c r="AL4293" t="s">
        <v>1277</v>
      </c>
      <c r="AM4293" t="s">
        <v>3003</v>
      </c>
      <c r="AN4293" s="21">
        <v>4</v>
      </c>
      <c r="AO4293" s="21">
        <v>25</v>
      </c>
      <c r="AP4293" s="21">
        <v>21</v>
      </c>
      <c r="AQ4293" s="22" t="s">
        <v>3252</v>
      </c>
      <c r="AR4293" s="21" t="s">
        <v>3270</v>
      </c>
    </row>
    <row r="4294" spans="1:44" x14ac:dyDescent="0.2">
      <c r="A4294" t="s">
        <v>2013</v>
      </c>
      <c r="B4294" s="21" t="s">
        <v>1146</v>
      </c>
      <c r="C4294" s="21" t="s">
        <v>1149</v>
      </c>
      <c r="D4294" s="21" t="s">
        <v>3260</v>
      </c>
      <c r="E4294" s="21" t="s">
        <v>3271</v>
      </c>
      <c r="G4294" s="14" t="s">
        <v>3267</v>
      </c>
      <c r="H4294" s="21" t="s">
        <v>1165</v>
      </c>
      <c r="I4294" s="21" t="s">
        <v>3262</v>
      </c>
      <c r="M4294" t="s">
        <v>3034</v>
      </c>
      <c r="O4294">
        <v>2009</v>
      </c>
      <c r="Q4294" t="s">
        <v>3263</v>
      </c>
      <c r="S4294" t="s">
        <v>3265</v>
      </c>
      <c r="T4294" t="s">
        <v>3264</v>
      </c>
      <c r="U4294" s="21" t="s">
        <v>1151</v>
      </c>
      <c r="X4294" s="9" t="s">
        <v>1292</v>
      </c>
      <c r="Z4294">
        <v>12</v>
      </c>
      <c r="AD4294" t="s">
        <v>1165</v>
      </c>
      <c r="AF4294" t="s">
        <v>1165</v>
      </c>
      <c r="AI4294" s="21" t="s">
        <v>1165</v>
      </c>
      <c r="AJ4294" s="21" t="s">
        <v>1148</v>
      </c>
      <c r="AK4294" s="21">
        <v>90.353999999999999</v>
      </c>
      <c r="AL4294" t="s">
        <v>1277</v>
      </c>
      <c r="AM4294" t="s">
        <v>3003</v>
      </c>
      <c r="AN4294" s="21">
        <v>4</v>
      </c>
      <c r="AO4294" s="21">
        <v>25</v>
      </c>
      <c r="AP4294" s="21">
        <v>22</v>
      </c>
      <c r="AQ4294" s="22" t="s">
        <v>3252</v>
      </c>
      <c r="AR4294" s="21" t="s">
        <v>3270</v>
      </c>
    </row>
    <row r="4295" spans="1:44" x14ac:dyDescent="0.2">
      <c r="A4295" t="s">
        <v>2013</v>
      </c>
      <c r="B4295" s="21" t="s">
        <v>1146</v>
      </c>
      <c r="C4295" s="21" t="s">
        <v>1149</v>
      </c>
      <c r="D4295" s="21" t="s">
        <v>3260</v>
      </c>
      <c r="E4295" s="21" t="s">
        <v>3271</v>
      </c>
      <c r="G4295" s="14" t="s">
        <v>3267</v>
      </c>
      <c r="H4295" s="21" t="s">
        <v>1165</v>
      </c>
      <c r="I4295" s="21" t="s">
        <v>3262</v>
      </c>
      <c r="M4295" t="s">
        <v>3034</v>
      </c>
      <c r="O4295">
        <v>2009</v>
      </c>
      <c r="Q4295" t="s">
        <v>3263</v>
      </c>
      <c r="S4295" t="s">
        <v>3265</v>
      </c>
      <c r="T4295" t="s">
        <v>3264</v>
      </c>
      <c r="U4295" s="21" t="s">
        <v>1151</v>
      </c>
      <c r="X4295" s="9" t="s">
        <v>1292</v>
      </c>
      <c r="Z4295">
        <v>12</v>
      </c>
      <c r="AD4295" t="s">
        <v>1165</v>
      </c>
      <c r="AF4295" t="s">
        <v>1165</v>
      </c>
      <c r="AI4295" s="21" t="s">
        <v>1165</v>
      </c>
      <c r="AJ4295" s="21" t="s">
        <v>1148</v>
      </c>
      <c r="AK4295" s="21">
        <v>95.403999999999996</v>
      </c>
      <c r="AL4295" t="s">
        <v>1277</v>
      </c>
      <c r="AM4295" t="s">
        <v>3003</v>
      </c>
      <c r="AN4295" s="21">
        <v>4</v>
      </c>
      <c r="AO4295" s="21">
        <v>25</v>
      </c>
      <c r="AP4295" s="21">
        <v>26</v>
      </c>
      <c r="AQ4295" s="22" t="s">
        <v>3252</v>
      </c>
      <c r="AR4295" s="21" t="s">
        <v>3270</v>
      </c>
    </row>
    <row r="4296" spans="1:44" x14ac:dyDescent="0.2">
      <c r="A4296" t="s">
        <v>2013</v>
      </c>
      <c r="B4296" s="21" t="s">
        <v>1146</v>
      </c>
      <c r="C4296" s="21" t="s">
        <v>1149</v>
      </c>
      <c r="D4296" s="21" t="s">
        <v>3260</v>
      </c>
      <c r="E4296" s="21" t="s">
        <v>3271</v>
      </c>
      <c r="G4296" s="14" t="s">
        <v>3267</v>
      </c>
      <c r="H4296" s="21" t="s">
        <v>1165</v>
      </c>
      <c r="I4296" s="21" t="s">
        <v>3262</v>
      </c>
      <c r="M4296" t="s">
        <v>3034</v>
      </c>
      <c r="O4296">
        <v>2009</v>
      </c>
      <c r="Q4296" t="s">
        <v>3263</v>
      </c>
      <c r="S4296" t="s">
        <v>3265</v>
      </c>
      <c r="T4296" t="s">
        <v>3264</v>
      </c>
      <c r="U4296" s="21" t="s">
        <v>1151</v>
      </c>
      <c r="X4296" s="9" t="s">
        <v>1292</v>
      </c>
      <c r="Z4296">
        <v>12</v>
      </c>
      <c r="AD4296" t="s">
        <v>1165</v>
      </c>
      <c r="AF4296" t="s">
        <v>1165</v>
      </c>
      <c r="AI4296" s="21" t="s">
        <v>1165</v>
      </c>
      <c r="AJ4296" s="21" t="s">
        <v>1148</v>
      </c>
      <c r="AK4296" s="21">
        <v>95.403999999999996</v>
      </c>
      <c r="AL4296" t="s">
        <v>1277</v>
      </c>
      <c r="AM4296" t="s">
        <v>3003</v>
      </c>
      <c r="AN4296" s="21">
        <v>4</v>
      </c>
      <c r="AO4296" s="21">
        <v>25</v>
      </c>
      <c r="AP4296" s="21">
        <v>27</v>
      </c>
      <c r="AQ4296" s="22" t="s">
        <v>3252</v>
      </c>
      <c r="AR4296" s="21" t="s">
        <v>3270</v>
      </c>
    </row>
    <row r="4297" spans="1:44" x14ac:dyDescent="0.2">
      <c r="A4297" t="s">
        <v>2013</v>
      </c>
      <c r="B4297" s="21" t="s">
        <v>1146</v>
      </c>
      <c r="C4297" s="21" t="s">
        <v>1149</v>
      </c>
      <c r="D4297" s="21" t="s">
        <v>3260</v>
      </c>
      <c r="E4297" s="21" t="s">
        <v>3271</v>
      </c>
      <c r="G4297" s="14" t="s">
        <v>3267</v>
      </c>
      <c r="H4297" s="21" t="s">
        <v>1165</v>
      </c>
      <c r="I4297" s="21" t="s">
        <v>3262</v>
      </c>
      <c r="M4297" t="s">
        <v>3034</v>
      </c>
      <c r="O4297">
        <v>2009</v>
      </c>
      <c r="Q4297" t="s">
        <v>3263</v>
      </c>
      <c r="S4297" t="s">
        <v>3265</v>
      </c>
      <c r="T4297" t="s">
        <v>3264</v>
      </c>
      <c r="U4297" s="21" t="s">
        <v>1151</v>
      </c>
      <c r="X4297" s="9" t="s">
        <v>1292</v>
      </c>
      <c r="Z4297">
        <v>12</v>
      </c>
      <c r="AD4297" t="s">
        <v>1165</v>
      </c>
      <c r="AF4297" t="s">
        <v>1165</v>
      </c>
      <c r="AI4297" s="21" t="s">
        <v>1165</v>
      </c>
      <c r="AJ4297" s="21" t="s">
        <v>1148</v>
      </c>
      <c r="AK4297" s="21">
        <v>95.403999999999996</v>
      </c>
      <c r="AL4297" t="s">
        <v>1277</v>
      </c>
      <c r="AM4297" t="s">
        <v>3003</v>
      </c>
      <c r="AN4297" s="21">
        <v>4</v>
      </c>
      <c r="AO4297" s="21">
        <v>25</v>
      </c>
      <c r="AP4297" s="21">
        <v>28</v>
      </c>
      <c r="AQ4297" s="22" t="s">
        <v>3252</v>
      </c>
      <c r="AR4297" s="21" t="s">
        <v>3270</v>
      </c>
    </row>
    <row r="4298" spans="1:44" x14ac:dyDescent="0.2">
      <c r="A4298" t="s">
        <v>2013</v>
      </c>
      <c r="B4298" s="21" t="s">
        <v>1146</v>
      </c>
      <c r="C4298" s="21" t="s">
        <v>1149</v>
      </c>
      <c r="D4298" s="21" t="s">
        <v>3260</v>
      </c>
      <c r="E4298" s="21" t="s">
        <v>3271</v>
      </c>
      <c r="G4298" s="14" t="s">
        <v>3267</v>
      </c>
      <c r="H4298" s="21" t="s">
        <v>1165</v>
      </c>
      <c r="I4298" s="21" t="s">
        <v>3262</v>
      </c>
      <c r="M4298" t="s">
        <v>3034</v>
      </c>
      <c r="O4298">
        <v>2009</v>
      </c>
      <c r="Q4298" t="s">
        <v>3263</v>
      </c>
      <c r="S4298" t="s">
        <v>3265</v>
      </c>
      <c r="T4298" t="s">
        <v>3264</v>
      </c>
      <c r="U4298" s="21" t="s">
        <v>1151</v>
      </c>
      <c r="X4298" s="9" t="s">
        <v>1292</v>
      </c>
      <c r="Z4298">
        <v>12</v>
      </c>
      <c r="AD4298" t="s">
        <v>1165</v>
      </c>
      <c r="AF4298" t="s">
        <v>1165</v>
      </c>
      <c r="AI4298" s="21" t="s">
        <v>1165</v>
      </c>
      <c r="AJ4298" s="21" t="s">
        <v>1148</v>
      </c>
      <c r="AK4298" s="21">
        <v>95.403999999999996</v>
      </c>
      <c r="AL4298" t="s">
        <v>1277</v>
      </c>
      <c r="AM4298" t="s">
        <v>3003</v>
      </c>
      <c r="AN4298" s="21">
        <v>4</v>
      </c>
      <c r="AO4298" s="21">
        <v>25</v>
      </c>
      <c r="AP4298" s="21">
        <v>29</v>
      </c>
      <c r="AQ4298" s="22" t="s">
        <v>3252</v>
      </c>
      <c r="AR4298" s="21" t="s">
        <v>3270</v>
      </c>
    </row>
    <row r="4299" spans="1:44" x14ac:dyDescent="0.2">
      <c r="A4299" t="s">
        <v>2013</v>
      </c>
      <c r="B4299" s="21" t="s">
        <v>1146</v>
      </c>
      <c r="C4299" s="21" t="s">
        <v>1149</v>
      </c>
      <c r="D4299" s="21" t="s">
        <v>3260</v>
      </c>
      <c r="E4299" s="21" t="s">
        <v>3271</v>
      </c>
      <c r="G4299" s="14" t="s">
        <v>3267</v>
      </c>
      <c r="H4299" s="21" t="s">
        <v>1165</v>
      </c>
      <c r="I4299" s="21" t="s">
        <v>3262</v>
      </c>
      <c r="M4299" t="s">
        <v>3034</v>
      </c>
      <c r="O4299">
        <v>2009</v>
      </c>
      <c r="Q4299" t="s">
        <v>3263</v>
      </c>
      <c r="S4299" t="s">
        <v>3265</v>
      </c>
      <c r="T4299" t="s">
        <v>3264</v>
      </c>
      <c r="U4299" s="21" t="s">
        <v>1151</v>
      </c>
      <c r="X4299" s="9" t="s">
        <v>1292</v>
      </c>
      <c r="Z4299">
        <v>12</v>
      </c>
      <c r="AD4299" t="s">
        <v>1165</v>
      </c>
      <c r="AF4299" t="s">
        <v>1165</v>
      </c>
      <c r="AI4299" s="21" t="s">
        <v>1165</v>
      </c>
      <c r="AJ4299" s="21" t="s">
        <v>1148</v>
      </c>
      <c r="AK4299" s="21">
        <v>97.424000000000007</v>
      </c>
      <c r="AL4299" t="s">
        <v>1277</v>
      </c>
      <c r="AM4299" t="s">
        <v>3003</v>
      </c>
      <c r="AN4299" s="21">
        <v>4</v>
      </c>
      <c r="AO4299" s="21">
        <v>25</v>
      </c>
      <c r="AP4299" s="21">
        <v>30</v>
      </c>
      <c r="AQ4299" s="22" t="s">
        <v>3252</v>
      </c>
      <c r="AR4299" s="21" t="s">
        <v>3270</v>
      </c>
    </row>
    <row r="4300" spans="1:44" x14ac:dyDescent="0.2">
      <c r="A4300" t="s">
        <v>2013</v>
      </c>
      <c r="B4300" s="21" t="s">
        <v>1146</v>
      </c>
      <c r="C4300" s="21" t="s">
        <v>1149</v>
      </c>
      <c r="D4300" s="21" t="s">
        <v>3260</v>
      </c>
      <c r="E4300" s="21" t="s">
        <v>3271</v>
      </c>
      <c r="G4300" s="14" t="s">
        <v>3267</v>
      </c>
      <c r="H4300" s="21" t="s">
        <v>1165</v>
      </c>
      <c r="I4300" s="21" t="s">
        <v>3262</v>
      </c>
      <c r="M4300" t="s">
        <v>3034</v>
      </c>
      <c r="O4300">
        <v>2009</v>
      </c>
      <c r="Q4300" t="s">
        <v>3263</v>
      </c>
      <c r="S4300" t="s">
        <v>3265</v>
      </c>
      <c r="T4300" t="s">
        <v>3264</v>
      </c>
      <c r="U4300" s="21" t="s">
        <v>1151</v>
      </c>
      <c r="X4300" s="9" t="s">
        <v>1201</v>
      </c>
      <c r="Z4300">
        <v>12</v>
      </c>
      <c r="AD4300" t="s">
        <v>1165</v>
      </c>
      <c r="AF4300" t="s">
        <v>1165</v>
      </c>
      <c r="AI4300" s="21" t="s">
        <v>1165</v>
      </c>
      <c r="AJ4300" s="21" t="s">
        <v>1148</v>
      </c>
      <c r="AK4300">
        <v>0</v>
      </c>
      <c r="AL4300" t="s">
        <v>1277</v>
      </c>
      <c r="AM4300">
        <v>0</v>
      </c>
      <c r="AN4300" s="21">
        <v>4</v>
      </c>
      <c r="AO4300" s="21">
        <v>25</v>
      </c>
      <c r="AP4300" s="21">
        <v>1</v>
      </c>
      <c r="AQ4300" s="22" t="s">
        <v>3252</v>
      </c>
      <c r="AR4300" s="21" t="s">
        <v>3270</v>
      </c>
    </row>
    <row r="4301" spans="1:44" x14ac:dyDescent="0.2">
      <c r="A4301" t="s">
        <v>2013</v>
      </c>
      <c r="B4301" s="21" t="s">
        <v>1146</v>
      </c>
      <c r="C4301" s="21" t="s">
        <v>1149</v>
      </c>
      <c r="D4301" s="21" t="s">
        <v>3260</v>
      </c>
      <c r="E4301" s="21" t="s">
        <v>3271</v>
      </c>
      <c r="G4301" s="14" t="s">
        <v>3267</v>
      </c>
      <c r="H4301" s="21" t="s">
        <v>1165</v>
      </c>
      <c r="I4301" s="21" t="s">
        <v>3262</v>
      </c>
      <c r="M4301" t="s">
        <v>3034</v>
      </c>
      <c r="O4301">
        <v>2009</v>
      </c>
      <c r="Q4301" t="s">
        <v>3263</v>
      </c>
      <c r="S4301" t="s">
        <v>3265</v>
      </c>
      <c r="T4301" t="s">
        <v>3264</v>
      </c>
      <c r="U4301" s="21" t="s">
        <v>1151</v>
      </c>
      <c r="X4301" s="9" t="s">
        <v>1201</v>
      </c>
      <c r="Z4301">
        <v>12</v>
      </c>
      <c r="AD4301" t="s">
        <v>1165</v>
      </c>
      <c r="AF4301" t="s">
        <v>1165</v>
      </c>
      <c r="AI4301" s="21" t="s">
        <v>1165</v>
      </c>
      <c r="AJ4301" s="21" t="s">
        <v>1148</v>
      </c>
      <c r="AK4301">
        <v>0</v>
      </c>
      <c r="AL4301" t="s">
        <v>1277</v>
      </c>
      <c r="AM4301">
        <v>0</v>
      </c>
      <c r="AN4301" s="21">
        <v>4</v>
      </c>
      <c r="AO4301" s="21">
        <v>25</v>
      </c>
      <c r="AP4301" s="21">
        <v>2</v>
      </c>
      <c r="AQ4301" s="22" t="s">
        <v>3252</v>
      </c>
      <c r="AR4301" s="21" t="s">
        <v>3270</v>
      </c>
    </row>
    <row r="4302" spans="1:44" x14ac:dyDescent="0.2">
      <c r="A4302" t="s">
        <v>2013</v>
      </c>
      <c r="B4302" s="21" t="s">
        <v>1146</v>
      </c>
      <c r="C4302" s="21" t="s">
        <v>1149</v>
      </c>
      <c r="D4302" s="21" t="s">
        <v>3260</v>
      </c>
      <c r="E4302" s="21" t="s">
        <v>3271</v>
      </c>
      <c r="G4302" s="14" t="s">
        <v>3267</v>
      </c>
      <c r="H4302" s="21" t="s">
        <v>1165</v>
      </c>
      <c r="I4302" s="21" t="s">
        <v>3262</v>
      </c>
      <c r="M4302" t="s">
        <v>3034</v>
      </c>
      <c r="O4302">
        <v>2009</v>
      </c>
      <c r="Q4302" t="s">
        <v>3263</v>
      </c>
      <c r="S4302" t="s">
        <v>3265</v>
      </c>
      <c r="T4302" t="s">
        <v>3264</v>
      </c>
      <c r="U4302" s="21" t="s">
        <v>1151</v>
      </c>
      <c r="X4302" s="9" t="s">
        <v>1201</v>
      </c>
      <c r="Z4302">
        <v>12</v>
      </c>
      <c r="AD4302" t="s">
        <v>1165</v>
      </c>
      <c r="AF4302" t="s">
        <v>1165</v>
      </c>
      <c r="AI4302" s="21" t="s">
        <v>1165</v>
      </c>
      <c r="AJ4302" s="21" t="s">
        <v>1148</v>
      </c>
      <c r="AK4302">
        <v>0</v>
      </c>
      <c r="AL4302" t="s">
        <v>1277</v>
      </c>
      <c r="AM4302">
        <v>0</v>
      </c>
      <c r="AN4302" s="21">
        <v>4</v>
      </c>
      <c r="AO4302" s="21">
        <v>25</v>
      </c>
      <c r="AP4302" s="21">
        <v>3</v>
      </c>
      <c r="AQ4302" s="22" t="s">
        <v>3252</v>
      </c>
      <c r="AR4302" s="21" t="s">
        <v>3270</v>
      </c>
    </row>
    <row r="4303" spans="1:44" x14ac:dyDescent="0.2">
      <c r="A4303" t="s">
        <v>2013</v>
      </c>
      <c r="B4303" s="21" t="s">
        <v>1146</v>
      </c>
      <c r="C4303" s="21" t="s">
        <v>1149</v>
      </c>
      <c r="D4303" s="21" t="s">
        <v>3260</v>
      </c>
      <c r="E4303" s="21" t="s">
        <v>3271</v>
      </c>
      <c r="G4303" s="14" t="s">
        <v>3267</v>
      </c>
      <c r="H4303" s="21" t="s">
        <v>1165</v>
      </c>
      <c r="I4303" s="21" t="s">
        <v>3262</v>
      </c>
      <c r="M4303" t="s">
        <v>3034</v>
      </c>
      <c r="O4303">
        <v>2009</v>
      </c>
      <c r="Q4303" t="s">
        <v>3263</v>
      </c>
      <c r="S4303" t="s">
        <v>3265</v>
      </c>
      <c r="T4303" t="s">
        <v>3264</v>
      </c>
      <c r="U4303" s="21" t="s">
        <v>1151</v>
      </c>
      <c r="X4303" s="9" t="s">
        <v>1201</v>
      </c>
      <c r="Z4303">
        <v>12</v>
      </c>
      <c r="AD4303" t="s">
        <v>1165</v>
      </c>
      <c r="AF4303" t="s">
        <v>1165</v>
      </c>
      <c r="AI4303" s="21" t="s">
        <v>1165</v>
      </c>
      <c r="AJ4303" s="21" t="s">
        <v>1148</v>
      </c>
      <c r="AK4303">
        <v>0</v>
      </c>
      <c r="AL4303" t="s">
        <v>1277</v>
      </c>
      <c r="AM4303">
        <v>0</v>
      </c>
      <c r="AN4303" s="21">
        <v>4</v>
      </c>
      <c r="AO4303" s="21">
        <v>25</v>
      </c>
      <c r="AP4303" s="21">
        <v>4</v>
      </c>
      <c r="AQ4303" s="22" t="s">
        <v>3252</v>
      </c>
      <c r="AR4303" s="21" t="s">
        <v>3270</v>
      </c>
    </row>
    <row r="4304" spans="1:44" x14ac:dyDescent="0.2">
      <c r="A4304" t="s">
        <v>2013</v>
      </c>
      <c r="B4304" s="21" t="s">
        <v>1146</v>
      </c>
      <c r="C4304" s="21" t="s">
        <v>1149</v>
      </c>
      <c r="D4304" s="21" t="s">
        <v>3260</v>
      </c>
      <c r="E4304" s="21" t="s">
        <v>3271</v>
      </c>
      <c r="G4304" s="14" t="s">
        <v>3267</v>
      </c>
      <c r="H4304" s="21" t="s">
        <v>1165</v>
      </c>
      <c r="I4304" s="21" t="s">
        <v>3262</v>
      </c>
      <c r="M4304" t="s">
        <v>3034</v>
      </c>
      <c r="O4304">
        <v>2009</v>
      </c>
      <c r="Q4304" t="s">
        <v>3263</v>
      </c>
      <c r="S4304" t="s">
        <v>3265</v>
      </c>
      <c r="T4304" t="s">
        <v>3264</v>
      </c>
      <c r="U4304" s="21" t="s">
        <v>1151</v>
      </c>
      <c r="X4304" s="9" t="s">
        <v>1201</v>
      </c>
      <c r="Z4304">
        <v>12</v>
      </c>
      <c r="AD4304" t="s">
        <v>1165</v>
      </c>
      <c r="AF4304" t="s">
        <v>1165</v>
      </c>
      <c r="AI4304" s="21" t="s">
        <v>1165</v>
      </c>
      <c r="AJ4304" s="21" t="s">
        <v>1148</v>
      </c>
      <c r="AK4304">
        <v>50.96</v>
      </c>
      <c r="AL4304" t="s">
        <v>1277</v>
      </c>
      <c r="AM4304">
        <f>61.667-40.859</f>
        <v>20.808</v>
      </c>
      <c r="AN4304" s="21">
        <v>4</v>
      </c>
      <c r="AO4304" s="21">
        <v>25</v>
      </c>
      <c r="AP4304" s="21">
        <v>5</v>
      </c>
      <c r="AQ4304" s="22" t="s">
        <v>3252</v>
      </c>
      <c r="AR4304" s="21" t="s">
        <v>3270</v>
      </c>
    </row>
    <row r="4305" spans="1:44" x14ac:dyDescent="0.2">
      <c r="A4305" t="s">
        <v>2013</v>
      </c>
      <c r="B4305" s="21" t="s">
        <v>1146</v>
      </c>
      <c r="C4305" s="21" t="s">
        <v>1149</v>
      </c>
      <c r="D4305" s="21" t="s">
        <v>3260</v>
      </c>
      <c r="E4305" s="21" t="s">
        <v>3271</v>
      </c>
      <c r="G4305" s="14" t="s">
        <v>3267</v>
      </c>
      <c r="H4305" s="21" t="s">
        <v>1165</v>
      </c>
      <c r="I4305" s="21" t="s">
        <v>3262</v>
      </c>
      <c r="M4305" t="s">
        <v>3034</v>
      </c>
      <c r="O4305">
        <v>2009</v>
      </c>
      <c r="Q4305" t="s">
        <v>3263</v>
      </c>
      <c r="S4305" t="s">
        <v>3265</v>
      </c>
      <c r="T4305" t="s">
        <v>3264</v>
      </c>
      <c r="U4305" s="21" t="s">
        <v>1151</v>
      </c>
      <c r="X4305" s="9" t="s">
        <v>1201</v>
      </c>
      <c r="Z4305">
        <v>12</v>
      </c>
      <c r="AD4305" t="s">
        <v>1165</v>
      </c>
      <c r="AF4305" t="s">
        <v>1165</v>
      </c>
      <c r="AI4305" s="21" t="s">
        <v>1165</v>
      </c>
      <c r="AJ4305" s="21" t="s">
        <v>1148</v>
      </c>
      <c r="AK4305" s="21">
        <v>74.798000000000002</v>
      </c>
      <c r="AL4305" t="s">
        <v>1277</v>
      </c>
      <c r="AM4305" t="s">
        <v>3003</v>
      </c>
      <c r="AN4305" s="21">
        <v>4</v>
      </c>
      <c r="AO4305" s="21">
        <v>25</v>
      </c>
      <c r="AP4305" s="21">
        <v>6</v>
      </c>
      <c r="AQ4305" s="22" t="s">
        <v>3252</v>
      </c>
      <c r="AR4305" s="21" t="s">
        <v>3270</v>
      </c>
    </row>
    <row r="4306" spans="1:44" x14ac:dyDescent="0.2">
      <c r="A4306" t="s">
        <v>2013</v>
      </c>
      <c r="B4306" s="21" t="s">
        <v>1146</v>
      </c>
      <c r="C4306" s="21" t="s">
        <v>1149</v>
      </c>
      <c r="D4306" s="21" t="s">
        <v>3260</v>
      </c>
      <c r="E4306" s="21" t="s">
        <v>3271</v>
      </c>
      <c r="G4306" s="14" t="s">
        <v>3267</v>
      </c>
      <c r="H4306" s="21" t="s">
        <v>1165</v>
      </c>
      <c r="I4306" s="21" t="s">
        <v>3262</v>
      </c>
      <c r="M4306" t="s">
        <v>3034</v>
      </c>
      <c r="O4306">
        <v>2009</v>
      </c>
      <c r="Q4306" t="s">
        <v>3263</v>
      </c>
      <c r="S4306" t="s">
        <v>3265</v>
      </c>
      <c r="T4306" t="s">
        <v>3264</v>
      </c>
      <c r="U4306" s="21" t="s">
        <v>1151</v>
      </c>
      <c r="X4306" s="9" t="s">
        <v>1201</v>
      </c>
      <c r="Z4306">
        <v>12</v>
      </c>
      <c r="AD4306" t="s">
        <v>1165</v>
      </c>
      <c r="AF4306" t="s">
        <v>1165</v>
      </c>
      <c r="AI4306" s="21" t="s">
        <v>1165</v>
      </c>
      <c r="AJ4306" s="21" t="s">
        <v>1148</v>
      </c>
      <c r="AK4306" s="21">
        <v>77.828000000000003</v>
      </c>
      <c r="AL4306" t="s">
        <v>1277</v>
      </c>
      <c r="AM4306" t="s">
        <v>3003</v>
      </c>
      <c r="AN4306" s="21">
        <v>4</v>
      </c>
      <c r="AO4306" s="21">
        <v>25</v>
      </c>
      <c r="AP4306" s="21">
        <v>7</v>
      </c>
      <c r="AQ4306" s="22" t="s">
        <v>3252</v>
      </c>
      <c r="AR4306" s="21" t="s">
        <v>3270</v>
      </c>
    </row>
    <row r="4307" spans="1:44" x14ac:dyDescent="0.2">
      <c r="A4307" t="s">
        <v>2013</v>
      </c>
      <c r="B4307" s="21" t="s">
        <v>1146</v>
      </c>
      <c r="C4307" s="21" t="s">
        <v>1149</v>
      </c>
      <c r="D4307" s="21" t="s">
        <v>3260</v>
      </c>
      <c r="E4307" s="21" t="s">
        <v>3271</v>
      </c>
      <c r="G4307" s="14" t="s">
        <v>3267</v>
      </c>
      <c r="H4307" s="21" t="s">
        <v>1165</v>
      </c>
      <c r="I4307" s="21" t="s">
        <v>3262</v>
      </c>
      <c r="M4307" t="s">
        <v>3034</v>
      </c>
      <c r="O4307">
        <v>2009</v>
      </c>
      <c r="Q4307" t="s">
        <v>3263</v>
      </c>
      <c r="S4307" t="s">
        <v>3265</v>
      </c>
      <c r="T4307" t="s">
        <v>3264</v>
      </c>
      <c r="U4307" s="21" t="s">
        <v>1151</v>
      </c>
      <c r="X4307" s="9" t="s">
        <v>1201</v>
      </c>
      <c r="Z4307">
        <v>12</v>
      </c>
      <c r="AD4307" t="s">
        <v>1165</v>
      </c>
      <c r="AF4307" t="s">
        <v>1165</v>
      </c>
      <c r="AI4307" s="21" t="s">
        <v>1165</v>
      </c>
      <c r="AJ4307" s="21" t="s">
        <v>1148</v>
      </c>
      <c r="AK4307" s="21">
        <v>83.888999999999996</v>
      </c>
      <c r="AL4307" t="s">
        <v>1277</v>
      </c>
      <c r="AM4307" t="s">
        <v>3003</v>
      </c>
      <c r="AN4307" s="21">
        <v>4</v>
      </c>
      <c r="AO4307" s="21">
        <v>25</v>
      </c>
      <c r="AP4307" s="21">
        <v>8</v>
      </c>
      <c r="AQ4307" s="22" t="s">
        <v>3252</v>
      </c>
      <c r="AR4307" s="21" t="s">
        <v>3270</v>
      </c>
    </row>
    <row r="4308" spans="1:44" x14ac:dyDescent="0.2">
      <c r="A4308" t="s">
        <v>2013</v>
      </c>
      <c r="B4308" s="21" t="s">
        <v>1146</v>
      </c>
      <c r="C4308" s="21" t="s">
        <v>1149</v>
      </c>
      <c r="D4308" s="21" t="s">
        <v>3260</v>
      </c>
      <c r="E4308" s="21" t="s">
        <v>3271</v>
      </c>
      <c r="G4308" s="14" t="s">
        <v>3267</v>
      </c>
      <c r="H4308" s="21" t="s">
        <v>1165</v>
      </c>
      <c r="I4308" s="21" t="s">
        <v>3262</v>
      </c>
      <c r="M4308" t="s">
        <v>3034</v>
      </c>
      <c r="O4308">
        <v>2009</v>
      </c>
      <c r="Q4308" t="s">
        <v>3263</v>
      </c>
      <c r="S4308" t="s">
        <v>3265</v>
      </c>
      <c r="T4308" t="s">
        <v>3264</v>
      </c>
      <c r="U4308" s="21" t="s">
        <v>1151</v>
      </c>
      <c r="X4308" s="9" t="s">
        <v>1201</v>
      </c>
      <c r="Z4308">
        <v>12</v>
      </c>
      <c r="AD4308" t="s">
        <v>1165</v>
      </c>
      <c r="AF4308" t="s">
        <v>1165</v>
      </c>
      <c r="AI4308" s="21" t="s">
        <v>1165</v>
      </c>
      <c r="AJ4308" s="21" t="s">
        <v>1148</v>
      </c>
      <c r="AK4308" s="21">
        <v>83.888999999999996</v>
      </c>
      <c r="AL4308" t="s">
        <v>1277</v>
      </c>
      <c r="AM4308" t="s">
        <v>3003</v>
      </c>
      <c r="AN4308" s="21">
        <v>4</v>
      </c>
      <c r="AO4308" s="21">
        <v>25</v>
      </c>
      <c r="AP4308" s="21">
        <v>9</v>
      </c>
      <c r="AQ4308" s="22" t="s">
        <v>3252</v>
      </c>
      <c r="AR4308" s="21" t="s">
        <v>3270</v>
      </c>
    </row>
    <row r="4309" spans="1:44" x14ac:dyDescent="0.2">
      <c r="A4309" t="s">
        <v>2013</v>
      </c>
      <c r="B4309" s="21" t="s">
        <v>1146</v>
      </c>
      <c r="C4309" s="21" t="s">
        <v>1149</v>
      </c>
      <c r="D4309" s="21" t="s">
        <v>3260</v>
      </c>
      <c r="E4309" s="21" t="s">
        <v>3271</v>
      </c>
      <c r="G4309" s="14" t="s">
        <v>3267</v>
      </c>
      <c r="H4309" s="21" t="s">
        <v>1165</v>
      </c>
      <c r="I4309" s="21" t="s">
        <v>3262</v>
      </c>
      <c r="M4309" t="s">
        <v>3034</v>
      </c>
      <c r="O4309">
        <v>2009</v>
      </c>
      <c r="Q4309" t="s">
        <v>3263</v>
      </c>
      <c r="S4309" t="s">
        <v>3265</v>
      </c>
      <c r="T4309" t="s">
        <v>3264</v>
      </c>
      <c r="U4309" s="21" t="s">
        <v>1151</v>
      </c>
      <c r="X4309" s="9" t="s">
        <v>1201</v>
      </c>
      <c r="Z4309">
        <v>12</v>
      </c>
      <c r="AD4309" t="s">
        <v>1165</v>
      </c>
      <c r="AF4309" t="s">
        <v>1165</v>
      </c>
      <c r="AI4309" s="21" t="s">
        <v>1165</v>
      </c>
      <c r="AJ4309" s="21" t="s">
        <v>1148</v>
      </c>
      <c r="AK4309" s="21">
        <v>85.100999999999999</v>
      </c>
      <c r="AL4309" t="s">
        <v>1277</v>
      </c>
      <c r="AM4309" t="s">
        <v>3003</v>
      </c>
      <c r="AN4309" s="21">
        <v>4</v>
      </c>
      <c r="AO4309" s="21">
        <v>25</v>
      </c>
      <c r="AP4309" s="21">
        <v>10</v>
      </c>
      <c r="AQ4309" s="22" t="s">
        <v>3252</v>
      </c>
      <c r="AR4309" s="21" t="s">
        <v>3270</v>
      </c>
    </row>
    <row r="4310" spans="1:44" x14ac:dyDescent="0.2">
      <c r="A4310" t="s">
        <v>2013</v>
      </c>
      <c r="B4310" s="21" t="s">
        <v>1146</v>
      </c>
      <c r="C4310" s="21" t="s">
        <v>1149</v>
      </c>
      <c r="D4310" s="21" t="s">
        <v>3260</v>
      </c>
      <c r="E4310" s="21" t="s">
        <v>3271</v>
      </c>
      <c r="G4310" s="14" t="s">
        <v>3267</v>
      </c>
      <c r="H4310" s="21" t="s">
        <v>1165</v>
      </c>
      <c r="I4310" s="21" t="s">
        <v>3262</v>
      </c>
      <c r="M4310" t="s">
        <v>3034</v>
      </c>
      <c r="O4310">
        <v>2009</v>
      </c>
      <c r="Q4310" t="s">
        <v>3263</v>
      </c>
      <c r="S4310" t="s">
        <v>3265</v>
      </c>
      <c r="T4310" t="s">
        <v>3264</v>
      </c>
      <c r="U4310" s="21" t="s">
        <v>1151</v>
      </c>
      <c r="X4310" s="9" t="s">
        <v>1201</v>
      </c>
      <c r="Z4310">
        <v>12</v>
      </c>
      <c r="AD4310" t="s">
        <v>1165</v>
      </c>
      <c r="AF4310" t="s">
        <v>1165</v>
      </c>
      <c r="AI4310" s="21" t="s">
        <v>1165</v>
      </c>
      <c r="AJ4310" s="21" t="s">
        <v>1148</v>
      </c>
      <c r="AK4310" s="21">
        <v>88.686999999999998</v>
      </c>
      <c r="AL4310" t="s">
        <v>1277</v>
      </c>
      <c r="AM4310" t="s">
        <v>3003</v>
      </c>
      <c r="AN4310" s="21">
        <v>4</v>
      </c>
      <c r="AO4310" s="21">
        <v>25</v>
      </c>
      <c r="AP4310" s="21">
        <v>13</v>
      </c>
      <c r="AQ4310" s="22" t="s">
        <v>3252</v>
      </c>
      <c r="AR4310" s="21" t="s">
        <v>3270</v>
      </c>
    </row>
    <row r="4311" spans="1:44" x14ac:dyDescent="0.2">
      <c r="A4311" t="s">
        <v>2013</v>
      </c>
      <c r="B4311" s="21" t="s">
        <v>1146</v>
      </c>
      <c r="C4311" s="21" t="s">
        <v>1149</v>
      </c>
      <c r="D4311" s="21" t="s">
        <v>3260</v>
      </c>
      <c r="E4311" s="21" t="s">
        <v>3271</v>
      </c>
      <c r="G4311" s="14" t="s">
        <v>3267</v>
      </c>
      <c r="H4311" s="21" t="s">
        <v>1165</v>
      </c>
      <c r="I4311" s="21" t="s">
        <v>3262</v>
      </c>
      <c r="M4311" t="s">
        <v>3034</v>
      </c>
      <c r="O4311">
        <v>2009</v>
      </c>
      <c r="Q4311" t="s">
        <v>3263</v>
      </c>
      <c r="S4311" t="s">
        <v>3265</v>
      </c>
      <c r="T4311" t="s">
        <v>3264</v>
      </c>
      <c r="U4311" s="21" t="s">
        <v>1151</v>
      </c>
      <c r="X4311" s="9" t="s">
        <v>1201</v>
      </c>
      <c r="Z4311">
        <v>12</v>
      </c>
      <c r="AD4311" t="s">
        <v>1165</v>
      </c>
      <c r="AF4311" t="s">
        <v>1165</v>
      </c>
      <c r="AI4311" s="21" t="s">
        <v>1165</v>
      </c>
      <c r="AJ4311" s="21" t="s">
        <v>1148</v>
      </c>
      <c r="AK4311" s="21">
        <v>89.948999999999998</v>
      </c>
      <c r="AL4311" t="s">
        <v>1277</v>
      </c>
      <c r="AM4311" t="s">
        <v>3003</v>
      </c>
      <c r="AN4311" s="21">
        <v>4</v>
      </c>
      <c r="AO4311" s="21">
        <v>25</v>
      </c>
      <c r="AP4311" s="21">
        <v>14</v>
      </c>
      <c r="AQ4311" s="22" t="s">
        <v>3252</v>
      </c>
      <c r="AR4311" s="21" t="s">
        <v>3270</v>
      </c>
    </row>
    <row r="4312" spans="1:44" x14ac:dyDescent="0.2">
      <c r="A4312" t="s">
        <v>2013</v>
      </c>
      <c r="B4312" s="21" t="s">
        <v>1146</v>
      </c>
      <c r="C4312" s="21" t="s">
        <v>1149</v>
      </c>
      <c r="D4312" s="21" t="s">
        <v>3260</v>
      </c>
      <c r="E4312" s="21" t="s">
        <v>3271</v>
      </c>
      <c r="G4312" s="14" t="s">
        <v>3267</v>
      </c>
      <c r="H4312" s="21" t="s">
        <v>1165</v>
      </c>
      <c r="I4312" s="21" t="s">
        <v>3262</v>
      </c>
      <c r="M4312" t="s">
        <v>3034</v>
      </c>
      <c r="O4312">
        <v>2009</v>
      </c>
      <c r="Q4312" t="s">
        <v>3263</v>
      </c>
      <c r="S4312" t="s">
        <v>3265</v>
      </c>
      <c r="T4312" t="s">
        <v>3264</v>
      </c>
      <c r="U4312" s="21" t="s">
        <v>1151</v>
      </c>
      <c r="X4312" s="9" t="s">
        <v>1201</v>
      </c>
      <c r="Z4312">
        <v>12</v>
      </c>
      <c r="AD4312" t="s">
        <v>1165</v>
      </c>
      <c r="AF4312" t="s">
        <v>1165</v>
      </c>
      <c r="AI4312" s="21" t="s">
        <v>1165</v>
      </c>
      <c r="AJ4312" s="21" t="s">
        <v>1148</v>
      </c>
      <c r="AK4312" s="21">
        <v>89.948999999999998</v>
      </c>
      <c r="AL4312" t="s">
        <v>1277</v>
      </c>
      <c r="AM4312" t="s">
        <v>3003</v>
      </c>
      <c r="AN4312" s="21">
        <v>4</v>
      </c>
      <c r="AO4312" s="21">
        <v>25</v>
      </c>
      <c r="AP4312" s="21">
        <v>15</v>
      </c>
      <c r="AQ4312" s="22" t="s">
        <v>3252</v>
      </c>
      <c r="AR4312" s="21" t="s">
        <v>3270</v>
      </c>
    </row>
    <row r="4313" spans="1:44" x14ac:dyDescent="0.2">
      <c r="A4313" t="s">
        <v>2013</v>
      </c>
      <c r="B4313" s="21" t="s">
        <v>1146</v>
      </c>
      <c r="C4313" s="21" t="s">
        <v>1149</v>
      </c>
      <c r="D4313" s="21" t="s">
        <v>3260</v>
      </c>
      <c r="E4313" s="21" t="s">
        <v>3271</v>
      </c>
      <c r="G4313" s="14" t="s">
        <v>3267</v>
      </c>
      <c r="H4313" s="21" t="s">
        <v>1165</v>
      </c>
      <c r="I4313" s="21" t="s">
        <v>3262</v>
      </c>
      <c r="M4313" t="s">
        <v>3034</v>
      </c>
      <c r="O4313">
        <v>2009</v>
      </c>
      <c r="Q4313" t="s">
        <v>3263</v>
      </c>
      <c r="S4313" t="s">
        <v>3265</v>
      </c>
      <c r="T4313" t="s">
        <v>3264</v>
      </c>
      <c r="U4313" s="21" t="s">
        <v>1151</v>
      </c>
      <c r="X4313" s="9" t="s">
        <v>1201</v>
      </c>
      <c r="Z4313">
        <v>12</v>
      </c>
      <c r="AD4313" t="s">
        <v>1165</v>
      </c>
      <c r="AF4313" t="s">
        <v>1165</v>
      </c>
      <c r="AI4313" s="21" t="s">
        <v>1165</v>
      </c>
      <c r="AJ4313" s="21" t="s">
        <v>1148</v>
      </c>
      <c r="AK4313" s="21">
        <v>89.747</v>
      </c>
      <c r="AL4313" t="s">
        <v>1277</v>
      </c>
      <c r="AM4313" t="s">
        <v>3003</v>
      </c>
      <c r="AN4313" s="21">
        <v>4</v>
      </c>
      <c r="AO4313" s="21">
        <v>25</v>
      </c>
      <c r="AP4313" s="21">
        <v>16</v>
      </c>
      <c r="AQ4313" s="22" t="s">
        <v>3252</v>
      </c>
      <c r="AR4313" s="21" t="s">
        <v>3270</v>
      </c>
    </row>
    <row r="4314" spans="1:44" x14ac:dyDescent="0.2">
      <c r="A4314" t="s">
        <v>2013</v>
      </c>
      <c r="B4314" s="21" t="s">
        <v>1146</v>
      </c>
      <c r="C4314" s="21" t="s">
        <v>1149</v>
      </c>
      <c r="D4314" s="21" t="s">
        <v>3260</v>
      </c>
      <c r="E4314" s="21" t="s">
        <v>3271</v>
      </c>
      <c r="G4314" s="14" t="s">
        <v>3267</v>
      </c>
      <c r="H4314" s="21" t="s">
        <v>1165</v>
      </c>
      <c r="I4314" s="21" t="s">
        <v>3262</v>
      </c>
      <c r="M4314" t="s">
        <v>3034</v>
      </c>
      <c r="O4314">
        <v>2009</v>
      </c>
      <c r="Q4314" t="s">
        <v>3263</v>
      </c>
      <c r="S4314" t="s">
        <v>3265</v>
      </c>
      <c r="T4314" t="s">
        <v>3264</v>
      </c>
      <c r="U4314" s="21" t="s">
        <v>1151</v>
      </c>
      <c r="X4314" s="9" t="s">
        <v>1201</v>
      </c>
      <c r="Z4314">
        <v>12</v>
      </c>
      <c r="AD4314" t="s">
        <v>1165</v>
      </c>
      <c r="AF4314" t="s">
        <v>1165</v>
      </c>
      <c r="AI4314" s="21" t="s">
        <v>1165</v>
      </c>
      <c r="AJ4314" s="21" t="s">
        <v>1148</v>
      </c>
      <c r="AK4314" s="21">
        <v>89.948999999999998</v>
      </c>
      <c r="AL4314" t="s">
        <v>1277</v>
      </c>
      <c r="AM4314" t="s">
        <v>3003</v>
      </c>
      <c r="AN4314" s="21">
        <v>4</v>
      </c>
      <c r="AO4314" s="21">
        <v>25</v>
      </c>
      <c r="AP4314" s="21">
        <v>17</v>
      </c>
      <c r="AQ4314" s="22" t="s">
        <v>3252</v>
      </c>
      <c r="AR4314" s="21" t="s">
        <v>3270</v>
      </c>
    </row>
    <row r="4315" spans="1:44" x14ac:dyDescent="0.2">
      <c r="A4315" t="s">
        <v>2013</v>
      </c>
      <c r="B4315" s="21" t="s">
        <v>1146</v>
      </c>
      <c r="C4315" s="21" t="s">
        <v>1149</v>
      </c>
      <c r="D4315" s="21" t="s">
        <v>3260</v>
      </c>
      <c r="E4315" s="21" t="s">
        <v>3271</v>
      </c>
      <c r="G4315" s="14" t="s">
        <v>3267</v>
      </c>
      <c r="H4315" s="21" t="s">
        <v>1165</v>
      </c>
      <c r="I4315" s="21" t="s">
        <v>3262</v>
      </c>
      <c r="M4315" t="s">
        <v>3034</v>
      </c>
      <c r="O4315">
        <v>2009</v>
      </c>
      <c r="Q4315" t="s">
        <v>3263</v>
      </c>
      <c r="S4315" t="s">
        <v>3265</v>
      </c>
      <c r="T4315" t="s">
        <v>3264</v>
      </c>
      <c r="U4315" s="21" t="s">
        <v>1151</v>
      </c>
      <c r="X4315" s="9" t="s">
        <v>1201</v>
      </c>
      <c r="Z4315">
        <v>12</v>
      </c>
      <c r="AD4315" t="s">
        <v>1165</v>
      </c>
      <c r="AF4315" t="s">
        <v>1165</v>
      </c>
      <c r="AI4315" s="21" t="s">
        <v>1165</v>
      </c>
      <c r="AJ4315" s="21" t="s">
        <v>1148</v>
      </c>
      <c r="AK4315" s="21">
        <v>91.768000000000001</v>
      </c>
      <c r="AL4315" t="s">
        <v>1277</v>
      </c>
      <c r="AM4315" t="s">
        <v>3003</v>
      </c>
      <c r="AN4315" s="21">
        <v>4</v>
      </c>
      <c r="AO4315" s="21">
        <v>25</v>
      </c>
      <c r="AP4315" s="21">
        <v>20</v>
      </c>
      <c r="AQ4315" s="22" t="s">
        <v>3252</v>
      </c>
      <c r="AR4315" s="21" t="s">
        <v>3270</v>
      </c>
    </row>
    <row r="4316" spans="1:44" x14ac:dyDescent="0.2">
      <c r="A4316" t="s">
        <v>2013</v>
      </c>
      <c r="B4316" s="21" t="s">
        <v>1146</v>
      </c>
      <c r="C4316" s="21" t="s">
        <v>1149</v>
      </c>
      <c r="D4316" s="21" t="s">
        <v>3260</v>
      </c>
      <c r="E4316" s="21" t="s">
        <v>3271</v>
      </c>
      <c r="G4316" s="14" t="s">
        <v>3267</v>
      </c>
      <c r="H4316" s="21" t="s">
        <v>1165</v>
      </c>
      <c r="I4316" s="21" t="s">
        <v>3262</v>
      </c>
      <c r="M4316" t="s">
        <v>3034</v>
      </c>
      <c r="O4316">
        <v>2009</v>
      </c>
      <c r="Q4316" t="s">
        <v>3263</v>
      </c>
      <c r="S4316" t="s">
        <v>3265</v>
      </c>
      <c r="T4316" t="s">
        <v>3264</v>
      </c>
      <c r="U4316" s="21" t="s">
        <v>1151</v>
      </c>
      <c r="X4316" s="9" t="s">
        <v>1201</v>
      </c>
      <c r="Z4316">
        <v>12</v>
      </c>
      <c r="AD4316" t="s">
        <v>1165</v>
      </c>
      <c r="AF4316" t="s">
        <v>1165</v>
      </c>
      <c r="AI4316" s="21" t="s">
        <v>1165</v>
      </c>
      <c r="AJ4316" s="21" t="s">
        <v>1148</v>
      </c>
      <c r="AK4316" s="21">
        <v>91.768000000000001</v>
      </c>
      <c r="AL4316" t="s">
        <v>1277</v>
      </c>
      <c r="AM4316" t="s">
        <v>3003</v>
      </c>
      <c r="AN4316" s="21">
        <v>4</v>
      </c>
      <c r="AO4316" s="21">
        <v>25</v>
      </c>
      <c r="AP4316" s="21">
        <v>21</v>
      </c>
      <c r="AQ4316" s="22" t="s">
        <v>3252</v>
      </c>
      <c r="AR4316" s="21" t="s">
        <v>3270</v>
      </c>
    </row>
    <row r="4317" spans="1:44" x14ac:dyDescent="0.2">
      <c r="A4317" t="s">
        <v>2013</v>
      </c>
      <c r="B4317" s="21" t="s">
        <v>1146</v>
      </c>
      <c r="C4317" s="21" t="s">
        <v>1149</v>
      </c>
      <c r="D4317" s="21" t="s">
        <v>3260</v>
      </c>
      <c r="E4317" s="21" t="s">
        <v>3271</v>
      </c>
      <c r="G4317" s="14" t="s">
        <v>3267</v>
      </c>
      <c r="H4317" s="21" t="s">
        <v>1165</v>
      </c>
      <c r="I4317" s="21" t="s">
        <v>3262</v>
      </c>
      <c r="M4317" t="s">
        <v>3034</v>
      </c>
      <c r="O4317">
        <v>2009</v>
      </c>
      <c r="Q4317" t="s">
        <v>3263</v>
      </c>
      <c r="S4317" t="s">
        <v>3265</v>
      </c>
      <c r="T4317" t="s">
        <v>3264</v>
      </c>
      <c r="U4317" s="21" t="s">
        <v>1151</v>
      </c>
      <c r="X4317" s="9" t="s">
        <v>1201</v>
      </c>
      <c r="Z4317">
        <v>12</v>
      </c>
      <c r="AD4317" t="s">
        <v>1165</v>
      </c>
      <c r="AF4317" t="s">
        <v>1165</v>
      </c>
      <c r="AI4317" s="21" t="s">
        <v>1165</v>
      </c>
      <c r="AJ4317" s="21" t="s">
        <v>1148</v>
      </c>
      <c r="AK4317" s="21">
        <v>91.768000000000001</v>
      </c>
      <c r="AL4317" t="s">
        <v>1277</v>
      </c>
      <c r="AM4317" t="s">
        <v>3003</v>
      </c>
      <c r="AN4317" s="21">
        <v>4</v>
      </c>
      <c r="AO4317" s="21">
        <v>25</v>
      </c>
      <c r="AP4317" s="21">
        <v>22</v>
      </c>
      <c r="AQ4317" s="22" t="s">
        <v>3252</v>
      </c>
      <c r="AR4317" s="21" t="s">
        <v>3270</v>
      </c>
    </row>
    <row r="4318" spans="1:44" x14ac:dyDescent="0.2">
      <c r="A4318" t="s">
        <v>2013</v>
      </c>
      <c r="B4318" s="21" t="s">
        <v>1146</v>
      </c>
      <c r="C4318" s="21" t="s">
        <v>1149</v>
      </c>
      <c r="D4318" s="21" t="s">
        <v>3260</v>
      </c>
      <c r="E4318" s="21" t="s">
        <v>3271</v>
      </c>
      <c r="G4318" s="14" t="s">
        <v>3267</v>
      </c>
      <c r="H4318" s="21" t="s">
        <v>1165</v>
      </c>
      <c r="I4318" s="21" t="s">
        <v>3262</v>
      </c>
      <c r="M4318" t="s">
        <v>3034</v>
      </c>
      <c r="O4318">
        <v>2009</v>
      </c>
      <c r="Q4318" t="s">
        <v>3263</v>
      </c>
      <c r="S4318" t="s">
        <v>3265</v>
      </c>
      <c r="T4318" t="s">
        <v>3264</v>
      </c>
      <c r="U4318" s="21" t="s">
        <v>1151</v>
      </c>
      <c r="X4318" s="9" t="s">
        <v>1201</v>
      </c>
      <c r="Z4318">
        <v>12</v>
      </c>
      <c r="AD4318" t="s">
        <v>1165</v>
      </c>
      <c r="AF4318" t="s">
        <v>1165</v>
      </c>
      <c r="AI4318" s="21" t="s">
        <v>1165</v>
      </c>
      <c r="AJ4318" s="21" t="s">
        <v>1148</v>
      </c>
      <c r="AK4318" s="21">
        <v>91.768000000000001</v>
      </c>
      <c r="AL4318" t="s">
        <v>1277</v>
      </c>
      <c r="AM4318" t="s">
        <v>3003</v>
      </c>
      <c r="AN4318" s="21">
        <v>4</v>
      </c>
      <c r="AO4318" s="21">
        <v>25</v>
      </c>
      <c r="AP4318" s="21">
        <v>23</v>
      </c>
      <c r="AQ4318" s="22" t="s">
        <v>3252</v>
      </c>
      <c r="AR4318" s="21" t="s">
        <v>3270</v>
      </c>
    </row>
    <row r="4319" spans="1:44" x14ac:dyDescent="0.2">
      <c r="A4319" t="s">
        <v>2013</v>
      </c>
      <c r="B4319" s="21" t="s">
        <v>1146</v>
      </c>
      <c r="C4319" s="21" t="s">
        <v>1149</v>
      </c>
      <c r="D4319" s="21" t="s">
        <v>3260</v>
      </c>
      <c r="E4319" s="21" t="s">
        <v>3271</v>
      </c>
      <c r="G4319" s="14" t="s">
        <v>3267</v>
      </c>
      <c r="H4319" s="21" t="s">
        <v>1165</v>
      </c>
      <c r="I4319" s="21" t="s">
        <v>3262</v>
      </c>
      <c r="M4319" t="s">
        <v>3034</v>
      </c>
      <c r="O4319">
        <v>2009</v>
      </c>
      <c r="Q4319" t="s">
        <v>3263</v>
      </c>
      <c r="S4319" t="s">
        <v>3265</v>
      </c>
      <c r="T4319" t="s">
        <v>3264</v>
      </c>
      <c r="U4319" s="21" t="s">
        <v>1151</v>
      </c>
      <c r="X4319" s="9" t="s">
        <v>1201</v>
      </c>
      <c r="Z4319">
        <v>12</v>
      </c>
      <c r="AD4319" t="s">
        <v>1165</v>
      </c>
      <c r="AF4319" t="s">
        <v>1165</v>
      </c>
      <c r="AI4319" s="21" t="s">
        <v>1165</v>
      </c>
      <c r="AJ4319" s="21" t="s">
        <v>1148</v>
      </c>
      <c r="AK4319" s="21">
        <v>92.778000000000006</v>
      </c>
      <c r="AL4319" t="s">
        <v>1277</v>
      </c>
      <c r="AM4319" t="s">
        <v>3003</v>
      </c>
      <c r="AN4319" s="21">
        <v>4</v>
      </c>
      <c r="AO4319" s="21">
        <v>25</v>
      </c>
      <c r="AP4319" s="21">
        <v>24</v>
      </c>
      <c r="AQ4319" s="22" t="s">
        <v>3252</v>
      </c>
      <c r="AR4319" s="21" t="s">
        <v>3270</v>
      </c>
    </row>
    <row r="4320" spans="1:44" x14ac:dyDescent="0.2">
      <c r="A4320" t="s">
        <v>2013</v>
      </c>
      <c r="B4320" s="21" t="s">
        <v>1146</v>
      </c>
      <c r="C4320" s="21" t="s">
        <v>1149</v>
      </c>
      <c r="D4320" s="21" t="s">
        <v>3260</v>
      </c>
      <c r="E4320" s="21" t="s">
        <v>3271</v>
      </c>
      <c r="G4320" s="14" t="s">
        <v>3267</v>
      </c>
      <c r="H4320" s="21" t="s">
        <v>1165</v>
      </c>
      <c r="I4320" s="21" t="s">
        <v>3262</v>
      </c>
      <c r="M4320" t="s">
        <v>3034</v>
      </c>
      <c r="O4320">
        <v>2009</v>
      </c>
      <c r="Q4320" t="s">
        <v>3263</v>
      </c>
      <c r="S4320" t="s">
        <v>3265</v>
      </c>
      <c r="T4320" t="s">
        <v>3264</v>
      </c>
      <c r="U4320" s="21" t="s">
        <v>1151</v>
      </c>
      <c r="X4320" s="9" t="s">
        <v>1201</v>
      </c>
      <c r="Z4320">
        <v>12</v>
      </c>
      <c r="AD4320" t="s">
        <v>1165</v>
      </c>
      <c r="AF4320" t="s">
        <v>1165</v>
      </c>
      <c r="AI4320" s="21" t="s">
        <v>1165</v>
      </c>
      <c r="AJ4320" s="21" t="s">
        <v>1148</v>
      </c>
      <c r="AK4320" s="21">
        <v>92.778000000000006</v>
      </c>
      <c r="AL4320" t="s">
        <v>1277</v>
      </c>
      <c r="AM4320" t="s">
        <v>3003</v>
      </c>
      <c r="AN4320" s="21">
        <v>4</v>
      </c>
      <c r="AO4320" s="21">
        <v>25</v>
      </c>
      <c r="AP4320" s="21">
        <v>25</v>
      </c>
      <c r="AQ4320" s="22" t="s">
        <v>3252</v>
      </c>
      <c r="AR4320" s="21" t="s">
        <v>3270</v>
      </c>
    </row>
    <row r="4321" spans="1:44" x14ac:dyDescent="0.2">
      <c r="A4321" t="s">
        <v>2013</v>
      </c>
      <c r="B4321" s="21" t="s">
        <v>1146</v>
      </c>
      <c r="C4321" s="21" t="s">
        <v>1149</v>
      </c>
      <c r="D4321" s="21" t="s">
        <v>3260</v>
      </c>
      <c r="E4321" s="21" t="s">
        <v>3271</v>
      </c>
      <c r="G4321" s="14" t="s">
        <v>3267</v>
      </c>
      <c r="H4321" s="21" t="s">
        <v>1165</v>
      </c>
      <c r="I4321" s="21" t="s">
        <v>3262</v>
      </c>
      <c r="M4321" t="s">
        <v>3034</v>
      </c>
      <c r="O4321">
        <v>2009</v>
      </c>
      <c r="Q4321" t="s">
        <v>3263</v>
      </c>
      <c r="S4321" t="s">
        <v>3265</v>
      </c>
      <c r="T4321" t="s">
        <v>3264</v>
      </c>
      <c r="U4321" s="21" t="s">
        <v>1151</v>
      </c>
      <c r="X4321" s="9" t="s">
        <v>1201</v>
      </c>
      <c r="Z4321">
        <v>12</v>
      </c>
      <c r="AD4321" t="s">
        <v>1165</v>
      </c>
      <c r="AF4321" t="s">
        <v>1165</v>
      </c>
      <c r="AI4321" s="21" t="s">
        <v>1165</v>
      </c>
      <c r="AJ4321" s="21" t="s">
        <v>1148</v>
      </c>
      <c r="AK4321" s="21">
        <v>92.778000000000006</v>
      </c>
      <c r="AL4321" t="s">
        <v>1277</v>
      </c>
      <c r="AM4321" t="s">
        <v>3003</v>
      </c>
      <c r="AN4321" s="21">
        <v>4</v>
      </c>
      <c r="AO4321" s="21">
        <v>25</v>
      </c>
      <c r="AP4321" s="21">
        <v>26</v>
      </c>
      <c r="AQ4321" s="22" t="s">
        <v>3252</v>
      </c>
      <c r="AR4321" s="21" t="s">
        <v>3270</v>
      </c>
    </row>
    <row r="4322" spans="1:44" x14ac:dyDescent="0.2">
      <c r="A4322" t="s">
        <v>2013</v>
      </c>
      <c r="B4322" s="21" t="s">
        <v>1146</v>
      </c>
      <c r="C4322" s="21" t="s">
        <v>1149</v>
      </c>
      <c r="D4322" s="21" t="s">
        <v>3260</v>
      </c>
      <c r="E4322" s="21" t="s">
        <v>3271</v>
      </c>
      <c r="G4322" s="14" t="s">
        <v>3267</v>
      </c>
      <c r="H4322" s="21" t="s">
        <v>1165</v>
      </c>
      <c r="I4322" s="21" t="s">
        <v>3262</v>
      </c>
      <c r="M4322" t="s">
        <v>3034</v>
      </c>
      <c r="O4322">
        <v>2009</v>
      </c>
      <c r="Q4322" t="s">
        <v>3263</v>
      </c>
      <c r="S4322" t="s">
        <v>3265</v>
      </c>
      <c r="T4322" t="s">
        <v>3264</v>
      </c>
      <c r="U4322" s="21" t="s">
        <v>1151</v>
      </c>
      <c r="X4322" s="9" t="s">
        <v>1201</v>
      </c>
      <c r="Z4322">
        <v>12</v>
      </c>
      <c r="AD4322" t="s">
        <v>1165</v>
      </c>
      <c r="AF4322" t="s">
        <v>1165</v>
      </c>
      <c r="AI4322" s="21" t="s">
        <v>1165</v>
      </c>
      <c r="AJ4322" s="21" t="s">
        <v>1148</v>
      </c>
      <c r="AK4322" s="21">
        <v>92.778000000000006</v>
      </c>
      <c r="AL4322" t="s">
        <v>1277</v>
      </c>
      <c r="AM4322" t="s">
        <v>3003</v>
      </c>
      <c r="AN4322" s="21">
        <v>4</v>
      </c>
      <c r="AO4322" s="21">
        <v>25</v>
      </c>
      <c r="AP4322" s="21">
        <v>27</v>
      </c>
      <c r="AQ4322" s="22" t="s">
        <v>3252</v>
      </c>
      <c r="AR4322" s="21" t="s">
        <v>3270</v>
      </c>
    </row>
    <row r="4323" spans="1:44" x14ac:dyDescent="0.2">
      <c r="A4323" t="s">
        <v>2013</v>
      </c>
      <c r="B4323" s="21" t="s">
        <v>1146</v>
      </c>
      <c r="C4323" s="21" t="s">
        <v>1149</v>
      </c>
      <c r="D4323" s="21" t="s">
        <v>3260</v>
      </c>
      <c r="E4323" s="21" t="s">
        <v>3271</v>
      </c>
      <c r="G4323" s="14" t="s">
        <v>3267</v>
      </c>
      <c r="H4323" s="21" t="s">
        <v>1165</v>
      </c>
      <c r="I4323" s="21" t="s">
        <v>3262</v>
      </c>
      <c r="M4323" t="s">
        <v>3034</v>
      </c>
      <c r="O4323">
        <v>2009</v>
      </c>
      <c r="Q4323" t="s">
        <v>3263</v>
      </c>
      <c r="S4323" t="s">
        <v>3265</v>
      </c>
      <c r="T4323" t="s">
        <v>3264</v>
      </c>
      <c r="U4323" s="21" t="s">
        <v>1151</v>
      </c>
      <c r="X4323" s="9" t="s">
        <v>1201</v>
      </c>
      <c r="Z4323">
        <v>12</v>
      </c>
      <c r="AD4323" t="s">
        <v>1165</v>
      </c>
      <c r="AF4323" t="s">
        <v>1165</v>
      </c>
      <c r="AI4323" s="21" t="s">
        <v>1165</v>
      </c>
      <c r="AJ4323" s="21" t="s">
        <v>1148</v>
      </c>
      <c r="AK4323" s="21">
        <v>92.778000000000006</v>
      </c>
      <c r="AL4323" t="s">
        <v>1277</v>
      </c>
      <c r="AM4323" t="s">
        <v>3003</v>
      </c>
      <c r="AN4323" s="21">
        <v>4</v>
      </c>
      <c r="AO4323" s="21">
        <v>25</v>
      </c>
      <c r="AP4323" s="21">
        <v>28</v>
      </c>
      <c r="AQ4323" s="22" t="s">
        <v>3252</v>
      </c>
      <c r="AR4323" s="21" t="s">
        <v>3270</v>
      </c>
    </row>
    <row r="4324" spans="1:44" x14ac:dyDescent="0.2">
      <c r="A4324" t="s">
        <v>2013</v>
      </c>
      <c r="B4324" s="21" t="s">
        <v>1146</v>
      </c>
      <c r="C4324" s="21" t="s">
        <v>1149</v>
      </c>
      <c r="D4324" s="21" t="s">
        <v>3260</v>
      </c>
      <c r="E4324" s="21" t="s">
        <v>3271</v>
      </c>
      <c r="G4324" s="14" t="s">
        <v>3267</v>
      </c>
      <c r="H4324" s="21" t="s">
        <v>1165</v>
      </c>
      <c r="I4324" s="21" t="s">
        <v>3262</v>
      </c>
      <c r="M4324" t="s">
        <v>3034</v>
      </c>
      <c r="O4324">
        <v>2009</v>
      </c>
      <c r="Q4324" t="s">
        <v>3263</v>
      </c>
      <c r="S4324" t="s">
        <v>3265</v>
      </c>
      <c r="T4324" t="s">
        <v>3264</v>
      </c>
      <c r="U4324" s="21" t="s">
        <v>1151</v>
      </c>
      <c r="X4324" s="9" t="s">
        <v>1201</v>
      </c>
      <c r="Z4324">
        <v>12</v>
      </c>
      <c r="AD4324" t="s">
        <v>1165</v>
      </c>
      <c r="AF4324" t="s">
        <v>1165</v>
      </c>
      <c r="AI4324" s="21" t="s">
        <v>1165</v>
      </c>
      <c r="AJ4324" s="21" t="s">
        <v>1148</v>
      </c>
      <c r="AK4324" s="21">
        <v>92.778000000000006</v>
      </c>
      <c r="AL4324" t="s">
        <v>1277</v>
      </c>
      <c r="AM4324" t="s">
        <v>3003</v>
      </c>
      <c r="AN4324" s="21">
        <v>4</v>
      </c>
      <c r="AO4324" s="21">
        <v>25</v>
      </c>
      <c r="AP4324" s="21">
        <v>29</v>
      </c>
      <c r="AQ4324" s="22" t="s">
        <v>3252</v>
      </c>
      <c r="AR4324" s="21" t="s">
        <v>3270</v>
      </c>
    </row>
    <row r="4325" spans="1:44" x14ac:dyDescent="0.2">
      <c r="A4325" t="s">
        <v>2013</v>
      </c>
      <c r="B4325" s="21" t="s">
        <v>1146</v>
      </c>
      <c r="C4325" s="21" t="s">
        <v>1149</v>
      </c>
      <c r="D4325" s="21" t="s">
        <v>3260</v>
      </c>
      <c r="E4325" s="21" t="s">
        <v>3271</v>
      </c>
      <c r="G4325" s="14" t="s">
        <v>3267</v>
      </c>
      <c r="H4325" s="21" t="s">
        <v>1165</v>
      </c>
      <c r="I4325" s="21" t="s">
        <v>3262</v>
      </c>
      <c r="M4325" t="s">
        <v>3034</v>
      </c>
      <c r="O4325">
        <v>2009</v>
      </c>
      <c r="Q4325" t="s">
        <v>3263</v>
      </c>
      <c r="S4325" t="s">
        <v>3265</v>
      </c>
      <c r="T4325" t="s">
        <v>3264</v>
      </c>
      <c r="U4325" s="21" t="s">
        <v>1151</v>
      </c>
      <c r="X4325" s="9" t="s">
        <v>1201</v>
      </c>
      <c r="Z4325">
        <v>12</v>
      </c>
      <c r="AD4325" t="s">
        <v>1165</v>
      </c>
      <c r="AF4325" t="s">
        <v>1165</v>
      </c>
      <c r="AI4325" s="21" t="s">
        <v>1165</v>
      </c>
      <c r="AJ4325" s="21" t="s">
        <v>1148</v>
      </c>
      <c r="AK4325" s="21">
        <v>92.778000000000006</v>
      </c>
      <c r="AL4325" t="s">
        <v>1277</v>
      </c>
      <c r="AM4325" t="s">
        <v>3003</v>
      </c>
      <c r="AN4325" s="21">
        <v>4</v>
      </c>
      <c r="AO4325" s="21">
        <v>25</v>
      </c>
      <c r="AP4325" s="21">
        <v>30</v>
      </c>
      <c r="AQ4325" s="22" t="s">
        <v>3252</v>
      </c>
      <c r="AR4325" s="21" t="s">
        <v>3270</v>
      </c>
    </row>
    <row r="4326" spans="1:44" x14ac:dyDescent="0.2">
      <c r="A4326" t="s">
        <v>2013</v>
      </c>
      <c r="B4326" s="21" t="s">
        <v>1146</v>
      </c>
      <c r="C4326" s="21" t="s">
        <v>1149</v>
      </c>
      <c r="D4326" s="21" t="s">
        <v>3260</v>
      </c>
      <c r="E4326" s="21" t="s">
        <v>3271</v>
      </c>
      <c r="G4326" s="14" t="s">
        <v>3267</v>
      </c>
      <c r="H4326" s="21" t="s">
        <v>1165</v>
      </c>
      <c r="I4326" s="21" t="s">
        <v>3262</v>
      </c>
      <c r="M4326" t="s">
        <v>3034</v>
      </c>
      <c r="O4326">
        <v>2009</v>
      </c>
      <c r="Q4326" t="s">
        <v>3263</v>
      </c>
      <c r="S4326" t="s">
        <v>3265</v>
      </c>
      <c r="T4326" t="s">
        <v>3264</v>
      </c>
      <c r="U4326" s="21" t="s">
        <v>1151</v>
      </c>
      <c r="X4326" s="9" t="s">
        <v>1293</v>
      </c>
      <c r="Z4326">
        <v>12</v>
      </c>
      <c r="AD4326" t="s">
        <v>1165</v>
      </c>
      <c r="AF4326" t="s">
        <v>1165</v>
      </c>
      <c r="AI4326" s="21" t="s">
        <v>1165</v>
      </c>
      <c r="AJ4326" s="21" t="s">
        <v>1148</v>
      </c>
      <c r="AK4326">
        <v>0</v>
      </c>
      <c r="AL4326" t="s">
        <v>1277</v>
      </c>
      <c r="AM4326">
        <v>0</v>
      </c>
      <c r="AN4326" s="21">
        <v>4</v>
      </c>
      <c r="AO4326" s="21">
        <v>25</v>
      </c>
      <c r="AP4326" s="21">
        <v>1</v>
      </c>
      <c r="AQ4326" s="22" t="s">
        <v>3252</v>
      </c>
      <c r="AR4326" s="21" t="s">
        <v>3270</v>
      </c>
    </row>
    <row r="4327" spans="1:44" x14ac:dyDescent="0.2">
      <c r="A4327" t="s">
        <v>2013</v>
      </c>
      <c r="B4327" s="21" t="s">
        <v>1146</v>
      </c>
      <c r="C4327" s="21" t="s">
        <v>1149</v>
      </c>
      <c r="D4327" s="21" t="s">
        <v>3260</v>
      </c>
      <c r="E4327" s="21" t="s">
        <v>3271</v>
      </c>
      <c r="G4327" s="14" t="s">
        <v>3267</v>
      </c>
      <c r="H4327" s="21" t="s">
        <v>1165</v>
      </c>
      <c r="I4327" s="21" t="s">
        <v>3262</v>
      </c>
      <c r="M4327" t="s">
        <v>3034</v>
      </c>
      <c r="O4327">
        <v>2009</v>
      </c>
      <c r="Q4327" t="s">
        <v>3263</v>
      </c>
      <c r="S4327" t="s">
        <v>3265</v>
      </c>
      <c r="T4327" t="s">
        <v>3264</v>
      </c>
      <c r="U4327" s="21" t="s">
        <v>1151</v>
      </c>
      <c r="X4327" s="9" t="s">
        <v>1293</v>
      </c>
      <c r="Z4327">
        <v>12</v>
      </c>
      <c r="AD4327" t="s">
        <v>1165</v>
      </c>
      <c r="AF4327" t="s">
        <v>1165</v>
      </c>
      <c r="AI4327" s="21" t="s">
        <v>1165</v>
      </c>
      <c r="AJ4327" s="21" t="s">
        <v>1148</v>
      </c>
      <c r="AK4327">
        <v>0</v>
      </c>
      <c r="AL4327" t="s">
        <v>1277</v>
      </c>
      <c r="AM4327">
        <v>0</v>
      </c>
      <c r="AN4327" s="21">
        <v>4</v>
      </c>
      <c r="AO4327" s="21">
        <v>25</v>
      </c>
      <c r="AP4327" s="21">
        <v>2</v>
      </c>
      <c r="AQ4327" s="22" t="s">
        <v>3252</v>
      </c>
      <c r="AR4327" s="21" t="s">
        <v>3270</v>
      </c>
    </row>
    <row r="4328" spans="1:44" x14ac:dyDescent="0.2">
      <c r="A4328" t="s">
        <v>2013</v>
      </c>
      <c r="B4328" s="21" t="s">
        <v>1146</v>
      </c>
      <c r="C4328" s="21" t="s">
        <v>1149</v>
      </c>
      <c r="D4328" s="21" t="s">
        <v>3260</v>
      </c>
      <c r="E4328" s="21" t="s">
        <v>3271</v>
      </c>
      <c r="G4328" s="14" t="s">
        <v>3267</v>
      </c>
      <c r="H4328" s="21" t="s">
        <v>1165</v>
      </c>
      <c r="I4328" s="21" t="s">
        <v>3262</v>
      </c>
      <c r="M4328" t="s">
        <v>3034</v>
      </c>
      <c r="O4328">
        <v>2009</v>
      </c>
      <c r="Q4328" t="s">
        <v>3263</v>
      </c>
      <c r="S4328" t="s">
        <v>3265</v>
      </c>
      <c r="T4328" t="s">
        <v>3264</v>
      </c>
      <c r="U4328" s="21" t="s">
        <v>1151</v>
      </c>
      <c r="X4328" s="9" t="s">
        <v>1293</v>
      </c>
      <c r="Z4328">
        <v>12</v>
      </c>
      <c r="AD4328" t="s">
        <v>1165</v>
      </c>
      <c r="AF4328" t="s">
        <v>1165</v>
      </c>
      <c r="AI4328" s="21" t="s">
        <v>1165</v>
      </c>
      <c r="AJ4328" s="21" t="s">
        <v>1148</v>
      </c>
      <c r="AK4328">
        <v>56.768000000000001</v>
      </c>
      <c r="AL4328" t="s">
        <v>1277</v>
      </c>
      <c r="AM4328" t="s">
        <v>3003</v>
      </c>
      <c r="AN4328" s="21">
        <v>4</v>
      </c>
      <c r="AO4328" s="21">
        <v>25</v>
      </c>
      <c r="AP4328" s="21">
        <v>3</v>
      </c>
      <c r="AQ4328" s="22" t="s">
        <v>3252</v>
      </c>
      <c r="AR4328" s="21" t="s">
        <v>3270</v>
      </c>
    </row>
    <row r="4329" spans="1:44" x14ac:dyDescent="0.2">
      <c r="A4329" t="s">
        <v>2013</v>
      </c>
      <c r="B4329" s="21" t="s">
        <v>1146</v>
      </c>
      <c r="C4329" s="21" t="s">
        <v>1149</v>
      </c>
      <c r="D4329" s="21" t="s">
        <v>3260</v>
      </c>
      <c r="E4329" s="21" t="s">
        <v>3271</v>
      </c>
      <c r="G4329" s="14" t="s">
        <v>3267</v>
      </c>
      <c r="H4329" s="21" t="s">
        <v>1165</v>
      </c>
      <c r="I4329" s="21" t="s">
        <v>3262</v>
      </c>
      <c r="M4329" t="s">
        <v>3034</v>
      </c>
      <c r="O4329">
        <v>2009</v>
      </c>
      <c r="Q4329" t="s">
        <v>3263</v>
      </c>
      <c r="S4329" t="s">
        <v>3265</v>
      </c>
      <c r="T4329" t="s">
        <v>3264</v>
      </c>
      <c r="U4329" s="21" t="s">
        <v>1151</v>
      </c>
      <c r="X4329" s="9" t="s">
        <v>1293</v>
      </c>
      <c r="Z4329">
        <v>12</v>
      </c>
      <c r="AD4329" t="s">
        <v>1165</v>
      </c>
      <c r="AF4329" t="s">
        <v>1165</v>
      </c>
      <c r="AI4329" s="21" t="s">
        <v>1165</v>
      </c>
      <c r="AJ4329" s="21" t="s">
        <v>1148</v>
      </c>
      <c r="AK4329" s="21">
        <v>69.697000000000003</v>
      </c>
      <c r="AL4329" t="s">
        <v>1277</v>
      </c>
      <c r="AM4329" t="s">
        <v>3003</v>
      </c>
      <c r="AN4329" s="21">
        <v>4</v>
      </c>
      <c r="AO4329" s="21">
        <v>25</v>
      </c>
      <c r="AP4329" s="21">
        <v>4</v>
      </c>
      <c r="AQ4329" s="22" t="s">
        <v>3252</v>
      </c>
      <c r="AR4329" s="21" t="s">
        <v>3270</v>
      </c>
    </row>
    <row r="4330" spans="1:44" x14ac:dyDescent="0.2">
      <c r="A4330" t="s">
        <v>2013</v>
      </c>
      <c r="B4330" s="21" t="s">
        <v>1146</v>
      </c>
      <c r="C4330" s="21" t="s">
        <v>1149</v>
      </c>
      <c r="D4330" s="21" t="s">
        <v>3260</v>
      </c>
      <c r="E4330" s="21" t="s">
        <v>3271</v>
      </c>
      <c r="G4330" s="14" t="s">
        <v>3267</v>
      </c>
      <c r="H4330" s="21" t="s">
        <v>1165</v>
      </c>
      <c r="I4330" s="21" t="s">
        <v>3262</v>
      </c>
      <c r="M4330" t="s">
        <v>3034</v>
      </c>
      <c r="O4330">
        <v>2009</v>
      </c>
      <c r="Q4330" t="s">
        <v>3263</v>
      </c>
      <c r="S4330" t="s">
        <v>3265</v>
      </c>
      <c r="T4330" t="s">
        <v>3264</v>
      </c>
      <c r="U4330" s="21" t="s">
        <v>1151</v>
      </c>
      <c r="X4330" s="9" t="s">
        <v>1293</v>
      </c>
      <c r="Z4330">
        <v>12</v>
      </c>
      <c r="AD4330" t="s">
        <v>1165</v>
      </c>
      <c r="AF4330" t="s">
        <v>1165</v>
      </c>
      <c r="AI4330" s="21" t="s">
        <v>1165</v>
      </c>
      <c r="AJ4330" s="21" t="s">
        <v>1148</v>
      </c>
      <c r="AK4330" s="21">
        <v>81.869</v>
      </c>
      <c r="AL4330" t="s">
        <v>1277</v>
      </c>
      <c r="AM4330" t="s">
        <v>3003</v>
      </c>
      <c r="AN4330" s="21">
        <v>4</v>
      </c>
      <c r="AO4330" s="21">
        <v>25</v>
      </c>
      <c r="AP4330" s="21">
        <v>5</v>
      </c>
      <c r="AQ4330" s="22" t="s">
        <v>3252</v>
      </c>
      <c r="AR4330" s="21" t="s">
        <v>3270</v>
      </c>
    </row>
    <row r="4331" spans="1:44" x14ac:dyDescent="0.2">
      <c r="A4331" t="s">
        <v>2013</v>
      </c>
      <c r="B4331" s="21" t="s">
        <v>1146</v>
      </c>
      <c r="C4331" s="21" t="s">
        <v>1149</v>
      </c>
      <c r="D4331" s="21" t="s">
        <v>3260</v>
      </c>
      <c r="E4331" s="21" t="s">
        <v>3271</v>
      </c>
      <c r="G4331" s="14" t="s">
        <v>3267</v>
      </c>
      <c r="H4331" s="21" t="s">
        <v>1165</v>
      </c>
      <c r="I4331" s="21" t="s">
        <v>3262</v>
      </c>
      <c r="M4331" t="s">
        <v>3034</v>
      </c>
      <c r="O4331">
        <v>2009</v>
      </c>
      <c r="Q4331" t="s">
        <v>3263</v>
      </c>
      <c r="S4331" t="s">
        <v>3265</v>
      </c>
      <c r="T4331" t="s">
        <v>3264</v>
      </c>
      <c r="U4331" s="21" t="s">
        <v>1151</v>
      </c>
      <c r="X4331" s="9" t="s">
        <v>1293</v>
      </c>
      <c r="Z4331">
        <v>12</v>
      </c>
      <c r="AD4331" t="s">
        <v>1165</v>
      </c>
      <c r="AF4331" t="s">
        <v>1165</v>
      </c>
      <c r="AI4331" s="21" t="s">
        <v>1165</v>
      </c>
      <c r="AJ4331" s="21" t="s">
        <v>1148</v>
      </c>
      <c r="AK4331" s="21">
        <v>83.888999999999996</v>
      </c>
      <c r="AL4331" t="s">
        <v>1277</v>
      </c>
      <c r="AM4331" t="s">
        <v>3003</v>
      </c>
      <c r="AN4331" s="21">
        <v>4</v>
      </c>
      <c r="AO4331" s="21">
        <v>25</v>
      </c>
      <c r="AP4331" s="21">
        <v>6</v>
      </c>
      <c r="AQ4331" s="22" t="s">
        <v>3252</v>
      </c>
      <c r="AR4331" s="21" t="s">
        <v>3270</v>
      </c>
    </row>
    <row r="4332" spans="1:44" x14ac:dyDescent="0.2">
      <c r="A4332" t="s">
        <v>2013</v>
      </c>
      <c r="B4332" s="21" t="s">
        <v>1146</v>
      </c>
      <c r="C4332" s="21" t="s">
        <v>1149</v>
      </c>
      <c r="D4332" s="21" t="s">
        <v>3260</v>
      </c>
      <c r="E4332" s="21" t="s">
        <v>3271</v>
      </c>
      <c r="G4332" s="14" t="s">
        <v>3267</v>
      </c>
      <c r="H4332" s="21" t="s">
        <v>1165</v>
      </c>
      <c r="I4332" s="21" t="s">
        <v>3262</v>
      </c>
      <c r="M4332" t="s">
        <v>3034</v>
      </c>
      <c r="O4332">
        <v>2009</v>
      </c>
      <c r="Q4332" t="s">
        <v>3263</v>
      </c>
      <c r="S4332" t="s">
        <v>3265</v>
      </c>
      <c r="T4332" t="s">
        <v>3264</v>
      </c>
      <c r="U4332" s="21" t="s">
        <v>1151</v>
      </c>
      <c r="X4332" s="9" t="s">
        <v>1293</v>
      </c>
      <c r="Z4332">
        <v>12</v>
      </c>
      <c r="AD4332" t="s">
        <v>1165</v>
      </c>
      <c r="AF4332" t="s">
        <v>1165</v>
      </c>
      <c r="AI4332" s="21" t="s">
        <v>1165</v>
      </c>
      <c r="AJ4332" s="21" t="s">
        <v>1148</v>
      </c>
      <c r="AK4332" s="21">
        <v>85.909000000000006</v>
      </c>
      <c r="AL4332" t="s">
        <v>1277</v>
      </c>
      <c r="AM4332" t="s">
        <v>3003</v>
      </c>
      <c r="AN4332" s="21">
        <v>4</v>
      </c>
      <c r="AO4332" s="21">
        <v>25</v>
      </c>
      <c r="AP4332" s="21">
        <v>7</v>
      </c>
      <c r="AQ4332" s="22" t="s">
        <v>3252</v>
      </c>
      <c r="AR4332" s="21" t="s">
        <v>3270</v>
      </c>
    </row>
    <row r="4333" spans="1:44" x14ac:dyDescent="0.2">
      <c r="A4333" t="s">
        <v>2013</v>
      </c>
      <c r="B4333" s="21" t="s">
        <v>1146</v>
      </c>
      <c r="C4333" s="21" t="s">
        <v>1149</v>
      </c>
      <c r="D4333" s="21" t="s">
        <v>3260</v>
      </c>
      <c r="E4333" s="21" t="s">
        <v>3271</v>
      </c>
      <c r="G4333" s="14" t="s">
        <v>3267</v>
      </c>
      <c r="H4333" s="21" t="s">
        <v>1165</v>
      </c>
      <c r="I4333" s="21" t="s">
        <v>3262</v>
      </c>
      <c r="M4333" t="s">
        <v>3034</v>
      </c>
      <c r="O4333">
        <v>2009</v>
      </c>
      <c r="Q4333" t="s">
        <v>3263</v>
      </c>
      <c r="S4333" t="s">
        <v>3265</v>
      </c>
      <c r="T4333" t="s">
        <v>3264</v>
      </c>
      <c r="U4333" s="21" t="s">
        <v>1151</v>
      </c>
      <c r="X4333" s="9" t="s">
        <v>1293</v>
      </c>
      <c r="Z4333">
        <v>12</v>
      </c>
      <c r="AD4333" t="s">
        <v>1165</v>
      </c>
      <c r="AF4333" t="s">
        <v>1165</v>
      </c>
      <c r="AI4333" s="21" t="s">
        <v>1165</v>
      </c>
      <c r="AJ4333" s="21" t="s">
        <v>1148</v>
      </c>
      <c r="AK4333" s="21">
        <v>85.858999999999995</v>
      </c>
      <c r="AL4333" t="s">
        <v>1277</v>
      </c>
      <c r="AM4333" t="s">
        <v>3003</v>
      </c>
      <c r="AN4333" s="21">
        <v>4</v>
      </c>
      <c r="AO4333" s="21">
        <v>25</v>
      </c>
      <c r="AP4333" s="21">
        <v>8</v>
      </c>
      <c r="AQ4333" s="22" t="s">
        <v>3252</v>
      </c>
      <c r="AR4333" s="21" t="s">
        <v>3270</v>
      </c>
    </row>
    <row r="4334" spans="1:44" x14ac:dyDescent="0.2">
      <c r="A4334" t="s">
        <v>2013</v>
      </c>
      <c r="B4334" s="21" t="s">
        <v>1146</v>
      </c>
      <c r="C4334" s="21" t="s">
        <v>1149</v>
      </c>
      <c r="D4334" s="21" t="s">
        <v>3260</v>
      </c>
      <c r="E4334" s="21" t="s">
        <v>3271</v>
      </c>
      <c r="G4334" s="14" t="s">
        <v>3267</v>
      </c>
      <c r="H4334" s="21" t="s">
        <v>1165</v>
      </c>
      <c r="I4334" s="21" t="s">
        <v>3262</v>
      </c>
      <c r="M4334" t="s">
        <v>3034</v>
      </c>
      <c r="O4334">
        <v>2009</v>
      </c>
      <c r="Q4334" t="s">
        <v>3263</v>
      </c>
      <c r="S4334" t="s">
        <v>3265</v>
      </c>
      <c r="T4334" t="s">
        <v>3264</v>
      </c>
      <c r="U4334" s="21" t="s">
        <v>1151</v>
      </c>
      <c r="X4334" s="9" t="s">
        <v>1293</v>
      </c>
      <c r="Z4334">
        <v>12</v>
      </c>
      <c r="AD4334" t="s">
        <v>1165</v>
      </c>
      <c r="AF4334" t="s">
        <v>1165</v>
      </c>
      <c r="AI4334" s="21" t="s">
        <v>1165</v>
      </c>
      <c r="AJ4334" s="21" t="s">
        <v>1148</v>
      </c>
      <c r="AK4334" s="21">
        <v>85.858999999999995</v>
      </c>
      <c r="AL4334" t="s">
        <v>1277</v>
      </c>
      <c r="AM4334" t="s">
        <v>3003</v>
      </c>
      <c r="AN4334" s="21">
        <v>4</v>
      </c>
      <c r="AO4334" s="21">
        <v>25</v>
      </c>
      <c r="AP4334" s="21">
        <v>9</v>
      </c>
      <c r="AQ4334" s="22" t="s">
        <v>3252</v>
      </c>
      <c r="AR4334" s="21" t="s">
        <v>3270</v>
      </c>
    </row>
    <row r="4335" spans="1:44" x14ac:dyDescent="0.2">
      <c r="A4335" t="s">
        <v>2013</v>
      </c>
      <c r="B4335" s="21" t="s">
        <v>1146</v>
      </c>
      <c r="C4335" s="21" t="s">
        <v>1149</v>
      </c>
      <c r="D4335" s="21" t="s">
        <v>3260</v>
      </c>
      <c r="E4335" s="21" t="s">
        <v>3271</v>
      </c>
      <c r="G4335" s="14" t="s">
        <v>3267</v>
      </c>
      <c r="H4335" s="21" t="s">
        <v>1165</v>
      </c>
      <c r="I4335" s="21" t="s">
        <v>3262</v>
      </c>
      <c r="M4335" t="s">
        <v>3034</v>
      </c>
      <c r="O4335">
        <v>2009</v>
      </c>
      <c r="Q4335" t="s">
        <v>3263</v>
      </c>
      <c r="S4335" t="s">
        <v>3265</v>
      </c>
      <c r="T4335" t="s">
        <v>3264</v>
      </c>
      <c r="U4335" s="21" t="s">
        <v>1151</v>
      </c>
      <c r="X4335" s="9" t="s">
        <v>1293</v>
      </c>
      <c r="Z4335">
        <v>12</v>
      </c>
      <c r="AD4335" t="s">
        <v>1165</v>
      </c>
      <c r="AF4335" t="s">
        <v>1165</v>
      </c>
      <c r="AI4335" s="21" t="s">
        <v>1165</v>
      </c>
      <c r="AJ4335" s="21" t="s">
        <v>1148</v>
      </c>
      <c r="AK4335" s="21">
        <v>86.716999999999999</v>
      </c>
      <c r="AL4335" t="s">
        <v>1277</v>
      </c>
      <c r="AM4335" t="s">
        <v>3003</v>
      </c>
      <c r="AN4335" s="21">
        <v>4</v>
      </c>
      <c r="AO4335" s="21">
        <v>25</v>
      </c>
      <c r="AP4335" s="21">
        <v>10</v>
      </c>
      <c r="AQ4335" s="22" t="s">
        <v>3252</v>
      </c>
      <c r="AR4335" s="21" t="s">
        <v>3270</v>
      </c>
    </row>
    <row r="4336" spans="1:44" x14ac:dyDescent="0.2">
      <c r="A4336" t="s">
        <v>2013</v>
      </c>
      <c r="B4336" s="21" t="s">
        <v>1146</v>
      </c>
      <c r="C4336" s="21" t="s">
        <v>1149</v>
      </c>
      <c r="D4336" s="21" t="s">
        <v>3260</v>
      </c>
      <c r="E4336" s="21" t="s">
        <v>3271</v>
      </c>
      <c r="G4336" s="14" t="s">
        <v>3267</v>
      </c>
      <c r="H4336" s="21" t="s">
        <v>1165</v>
      </c>
      <c r="I4336" s="21" t="s">
        <v>3262</v>
      </c>
      <c r="M4336" t="s">
        <v>3034</v>
      </c>
      <c r="O4336">
        <v>2009</v>
      </c>
      <c r="Q4336" t="s">
        <v>3263</v>
      </c>
      <c r="S4336" t="s">
        <v>3265</v>
      </c>
      <c r="T4336" t="s">
        <v>3264</v>
      </c>
      <c r="U4336" s="21" t="s">
        <v>1151</v>
      </c>
      <c r="X4336" s="9" t="s">
        <v>1293</v>
      </c>
      <c r="Z4336">
        <v>12</v>
      </c>
      <c r="AD4336" t="s">
        <v>1165</v>
      </c>
      <c r="AF4336" t="s">
        <v>1165</v>
      </c>
      <c r="AI4336" s="21" t="s">
        <v>1165</v>
      </c>
      <c r="AJ4336" s="21" t="s">
        <v>1148</v>
      </c>
      <c r="AK4336" s="21">
        <v>86.918999999999997</v>
      </c>
      <c r="AL4336" t="s">
        <v>1277</v>
      </c>
      <c r="AM4336" t="s">
        <v>3003</v>
      </c>
      <c r="AN4336" s="21">
        <v>4</v>
      </c>
      <c r="AO4336" s="21">
        <v>25</v>
      </c>
      <c r="AP4336" s="21">
        <v>11</v>
      </c>
      <c r="AQ4336" s="22" t="s">
        <v>3252</v>
      </c>
      <c r="AR4336" s="21" t="s">
        <v>3270</v>
      </c>
    </row>
    <row r="4337" spans="1:44" x14ac:dyDescent="0.2">
      <c r="A4337" t="s">
        <v>2013</v>
      </c>
      <c r="B4337" s="21" t="s">
        <v>1146</v>
      </c>
      <c r="C4337" s="21" t="s">
        <v>1149</v>
      </c>
      <c r="D4337" s="21" t="s">
        <v>3260</v>
      </c>
      <c r="E4337" s="21" t="s">
        <v>3271</v>
      </c>
      <c r="G4337" s="14" t="s">
        <v>3267</v>
      </c>
      <c r="H4337" s="21" t="s">
        <v>1165</v>
      </c>
      <c r="I4337" s="21" t="s">
        <v>3262</v>
      </c>
      <c r="M4337" t="s">
        <v>3034</v>
      </c>
      <c r="O4337">
        <v>2009</v>
      </c>
      <c r="Q4337" t="s">
        <v>3263</v>
      </c>
      <c r="S4337" t="s">
        <v>3265</v>
      </c>
      <c r="T4337" t="s">
        <v>3264</v>
      </c>
      <c r="U4337" s="21" t="s">
        <v>1151</v>
      </c>
      <c r="X4337" s="9" t="s">
        <v>1293</v>
      </c>
      <c r="Z4337">
        <v>12</v>
      </c>
      <c r="AD4337" t="s">
        <v>1165</v>
      </c>
      <c r="AF4337" t="s">
        <v>1165</v>
      </c>
      <c r="AI4337" s="21" t="s">
        <v>1165</v>
      </c>
      <c r="AJ4337" s="21" t="s">
        <v>1148</v>
      </c>
      <c r="AK4337" s="21">
        <v>87.727000000000004</v>
      </c>
      <c r="AL4337" t="s">
        <v>1277</v>
      </c>
      <c r="AM4337" t="s">
        <v>3003</v>
      </c>
      <c r="AN4337" s="21">
        <v>4</v>
      </c>
      <c r="AO4337" s="21">
        <v>25</v>
      </c>
      <c r="AP4337" s="21">
        <v>12</v>
      </c>
      <c r="AQ4337" s="22" t="s">
        <v>3252</v>
      </c>
      <c r="AR4337" s="21" t="s">
        <v>3270</v>
      </c>
    </row>
    <row r="4338" spans="1:44" x14ac:dyDescent="0.2">
      <c r="A4338" t="s">
        <v>2013</v>
      </c>
      <c r="B4338" s="21" t="s">
        <v>1146</v>
      </c>
      <c r="C4338" s="21" t="s">
        <v>1149</v>
      </c>
      <c r="D4338" s="21" t="s">
        <v>3260</v>
      </c>
      <c r="E4338" s="21" t="s">
        <v>3271</v>
      </c>
      <c r="G4338" s="14" t="s">
        <v>3267</v>
      </c>
      <c r="H4338" s="21" t="s">
        <v>1165</v>
      </c>
      <c r="I4338" s="21" t="s">
        <v>3262</v>
      </c>
      <c r="M4338" t="s">
        <v>3034</v>
      </c>
      <c r="O4338">
        <v>2009</v>
      </c>
      <c r="Q4338" t="s">
        <v>3263</v>
      </c>
      <c r="S4338" t="s">
        <v>3265</v>
      </c>
      <c r="T4338" t="s">
        <v>3264</v>
      </c>
      <c r="U4338" s="21" t="s">
        <v>1151</v>
      </c>
      <c r="X4338" s="9" t="s">
        <v>1293</v>
      </c>
      <c r="Z4338">
        <v>12</v>
      </c>
      <c r="AD4338" t="s">
        <v>1165</v>
      </c>
      <c r="AF4338" t="s">
        <v>1165</v>
      </c>
      <c r="AI4338" s="21" t="s">
        <v>1165</v>
      </c>
      <c r="AJ4338" s="21" t="s">
        <v>1148</v>
      </c>
      <c r="AK4338" s="21">
        <v>87.727000000000004</v>
      </c>
      <c r="AL4338" t="s">
        <v>1277</v>
      </c>
      <c r="AM4338" t="s">
        <v>3003</v>
      </c>
      <c r="AN4338" s="21">
        <v>4</v>
      </c>
      <c r="AO4338" s="21">
        <v>25</v>
      </c>
      <c r="AP4338" s="21">
        <v>13</v>
      </c>
      <c r="AQ4338" s="22" t="s">
        <v>3252</v>
      </c>
      <c r="AR4338" s="21" t="s">
        <v>3270</v>
      </c>
    </row>
    <row r="4339" spans="1:44" x14ac:dyDescent="0.2">
      <c r="A4339" t="s">
        <v>2013</v>
      </c>
      <c r="B4339" s="21" t="s">
        <v>1146</v>
      </c>
      <c r="C4339" s="21" t="s">
        <v>1149</v>
      </c>
      <c r="D4339" s="21" t="s">
        <v>3260</v>
      </c>
      <c r="E4339" s="21" t="s">
        <v>3271</v>
      </c>
      <c r="G4339" s="14" t="s">
        <v>3267</v>
      </c>
      <c r="H4339" s="21" t="s">
        <v>1165</v>
      </c>
      <c r="I4339" s="21" t="s">
        <v>3262</v>
      </c>
      <c r="M4339" t="s">
        <v>3034</v>
      </c>
      <c r="O4339">
        <v>2009</v>
      </c>
      <c r="Q4339" t="s">
        <v>3263</v>
      </c>
      <c r="S4339" t="s">
        <v>3265</v>
      </c>
      <c r="T4339" t="s">
        <v>3264</v>
      </c>
      <c r="U4339" s="21" t="s">
        <v>1151</v>
      </c>
      <c r="X4339" s="9" t="s">
        <v>1293</v>
      </c>
      <c r="Z4339">
        <v>12</v>
      </c>
      <c r="AD4339" t="s">
        <v>1165</v>
      </c>
      <c r="AF4339" t="s">
        <v>1165</v>
      </c>
      <c r="AI4339" s="21" t="s">
        <v>1165</v>
      </c>
      <c r="AJ4339" s="21" t="s">
        <v>1148</v>
      </c>
      <c r="AK4339" s="21">
        <v>88.736999999999995</v>
      </c>
      <c r="AL4339" t="s">
        <v>1277</v>
      </c>
      <c r="AM4339" t="s">
        <v>3003</v>
      </c>
      <c r="AN4339" s="21">
        <v>4</v>
      </c>
      <c r="AO4339" s="21">
        <v>25</v>
      </c>
      <c r="AP4339" s="21">
        <v>14</v>
      </c>
      <c r="AQ4339" s="22" t="s">
        <v>3252</v>
      </c>
      <c r="AR4339" s="21" t="s">
        <v>3270</v>
      </c>
    </row>
    <row r="4340" spans="1:44" x14ac:dyDescent="0.2">
      <c r="A4340" t="s">
        <v>2013</v>
      </c>
      <c r="B4340" s="21" t="s">
        <v>1146</v>
      </c>
      <c r="C4340" s="21" t="s">
        <v>1149</v>
      </c>
      <c r="D4340" s="21" t="s">
        <v>3260</v>
      </c>
      <c r="E4340" s="21" t="s">
        <v>3271</v>
      </c>
      <c r="G4340" s="14" t="s">
        <v>3267</v>
      </c>
      <c r="H4340" s="21" t="s">
        <v>1165</v>
      </c>
      <c r="I4340" s="21" t="s">
        <v>3262</v>
      </c>
      <c r="M4340" t="s">
        <v>3034</v>
      </c>
      <c r="O4340">
        <v>2009</v>
      </c>
      <c r="Q4340" t="s">
        <v>3263</v>
      </c>
      <c r="S4340" t="s">
        <v>3265</v>
      </c>
      <c r="T4340" t="s">
        <v>3264</v>
      </c>
      <c r="U4340" s="21" t="s">
        <v>1151</v>
      </c>
      <c r="X4340" s="9" t="s">
        <v>1293</v>
      </c>
      <c r="Z4340">
        <v>12</v>
      </c>
      <c r="AD4340" t="s">
        <v>1165</v>
      </c>
      <c r="AF4340" t="s">
        <v>1165</v>
      </c>
      <c r="AI4340" s="21" t="s">
        <v>1165</v>
      </c>
      <c r="AJ4340" s="21" t="s">
        <v>1148</v>
      </c>
      <c r="AK4340" s="21">
        <v>88.736999999999995</v>
      </c>
      <c r="AL4340" t="s">
        <v>1277</v>
      </c>
      <c r="AM4340" t="s">
        <v>3003</v>
      </c>
      <c r="AN4340" s="21">
        <v>4</v>
      </c>
      <c r="AO4340" s="21">
        <v>25</v>
      </c>
      <c r="AP4340" s="21">
        <v>15</v>
      </c>
      <c r="AQ4340" s="22" t="s">
        <v>3252</v>
      </c>
      <c r="AR4340" s="21" t="s">
        <v>3270</v>
      </c>
    </row>
    <row r="4341" spans="1:44" x14ac:dyDescent="0.2">
      <c r="A4341" t="s">
        <v>2013</v>
      </c>
      <c r="B4341" s="21" t="s">
        <v>1146</v>
      </c>
      <c r="C4341" s="21" t="s">
        <v>1149</v>
      </c>
      <c r="D4341" s="21" t="s">
        <v>3260</v>
      </c>
      <c r="E4341" s="21" t="s">
        <v>3271</v>
      </c>
      <c r="G4341" s="14" t="s">
        <v>3267</v>
      </c>
      <c r="H4341" s="21" t="s">
        <v>1165</v>
      </c>
      <c r="I4341" s="21" t="s">
        <v>3262</v>
      </c>
      <c r="M4341" t="s">
        <v>3034</v>
      </c>
      <c r="O4341">
        <v>2009</v>
      </c>
      <c r="Q4341" t="s">
        <v>3263</v>
      </c>
      <c r="S4341" t="s">
        <v>3265</v>
      </c>
      <c r="T4341" t="s">
        <v>3264</v>
      </c>
      <c r="U4341" s="21" t="s">
        <v>1151</v>
      </c>
      <c r="X4341" s="9" t="s">
        <v>1293</v>
      </c>
      <c r="Z4341">
        <v>12</v>
      </c>
      <c r="AD4341" t="s">
        <v>1165</v>
      </c>
      <c r="AF4341" t="s">
        <v>1165</v>
      </c>
      <c r="AI4341" s="21" t="s">
        <v>1165</v>
      </c>
      <c r="AJ4341" s="21" t="s">
        <v>1148</v>
      </c>
      <c r="AK4341" s="21">
        <v>88.938999999999993</v>
      </c>
      <c r="AL4341" t="s">
        <v>1277</v>
      </c>
      <c r="AM4341" t="s">
        <v>3003</v>
      </c>
      <c r="AN4341" s="21">
        <v>4</v>
      </c>
      <c r="AO4341" s="21">
        <v>25</v>
      </c>
      <c r="AP4341" s="21">
        <v>16</v>
      </c>
      <c r="AQ4341" s="22" t="s">
        <v>3252</v>
      </c>
      <c r="AR4341" s="21" t="s">
        <v>3270</v>
      </c>
    </row>
    <row r="4342" spans="1:44" x14ac:dyDescent="0.2">
      <c r="A4342" t="s">
        <v>2013</v>
      </c>
      <c r="B4342" s="21" t="s">
        <v>1146</v>
      </c>
      <c r="C4342" s="21" t="s">
        <v>1149</v>
      </c>
      <c r="D4342" s="21" t="s">
        <v>3260</v>
      </c>
      <c r="E4342" s="21" t="s">
        <v>3271</v>
      </c>
      <c r="G4342" s="14" t="s">
        <v>3267</v>
      </c>
      <c r="H4342" s="21" t="s">
        <v>1165</v>
      </c>
      <c r="I4342" s="21" t="s">
        <v>3262</v>
      </c>
      <c r="M4342" t="s">
        <v>3034</v>
      </c>
      <c r="O4342">
        <v>2009</v>
      </c>
      <c r="Q4342" t="s">
        <v>3263</v>
      </c>
      <c r="S4342" t="s">
        <v>3265</v>
      </c>
      <c r="T4342" t="s">
        <v>3264</v>
      </c>
      <c r="U4342" s="21" t="s">
        <v>1151</v>
      </c>
      <c r="X4342" s="9" t="s">
        <v>1293</v>
      </c>
      <c r="Z4342">
        <v>12</v>
      </c>
      <c r="AD4342" t="s">
        <v>1165</v>
      </c>
      <c r="AF4342" t="s">
        <v>1165</v>
      </c>
      <c r="AI4342" s="21" t="s">
        <v>1165</v>
      </c>
      <c r="AJ4342" s="21" t="s">
        <v>1148</v>
      </c>
      <c r="AK4342" s="21">
        <v>88.736999999999995</v>
      </c>
      <c r="AL4342" t="s">
        <v>1277</v>
      </c>
      <c r="AM4342" t="s">
        <v>3003</v>
      </c>
      <c r="AN4342" s="21">
        <v>4</v>
      </c>
      <c r="AO4342" s="21">
        <v>25</v>
      </c>
      <c r="AP4342" s="21">
        <v>17</v>
      </c>
      <c r="AQ4342" s="22" t="s">
        <v>3252</v>
      </c>
      <c r="AR4342" s="21" t="s">
        <v>3270</v>
      </c>
    </row>
    <row r="4343" spans="1:44" x14ac:dyDescent="0.2">
      <c r="A4343" t="s">
        <v>2013</v>
      </c>
      <c r="B4343" s="21" t="s">
        <v>1146</v>
      </c>
      <c r="C4343" s="21" t="s">
        <v>1149</v>
      </c>
      <c r="D4343" s="21" t="s">
        <v>3260</v>
      </c>
      <c r="E4343" s="21" t="s">
        <v>3271</v>
      </c>
      <c r="G4343" s="14" t="s">
        <v>3267</v>
      </c>
      <c r="H4343" s="21" t="s">
        <v>1165</v>
      </c>
      <c r="I4343" s="21" t="s">
        <v>3262</v>
      </c>
      <c r="M4343" t="s">
        <v>3034</v>
      </c>
      <c r="O4343">
        <v>2009</v>
      </c>
      <c r="Q4343" t="s">
        <v>3263</v>
      </c>
      <c r="S4343" t="s">
        <v>3265</v>
      </c>
      <c r="T4343" t="s">
        <v>3264</v>
      </c>
      <c r="U4343" s="21" t="s">
        <v>1151</v>
      </c>
      <c r="X4343" s="9" t="s">
        <v>1293</v>
      </c>
      <c r="Z4343">
        <v>12</v>
      </c>
      <c r="AD4343" t="s">
        <v>1165</v>
      </c>
      <c r="AF4343" t="s">
        <v>1165</v>
      </c>
      <c r="AI4343" s="21" t="s">
        <v>1165</v>
      </c>
      <c r="AJ4343" s="21" t="s">
        <v>1148</v>
      </c>
      <c r="AK4343" s="21">
        <v>89.747</v>
      </c>
      <c r="AL4343" t="s">
        <v>1277</v>
      </c>
      <c r="AM4343" t="s">
        <v>3003</v>
      </c>
      <c r="AN4343" s="21">
        <v>4</v>
      </c>
      <c r="AO4343" s="21">
        <v>25</v>
      </c>
      <c r="AP4343" s="21">
        <v>18</v>
      </c>
      <c r="AQ4343" s="22" t="s">
        <v>3252</v>
      </c>
      <c r="AR4343" s="21" t="s">
        <v>3270</v>
      </c>
    </row>
    <row r="4344" spans="1:44" x14ac:dyDescent="0.2">
      <c r="A4344" t="s">
        <v>2013</v>
      </c>
      <c r="B4344" s="21" t="s">
        <v>1146</v>
      </c>
      <c r="C4344" s="21" t="s">
        <v>1149</v>
      </c>
      <c r="D4344" s="21" t="s">
        <v>3260</v>
      </c>
      <c r="E4344" s="21" t="s">
        <v>3271</v>
      </c>
      <c r="G4344" s="14" t="s">
        <v>3267</v>
      </c>
      <c r="H4344" s="21" t="s">
        <v>1165</v>
      </c>
      <c r="I4344" s="21" t="s">
        <v>3262</v>
      </c>
      <c r="M4344" t="s">
        <v>3034</v>
      </c>
      <c r="O4344">
        <v>2009</v>
      </c>
      <c r="Q4344" t="s">
        <v>3263</v>
      </c>
      <c r="S4344" t="s">
        <v>3265</v>
      </c>
      <c r="T4344" t="s">
        <v>3264</v>
      </c>
      <c r="U4344" s="21" t="s">
        <v>1151</v>
      </c>
      <c r="X4344" s="9" t="s">
        <v>1293</v>
      </c>
      <c r="Z4344">
        <v>12</v>
      </c>
      <c r="AD4344" t="s">
        <v>1165</v>
      </c>
      <c r="AF4344" t="s">
        <v>1165</v>
      </c>
      <c r="AI4344" s="21" t="s">
        <v>1165</v>
      </c>
      <c r="AJ4344" s="21" t="s">
        <v>1148</v>
      </c>
      <c r="AK4344" s="21">
        <v>89.747</v>
      </c>
      <c r="AL4344" t="s">
        <v>1277</v>
      </c>
      <c r="AM4344" t="s">
        <v>3003</v>
      </c>
      <c r="AN4344" s="21">
        <v>4</v>
      </c>
      <c r="AO4344" s="21">
        <v>25</v>
      </c>
      <c r="AP4344" s="21">
        <v>19</v>
      </c>
      <c r="AQ4344" s="22" t="s">
        <v>3252</v>
      </c>
      <c r="AR4344" s="21" t="s">
        <v>3270</v>
      </c>
    </row>
    <row r="4345" spans="1:44" x14ac:dyDescent="0.2">
      <c r="A4345" t="s">
        <v>2013</v>
      </c>
      <c r="B4345" s="21" t="s">
        <v>1146</v>
      </c>
      <c r="C4345" s="21" t="s">
        <v>1149</v>
      </c>
      <c r="D4345" s="21" t="s">
        <v>3260</v>
      </c>
      <c r="E4345" s="21" t="s">
        <v>3271</v>
      </c>
      <c r="G4345" s="14" t="s">
        <v>3267</v>
      </c>
      <c r="H4345" s="21" t="s">
        <v>1165</v>
      </c>
      <c r="I4345" s="21" t="s">
        <v>3262</v>
      </c>
      <c r="M4345" t="s">
        <v>3034</v>
      </c>
      <c r="O4345">
        <v>2009</v>
      </c>
      <c r="Q4345" t="s">
        <v>3263</v>
      </c>
      <c r="S4345" t="s">
        <v>3265</v>
      </c>
      <c r="T4345" t="s">
        <v>3264</v>
      </c>
      <c r="U4345" s="21" t="s">
        <v>1151</v>
      </c>
      <c r="X4345" s="9" t="s">
        <v>1293</v>
      </c>
      <c r="Z4345">
        <v>12</v>
      </c>
      <c r="AD4345" t="s">
        <v>1165</v>
      </c>
      <c r="AF4345" t="s">
        <v>1165</v>
      </c>
      <c r="AI4345" s="21" t="s">
        <v>1165</v>
      </c>
      <c r="AJ4345" s="21" t="s">
        <v>1148</v>
      </c>
      <c r="AK4345" s="21">
        <v>89.747</v>
      </c>
      <c r="AL4345" t="s">
        <v>1277</v>
      </c>
      <c r="AM4345" t="s">
        <v>3003</v>
      </c>
      <c r="AN4345" s="21">
        <v>4</v>
      </c>
      <c r="AO4345" s="21">
        <v>25</v>
      </c>
      <c r="AP4345" s="21">
        <v>20</v>
      </c>
      <c r="AQ4345" s="22" t="s">
        <v>3252</v>
      </c>
      <c r="AR4345" s="21" t="s">
        <v>3270</v>
      </c>
    </row>
    <row r="4346" spans="1:44" x14ac:dyDescent="0.2">
      <c r="A4346" t="s">
        <v>2013</v>
      </c>
      <c r="B4346" s="21" t="s">
        <v>1146</v>
      </c>
      <c r="C4346" s="21" t="s">
        <v>1149</v>
      </c>
      <c r="D4346" s="21" t="s">
        <v>3260</v>
      </c>
      <c r="E4346" s="21" t="s">
        <v>3271</v>
      </c>
      <c r="G4346" s="14" t="s">
        <v>3267</v>
      </c>
      <c r="H4346" s="21" t="s">
        <v>1165</v>
      </c>
      <c r="I4346" s="21" t="s">
        <v>3262</v>
      </c>
      <c r="M4346" t="s">
        <v>3034</v>
      </c>
      <c r="O4346">
        <v>2009</v>
      </c>
      <c r="Q4346" t="s">
        <v>3263</v>
      </c>
      <c r="S4346" t="s">
        <v>3265</v>
      </c>
      <c r="T4346" t="s">
        <v>3264</v>
      </c>
      <c r="U4346" s="21" t="s">
        <v>1151</v>
      </c>
      <c r="X4346" s="9" t="s">
        <v>1293</v>
      </c>
      <c r="Z4346">
        <v>12</v>
      </c>
      <c r="AD4346" t="s">
        <v>1165</v>
      </c>
      <c r="AF4346" t="s">
        <v>1165</v>
      </c>
      <c r="AI4346" s="21" t="s">
        <v>1165</v>
      </c>
      <c r="AJ4346" s="21" t="s">
        <v>1148</v>
      </c>
      <c r="AK4346" s="21">
        <v>89.747</v>
      </c>
      <c r="AL4346" t="s">
        <v>1277</v>
      </c>
      <c r="AM4346" t="s">
        <v>3003</v>
      </c>
      <c r="AN4346" s="21">
        <v>4</v>
      </c>
      <c r="AO4346" s="21">
        <v>25</v>
      </c>
      <c r="AP4346" s="21">
        <v>21</v>
      </c>
      <c r="AQ4346" s="22" t="s">
        <v>3252</v>
      </c>
      <c r="AR4346" s="21" t="s">
        <v>3270</v>
      </c>
    </row>
    <row r="4347" spans="1:44" x14ac:dyDescent="0.2">
      <c r="A4347" t="s">
        <v>2013</v>
      </c>
      <c r="B4347" s="21" t="s">
        <v>1146</v>
      </c>
      <c r="C4347" s="21" t="s">
        <v>1149</v>
      </c>
      <c r="D4347" s="21" t="s">
        <v>3260</v>
      </c>
      <c r="E4347" s="21" t="s">
        <v>3271</v>
      </c>
      <c r="G4347" s="14" t="s">
        <v>3267</v>
      </c>
      <c r="H4347" s="21" t="s">
        <v>1165</v>
      </c>
      <c r="I4347" s="21" t="s">
        <v>3262</v>
      </c>
      <c r="M4347" t="s">
        <v>3034</v>
      </c>
      <c r="O4347">
        <v>2009</v>
      </c>
      <c r="Q4347" t="s">
        <v>3263</v>
      </c>
      <c r="S4347" t="s">
        <v>3265</v>
      </c>
      <c r="T4347" t="s">
        <v>3264</v>
      </c>
      <c r="U4347" s="21" t="s">
        <v>1151</v>
      </c>
      <c r="X4347" s="9" t="s">
        <v>1293</v>
      </c>
      <c r="Z4347">
        <v>12</v>
      </c>
      <c r="AD4347" t="s">
        <v>1165</v>
      </c>
      <c r="AF4347" t="s">
        <v>1165</v>
      </c>
      <c r="AI4347" s="21" t="s">
        <v>1165</v>
      </c>
      <c r="AJ4347" s="21" t="s">
        <v>1148</v>
      </c>
      <c r="AK4347" s="21">
        <v>90.152000000000001</v>
      </c>
      <c r="AL4347" t="s">
        <v>1277</v>
      </c>
      <c r="AM4347" t="s">
        <v>3003</v>
      </c>
      <c r="AN4347" s="21">
        <v>4</v>
      </c>
      <c r="AO4347" s="21">
        <v>25</v>
      </c>
      <c r="AP4347" s="21">
        <v>22</v>
      </c>
      <c r="AQ4347" s="22" t="s">
        <v>3252</v>
      </c>
      <c r="AR4347" s="21" t="s">
        <v>3270</v>
      </c>
    </row>
    <row r="4348" spans="1:44" x14ac:dyDescent="0.2">
      <c r="A4348" t="s">
        <v>2013</v>
      </c>
      <c r="B4348" s="21" t="s">
        <v>1146</v>
      </c>
      <c r="C4348" s="21" t="s">
        <v>1149</v>
      </c>
      <c r="D4348" s="21" t="s">
        <v>3260</v>
      </c>
      <c r="E4348" s="21" t="s">
        <v>3271</v>
      </c>
      <c r="G4348" s="14" t="s">
        <v>3267</v>
      </c>
      <c r="H4348" s="21" t="s">
        <v>1165</v>
      </c>
      <c r="I4348" s="21" t="s">
        <v>3262</v>
      </c>
      <c r="M4348" t="s">
        <v>3034</v>
      </c>
      <c r="O4348">
        <v>2009</v>
      </c>
      <c r="Q4348" t="s">
        <v>3263</v>
      </c>
      <c r="S4348" t="s">
        <v>3265</v>
      </c>
      <c r="T4348" t="s">
        <v>3264</v>
      </c>
      <c r="U4348" s="21" t="s">
        <v>1151</v>
      </c>
      <c r="X4348" s="9" t="s">
        <v>1293</v>
      </c>
      <c r="Z4348">
        <v>12</v>
      </c>
      <c r="AD4348" t="s">
        <v>1165</v>
      </c>
      <c r="AF4348" t="s">
        <v>1165</v>
      </c>
      <c r="AI4348" s="21" t="s">
        <v>1165</v>
      </c>
      <c r="AJ4348" s="21" t="s">
        <v>1148</v>
      </c>
      <c r="AK4348">
        <v>90.96</v>
      </c>
      <c r="AL4348" t="s">
        <v>1277</v>
      </c>
      <c r="AM4348" t="s">
        <v>3003</v>
      </c>
      <c r="AN4348" s="21">
        <v>4</v>
      </c>
      <c r="AO4348" s="21">
        <v>25</v>
      </c>
      <c r="AP4348" s="21">
        <v>23</v>
      </c>
      <c r="AQ4348" s="22" t="s">
        <v>3252</v>
      </c>
      <c r="AR4348" s="21" t="s">
        <v>3270</v>
      </c>
    </row>
    <row r="4349" spans="1:44" x14ac:dyDescent="0.2">
      <c r="A4349" t="s">
        <v>2013</v>
      </c>
      <c r="B4349" s="21" t="s">
        <v>1146</v>
      </c>
      <c r="C4349" s="21" t="s">
        <v>1149</v>
      </c>
      <c r="D4349" s="21" t="s">
        <v>3260</v>
      </c>
      <c r="E4349" s="21" t="s">
        <v>3271</v>
      </c>
      <c r="G4349" s="14" t="s">
        <v>3267</v>
      </c>
      <c r="H4349" s="21" t="s">
        <v>1165</v>
      </c>
      <c r="I4349" s="21" t="s">
        <v>3262</v>
      </c>
      <c r="M4349" t="s">
        <v>3034</v>
      </c>
      <c r="O4349">
        <v>2009</v>
      </c>
      <c r="Q4349" t="s">
        <v>3263</v>
      </c>
      <c r="S4349" t="s">
        <v>3265</v>
      </c>
      <c r="T4349" t="s">
        <v>3264</v>
      </c>
      <c r="U4349" s="21" t="s">
        <v>1151</v>
      </c>
      <c r="X4349" s="9" t="s">
        <v>1293</v>
      </c>
      <c r="Z4349">
        <v>12</v>
      </c>
      <c r="AD4349" t="s">
        <v>1165</v>
      </c>
      <c r="AF4349" t="s">
        <v>1165</v>
      </c>
      <c r="AI4349" s="21" t="s">
        <v>1165</v>
      </c>
      <c r="AJ4349" s="21" t="s">
        <v>1148</v>
      </c>
      <c r="AK4349">
        <v>90.96</v>
      </c>
      <c r="AL4349" t="s">
        <v>1277</v>
      </c>
      <c r="AM4349" t="s">
        <v>3003</v>
      </c>
      <c r="AN4349" s="21">
        <v>4</v>
      </c>
      <c r="AO4349" s="21">
        <v>25</v>
      </c>
      <c r="AP4349" s="21">
        <v>24</v>
      </c>
      <c r="AQ4349" s="22" t="s">
        <v>3252</v>
      </c>
      <c r="AR4349" s="21" t="s">
        <v>3270</v>
      </c>
    </row>
    <row r="4350" spans="1:44" x14ac:dyDescent="0.2">
      <c r="A4350" t="s">
        <v>2013</v>
      </c>
      <c r="B4350" s="21" t="s">
        <v>1146</v>
      </c>
      <c r="C4350" s="21" t="s">
        <v>1149</v>
      </c>
      <c r="D4350" s="21" t="s">
        <v>3260</v>
      </c>
      <c r="E4350" s="21" t="s">
        <v>3271</v>
      </c>
      <c r="G4350" s="14" t="s">
        <v>3267</v>
      </c>
      <c r="H4350" s="21" t="s">
        <v>1165</v>
      </c>
      <c r="I4350" s="21" t="s">
        <v>3262</v>
      </c>
      <c r="M4350" t="s">
        <v>3034</v>
      </c>
      <c r="O4350">
        <v>2009</v>
      </c>
      <c r="Q4350" t="s">
        <v>3263</v>
      </c>
      <c r="S4350" t="s">
        <v>3265</v>
      </c>
      <c r="T4350" t="s">
        <v>3264</v>
      </c>
      <c r="U4350" s="21" t="s">
        <v>1151</v>
      </c>
      <c r="X4350" s="9" t="s">
        <v>1293</v>
      </c>
      <c r="Z4350">
        <v>12</v>
      </c>
      <c r="AD4350" t="s">
        <v>1165</v>
      </c>
      <c r="AF4350" t="s">
        <v>1165</v>
      </c>
      <c r="AI4350" s="21" t="s">
        <v>1165</v>
      </c>
      <c r="AJ4350" s="21" t="s">
        <v>1148</v>
      </c>
      <c r="AK4350">
        <v>90.96</v>
      </c>
      <c r="AL4350" t="s">
        <v>1277</v>
      </c>
      <c r="AM4350" t="s">
        <v>3003</v>
      </c>
      <c r="AN4350" s="21">
        <v>4</v>
      </c>
      <c r="AO4350" s="21">
        <v>25</v>
      </c>
      <c r="AP4350" s="21">
        <v>25</v>
      </c>
      <c r="AQ4350" s="22" t="s">
        <v>3252</v>
      </c>
      <c r="AR4350" s="21" t="s">
        <v>3270</v>
      </c>
    </row>
    <row r="4351" spans="1:44" x14ac:dyDescent="0.2">
      <c r="A4351" t="s">
        <v>2013</v>
      </c>
      <c r="B4351" s="21" t="s">
        <v>1146</v>
      </c>
      <c r="C4351" s="21" t="s">
        <v>1149</v>
      </c>
      <c r="D4351" s="21" t="s">
        <v>3260</v>
      </c>
      <c r="E4351" s="21" t="s">
        <v>3271</v>
      </c>
      <c r="G4351" s="14" t="s">
        <v>3267</v>
      </c>
      <c r="H4351" s="21" t="s">
        <v>1165</v>
      </c>
      <c r="I4351" s="21" t="s">
        <v>3262</v>
      </c>
      <c r="M4351" t="s">
        <v>3034</v>
      </c>
      <c r="O4351">
        <v>2009</v>
      </c>
      <c r="Q4351" t="s">
        <v>3263</v>
      </c>
      <c r="S4351" t="s">
        <v>3265</v>
      </c>
      <c r="T4351" t="s">
        <v>3264</v>
      </c>
      <c r="U4351" s="21" t="s">
        <v>1151</v>
      </c>
      <c r="X4351" s="9" t="s">
        <v>1293</v>
      </c>
      <c r="Z4351">
        <v>12</v>
      </c>
      <c r="AD4351" t="s">
        <v>1165</v>
      </c>
      <c r="AF4351" t="s">
        <v>1165</v>
      </c>
      <c r="AI4351" s="21" t="s">
        <v>1165</v>
      </c>
      <c r="AJ4351" s="21" t="s">
        <v>1148</v>
      </c>
      <c r="AK4351">
        <v>90.96</v>
      </c>
      <c r="AL4351" t="s">
        <v>1277</v>
      </c>
      <c r="AM4351" t="s">
        <v>3003</v>
      </c>
      <c r="AN4351" s="21">
        <v>4</v>
      </c>
      <c r="AO4351" s="21">
        <v>25</v>
      </c>
      <c r="AP4351" s="21">
        <v>26</v>
      </c>
      <c r="AQ4351" s="22" t="s">
        <v>3252</v>
      </c>
      <c r="AR4351" s="21" t="s">
        <v>3270</v>
      </c>
    </row>
    <row r="4352" spans="1:44" x14ac:dyDescent="0.2">
      <c r="A4352" t="s">
        <v>2013</v>
      </c>
      <c r="B4352" s="21" t="s">
        <v>1146</v>
      </c>
      <c r="C4352" s="21" t="s">
        <v>1149</v>
      </c>
      <c r="D4352" s="21" t="s">
        <v>3260</v>
      </c>
      <c r="E4352" s="21" t="s">
        <v>3271</v>
      </c>
      <c r="G4352" s="14" t="s">
        <v>3267</v>
      </c>
      <c r="H4352" s="21" t="s">
        <v>1165</v>
      </c>
      <c r="I4352" s="21" t="s">
        <v>3262</v>
      </c>
      <c r="M4352" t="s">
        <v>3034</v>
      </c>
      <c r="O4352">
        <v>2009</v>
      </c>
      <c r="Q4352" t="s">
        <v>3263</v>
      </c>
      <c r="S4352" t="s">
        <v>3265</v>
      </c>
      <c r="T4352" t="s">
        <v>3264</v>
      </c>
      <c r="U4352" s="21" t="s">
        <v>1151</v>
      </c>
      <c r="X4352" s="9" t="s">
        <v>1293</v>
      </c>
      <c r="Z4352">
        <v>12</v>
      </c>
      <c r="AD4352" t="s">
        <v>1165</v>
      </c>
      <c r="AF4352" t="s">
        <v>1165</v>
      </c>
      <c r="AI4352" s="21" t="s">
        <v>1165</v>
      </c>
      <c r="AJ4352" s="21" t="s">
        <v>1148</v>
      </c>
      <c r="AK4352">
        <v>90.96</v>
      </c>
      <c r="AL4352" t="s">
        <v>1277</v>
      </c>
      <c r="AM4352" t="s">
        <v>3003</v>
      </c>
      <c r="AN4352" s="21">
        <v>4</v>
      </c>
      <c r="AO4352" s="21">
        <v>25</v>
      </c>
      <c r="AP4352" s="21">
        <v>27</v>
      </c>
      <c r="AQ4352" s="22" t="s">
        <v>3252</v>
      </c>
      <c r="AR4352" s="21" t="s">
        <v>3270</v>
      </c>
    </row>
    <row r="4353" spans="1:44" x14ac:dyDescent="0.2">
      <c r="A4353" t="s">
        <v>2013</v>
      </c>
      <c r="B4353" s="21" t="s">
        <v>1146</v>
      </c>
      <c r="C4353" s="21" t="s">
        <v>1149</v>
      </c>
      <c r="D4353" s="21" t="s">
        <v>3260</v>
      </c>
      <c r="E4353" s="21" t="s">
        <v>3271</v>
      </c>
      <c r="G4353" s="14" t="s">
        <v>3267</v>
      </c>
      <c r="H4353" s="21" t="s">
        <v>1165</v>
      </c>
      <c r="I4353" s="21" t="s">
        <v>3262</v>
      </c>
      <c r="M4353" t="s">
        <v>3034</v>
      </c>
      <c r="O4353">
        <v>2009</v>
      </c>
      <c r="Q4353" t="s">
        <v>3263</v>
      </c>
      <c r="S4353" t="s">
        <v>3265</v>
      </c>
      <c r="T4353" t="s">
        <v>3264</v>
      </c>
      <c r="U4353" s="21" t="s">
        <v>1151</v>
      </c>
      <c r="X4353" s="9" t="s">
        <v>1293</v>
      </c>
      <c r="Z4353">
        <v>12</v>
      </c>
      <c r="AD4353" t="s">
        <v>1165</v>
      </c>
      <c r="AF4353" t="s">
        <v>1165</v>
      </c>
      <c r="AI4353" s="21" t="s">
        <v>1165</v>
      </c>
      <c r="AJ4353" s="21" t="s">
        <v>1148</v>
      </c>
      <c r="AK4353">
        <v>90.96</v>
      </c>
      <c r="AL4353" t="s">
        <v>1277</v>
      </c>
      <c r="AM4353" t="s">
        <v>3003</v>
      </c>
      <c r="AN4353" s="21">
        <v>4</v>
      </c>
      <c r="AO4353" s="21">
        <v>25</v>
      </c>
      <c r="AP4353" s="21">
        <v>28</v>
      </c>
      <c r="AQ4353" s="22" t="s">
        <v>3252</v>
      </c>
      <c r="AR4353" s="21" t="s">
        <v>3270</v>
      </c>
    </row>
    <row r="4354" spans="1:44" x14ac:dyDescent="0.2">
      <c r="A4354" t="s">
        <v>2013</v>
      </c>
      <c r="B4354" s="21" t="s">
        <v>1146</v>
      </c>
      <c r="C4354" s="21" t="s">
        <v>1149</v>
      </c>
      <c r="D4354" s="21" t="s">
        <v>3260</v>
      </c>
      <c r="E4354" s="21" t="s">
        <v>3271</v>
      </c>
      <c r="G4354" s="14" t="s">
        <v>3267</v>
      </c>
      <c r="H4354" s="21" t="s">
        <v>1165</v>
      </c>
      <c r="I4354" s="21" t="s">
        <v>3262</v>
      </c>
      <c r="M4354" t="s">
        <v>3034</v>
      </c>
      <c r="O4354">
        <v>2009</v>
      </c>
      <c r="Q4354" t="s">
        <v>3263</v>
      </c>
      <c r="S4354" t="s">
        <v>3265</v>
      </c>
      <c r="T4354" t="s">
        <v>3264</v>
      </c>
      <c r="U4354" s="21" t="s">
        <v>1151</v>
      </c>
      <c r="X4354" s="9" t="s">
        <v>1293</v>
      </c>
      <c r="Z4354">
        <v>12</v>
      </c>
      <c r="AD4354" t="s">
        <v>1165</v>
      </c>
      <c r="AF4354" t="s">
        <v>1165</v>
      </c>
      <c r="AI4354" s="21" t="s">
        <v>1165</v>
      </c>
      <c r="AJ4354" s="21" t="s">
        <v>1148</v>
      </c>
      <c r="AK4354">
        <v>90.96</v>
      </c>
      <c r="AL4354" t="s">
        <v>1277</v>
      </c>
      <c r="AM4354" t="s">
        <v>3003</v>
      </c>
      <c r="AN4354" s="21">
        <v>4</v>
      </c>
      <c r="AO4354" s="21">
        <v>25</v>
      </c>
      <c r="AP4354" s="21">
        <v>29</v>
      </c>
      <c r="AQ4354" s="22" t="s">
        <v>3252</v>
      </c>
      <c r="AR4354" s="21" t="s">
        <v>3270</v>
      </c>
    </row>
    <row r="4355" spans="1:44" x14ac:dyDescent="0.2">
      <c r="A4355" t="s">
        <v>2013</v>
      </c>
      <c r="B4355" s="21" t="s">
        <v>1146</v>
      </c>
      <c r="C4355" s="21" t="s">
        <v>1149</v>
      </c>
      <c r="D4355" s="21" t="s">
        <v>3260</v>
      </c>
      <c r="E4355" s="21" t="s">
        <v>3271</v>
      </c>
      <c r="G4355" s="14" t="s">
        <v>3267</v>
      </c>
      <c r="H4355" s="21" t="s">
        <v>1165</v>
      </c>
      <c r="I4355" s="21" t="s">
        <v>3262</v>
      </c>
      <c r="M4355" t="s">
        <v>3034</v>
      </c>
      <c r="O4355">
        <v>2009</v>
      </c>
      <c r="Q4355" t="s">
        <v>3263</v>
      </c>
      <c r="S4355" t="s">
        <v>3265</v>
      </c>
      <c r="T4355" t="s">
        <v>3264</v>
      </c>
      <c r="U4355" s="21" t="s">
        <v>1151</v>
      </c>
      <c r="X4355" s="9" t="s">
        <v>1293</v>
      </c>
      <c r="Z4355">
        <v>12</v>
      </c>
      <c r="AD4355" t="s">
        <v>1165</v>
      </c>
      <c r="AF4355" t="s">
        <v>1165</v>
      </c>
      <c r="AI4355" s="21" t="s">
        <v>1165</v>
      </c>
      <c r="AJ4355" s="21" t="s">
        <v>1148</v>
      </c>
      <c r="AK4355">
        <v>90.96</v>
      </c>
      <c r="AL4355" t="s">
        <v>1277</v>
      </c>
      <c r="AM4355" t="s">
        <v>3003</v>
      </c>
      <c r="AN4355" s="21">
        <v>4</v>
      </c>
      <c r="AO4355" s="21">
        <v>25</v>
      </c>
      <c r="AP4355" s="21">
        <v>30</v>
      </c>
      <c r="AQ4355" s="22" t="s">
        <v>3252</v>
      </c>
      <c r="AR4355" s="21" t="s">
        <v>3270</v>
      </c>
    </row>
    <row r="4356" spans="1:44" x14ac:dyDescent="0.2">
      <c r="A4356" t="s">
        <v>2013</v>
      </c>
      <c r="B4356" s="21" t="s">
        <v>1146</v>
      </c>
      <c r="C4356" s="21" t="s">
        <v>1149</v>
      </c>
      <c r="D4356" s="21" t="s">
        <v>3260</v>
      </c>
      <c r="E4356" s="21" t="s">
        <v>3271</v>
      </c>
      <c r="G4356" s="14" t="s">
        <v>3267</v>
      </c>
      <c r="H4356" s="21" t="s">
        <v>1165</v>
      </c>
      <c r="I4356" s="21" t="s">
        <v>3262</v>
      </c>
      <c r="M4356" t="s">
        <v>3034</v>
      </c>
      <c r="O4356">
        <v>2009</v>
      </c>
      <c r="Q4356" t="s">
        <v>3263</v>
      </c>
      <c r="S4356" t="s">
        <v>3265</v>
      </c>
      <c r="T4356" t="s">
        <v>3264</v>
      </c>
      <c r="U4356" s="21" t="s">
        <v>1151</v>
      </c>
      <c r="X4356" s="9" t="s">
        <v>3268</v>
      </c>
      <c r="Z4356">
        <v>12</v>
      </c>
      <c r="AD4356" t="s">
        <v>1165</v>
      </c>
      <c r="AF4356" t="s">
        <v>1165</v>
      </c>
      <c r="AI4356" s="21" t="s">
        <v>1165</v>
      </c>
      <c r="AJ4356" s="21" t="s">
        <v>1148</v>
      </c>
      <c r="AK4356">
        <v>0</v>
      </c>
      <c r="AL4356" t="s">
        <v>1277</v>
      </c>
      <c r="AM4356">
        <v>0</v>
      </c>
      <c r="AN4356" s="21">
        <v>4</v>
      </c>
      <c r="AO4356" s="21">
        <v>25</v>
      </c>
      <c r="AP4356" s="21">
        <v>1</v>
      </c>
      <c r="AQ4356" s="22" t="s">
        <v>3252</v>
      </c>
      <c r="AR4356" s="21" t="s">
        <v>3270</v>
      </c>
    </row>
    <row r="4357" spans="1:44" x14ac:dyDescent="0.2">
      <c r="A4357" t="s">
        <v>2013</v>
      </c>
      <c r="B4357" s="21" t="s">
        <v>1146</v>
      </c>
      <c r="C4357" s="21" t="s">
        <v>1149</v>
      </c>
      <c r="D4357" s="21" t="s">
        <v>3260</v>
      </c>
      <c r="E4357" s="21" t="s">
        <v>3271</v>
      </c>
      <c r="G4357" s="14" t="s">
        <v>3267</v>
      </c>
      <c r="H4357" s="21" t="s">
        <v>1165</v>
      </c>
      <c r="I4357" s="21" t="s">
        <v>3262</v>
      </c>
      <c r="M4357" t="s">
        <v>3034</v>
      </c>
      <c r="O4357">
        <v>2009</v>
      </c>
      <c r="Q4357" t="s">
        <v>3263</v>
      </c>
      <c r="S4357" t="s">
        <v>3265</v>
      </c>
      <c r="T4357" t="s">
        <v>3264</v>
      </c>
      <c r="U4357" s="21" t="s">
        <v>1151</v>
      </c>
      <c r="X4357" s="9" t="s">
        <v>3268</v>
      </c>
      <c r="Z4357">
        <v>12</v>
      </c>
      <c r="AD4357" t="s">
        <v>1165</v>
      </c>
      <c r="AF4357" t="s">
        <v>1165</v>
      </c>
      <c r="AI4357" s="21" t="s">
        <v>1165</v>
      </c>
      <c r="AJ4357" s="21" t="s">
        <v>1148</v>
      </c>
      <c r="AK4357">
        <v>3.081</v>
      </c>
      <c r="AL4357" t="s">
        <v>1277</v>
      </c>
      <c r="AM4357" t="s">
        <v>3003</v>
      </c>
      <c r="AN4357" s="21">
        <v>4</v>
      </c>
      <c r="AO4357" s="21">
        <v>25</v>
      </c>
      <c r="AP4357" s="21">
        <v>2</v>
      </c>
      <c r="AQ4357" s="22" t="s">
        <v>3252</v>
      </c>
      <c r="AR4357" s="21" t="s">
        <v>3270</v>
      </c>
    </row>
    <row r="4358" spans="1:44" x14ac:dyDescent="0.2">
      <c r="A4358" t="s">
        <v>2013</v>
      </c>
      <c r="B4358" s="21" t="s">
        <v>1146</v>
      </c>
      <c r="C4358" s="21" t="s">
        <v>1149</v>
      </c>
      <c r="D4358" s="21" t="s">
        <v>3260</v>
      </c>
      <c r="E4358" s="21" t="s">
        <v>3271</v>
      </c>
      <c r="G4358" s="14" t="s">
        <v>3267</v>
      </c>
      <c r="H4358" s="21" t="s">
        <v>1165</v>
      </c>
      <c r="I4358" s="21" t="s">
        <v>3262</v>
      </c>
      <c r="M4358" t="s">
        <v>3034</v>
      </c>
      <c r="O4358">
        <v>2009</v>
      </c>
      <c r="Q4358" t="s">
        <v>3263</v>
      </c>
      <c r="S4358" t="s">
        <v>3265</v>
      </c>
      <c r="T4358" t="s">
        <v>3264</v>
      </c>
      <c r="U4358" s="21" t="s">
        <v>1151</v>
      </c>
      <c r="X4358" s="9" t="s">
        <v>3268</v>
      </c>
      <c r="Z4358">
        <v>12</v>
      </c>
      <c r="AD4358" t="s">
        <v>1165</v>
      </c>
      <c r="AF4358" t="s">
        <v>1165</v>
      </c>
      <c r="AI4358" s="21" t="s">
        <v>1165</v>
      </c>
      <c r="AJ4358" s="21" t="s">
        <v>1148</v>
      </c>
      <c r="AK4358" s="21">
        <v>42.423999999999999</v>
      </c>
      <c r="AL4358" t="s">
        <v>1277</v>
      </c>
      <c r="AM4358" t="s">
        <v>3003</v>
      </c>
      <c r="AN4358" s="21">
        <v>4</v>
      </c>
      <c r="AO4358" s="21">
        <v>25</v>
      </c>
      <c r="AP4358" s="21">
        <v>3</v>
      </c>
      <c r="AQ4358" s="22" t="s">
        <v>3252</v>
      </c>
      <c r="AR4358" s="21" t="s">
        <v>3270</v>
      </c>
    </row>
    <row r="4359" spans="1:44" x14ac:dyDescent="0.2">
      <c r="A4359" t="s">
        <v>2013</v>
      </c>
      <c r="B4359" s="21" t="s">
        <v>1146</v>
      </c>
      <c r="C4359" s="21" t="s">
        <v>1149</v>
      </c>
      <c r="D4359" s="21" t="s">
        <v>3260</v>
      </c>
      <c r="E4359" s="21" t="s">
        <v>3271</v>
      </c>
      <c r="G4359" s="14" t="s">
        <v>3267</v>
      </c>
      <c r="H4359" s="21" t="s">
        <v>1165</v>
      </c>
      <c r="I4359" s="21" t="s">
        <v>3262</v>
      </c>
      <c r="M4359" t="s">
        <v>3034</v>
      </c>
      <c r="O4359">
        <v>2009</v>
      </c>
      <c r="Q4359" t="s">
        <v>3263</v>
      </c>
      <c r="S4359" t="s">
        <v>3265</v>
      </c>
      <c r="T4359" t="s">
        <v>3264</v>
      </c>
      <c r="U4359" s="21" t="s">
        <v>1151</v>
      </c>
      <c r="X4359" s="9" t="s">
        <v>3268</v>
      </c>
      <c r="Z4359">
        <v>12</v>
      </c>
      <c r="AD4359" t="s">
        <v>1165</v>
      </c>
      <c r="AF4359" t="s">
        <v>1165</v>
      </c>
      <c r="AI4359" s="21" t="s">
        <v>1165</v>
      </c>
      <c r="AJ4359" s="21" t="s">
        <v>1148</v>
      </c>
      <c r="AK4359" s="21">
        <v>64.495000000000005</v>
      </c>
      <c r="AL4359" t="s">
        <v>1277</v>
      </c>
      <c r="AM4359" t="s">
        <v>3003</v>
      </c>
      <c r="AN4359" s="21">
        <v>4</v>
      </c>
      <c r="AO4359" s="21">
        <v>25</v>
      </c>
      <c r="AP4359" s="21">
        <v>4</v>
      </c>
      <c r="AQ4359" s="22" t="s">
        <v>3252</v>
      </c>
      <c r="AR4359" s="21" t="s">
        <v>3270</v>
      </c>
    </row>
    <row r="4360" spans="1:44" x14ac:dyDescent="0.2">
      <c r="A4360" t="s">
        <v>2013</v>
      </c>
      <c r="B4360" s="21" t="s">
        <v>1146</v>
      </c>
      <c r="C4360" s="21" t="s">
        <v>1149</v>
      </c>
      <c r="D4360" s="21" t="s">
        <v>3260</v>
      </c>
      <c r="E4360" s="21" t="s">
        <v>3271</v>
      </c>
      <c r="G4360" s="14" t="s">
        <v>3267</v>
      </c>
      <c r="H4360" s="21" t="s">
        <v>1165</v>
      </c>
      <c r="I4360" s="21" t="s">
        <v>3262</v>
      </c>
      <c r="M4360" t="s">
        <v>3034</v>
      </c>
      <c r="O4360">
        <v>2009</v>
      </c>
      <c r="Q4360" t="s">
        <v>3263</v>
      </c>
      <c r="S4360" t="s">
        <v>3265</v>
      </c>
      <c r="T4360" t="s">
        <v>3264</v>
      </c>
      <c r="U4360" s="21" t="s">
        <v>1151</v>
      </c>
      <c r="X4360" s="9" t="s">
        <v>3268</v>
      </c>
      <c r="Z4360">
        <v>12</v>
      </c>
      <c r="AD4360" t="s">
        <v>1165</v>
      </c>
      <c r="AF4360" t="s">
        <v>1165</v>
      </c>
      <c r="AI4360" s="21" t="s">
        <v>1165</v>
      </c>
      <c r="AJ4360" s="21" t="s">
        <v>1148</v>
      </c>
      <c r="AK4360" s="21">
        <v>74.191999999999993</v>
      </c>
      <c r="AL4360" t="s">
        <v>1277</v>
      </c>
      <c r="AM4360" t="s">
        <v>3003</v>
      </c>
      <c r="AN4360" s="21">
        <v>4</v>
      </c>
      <c r="AO4360" s="21">
        <v>25</v>
      </c>
      <c r="AP4360" s="21">
        <v>5</v>
      </c>
      <c r="AQ4360" s="22" t="s">
        <v>3252</v>
      </c>
      <c r="AR4360" s="21" t="s">
        <v>3270</v>
      </c>
    </row>
    <row r="4361" spans="1:44" x14ac:dyDescent="0.2">
      <c r="A4361" t="s">
        <v>2013</v>
      </c>
      <c r="B4361" s="21" t="s">
        <v>1146</v>
      </c>
      <c r="C4361" s="21" t="s">
        <v>1149</v>
      </c>
      <c r="D4361" s="21" t="s">
        <v>3260</v>
      </c>
      <c r="E4361" s="21" t="s">
        <v>3271</v>
      </c>
      <c r="G4361" s="14" t="s">
        <v>3267</v>
      </c>
      <c r="H4361" s="21" t="s">
        <v>1165</v>
      </c>
      <c r="I4361" s="21" t="s">
        <v>3262</v>
      </c>
      <c r="M4361" t="s">
        <v>3034</v>
      </c>
      <c r="O4361">
        <v>2009</v>
      </c>
      <c r="Q4361" t="s">
        <v>3263</v>
      </c>
      <c r="S4361" t="s">
        <v>3265</v>
      </c>
      <c r="T4361" t="s">
        <v>3264</v>
      </c>
      <c r="U4361" s="21" t="s">
        <v>1151</v>
      </c>
      <c r="X4361" s="9" t="s">
        <v>3268</v>
      </c>
      <c r="Z4361">
        <v>12</v>
      </c>
      <c r="AD4361" t="s">
        <v>1165</v>
      </c>
      <c r="AF4361" t="s">
        <v>1165</v>
      </c>
      <c r="AI4361" s="21" t="s">
        <v>1165</v>
      </c>
      <c r="AJ4361" s="21" t="s">
        <v>1148</v>
      </c>
      <c r="AK4361" s="21">
        <v>79.444000000000003</v>
      </c>
      <c r="AL4361" t="s">
        <v>1277</v>
      </c>
      <c r="AM4361" t="s">
        <v>3003</v>
      </c>
      <c r="AN4361" s="21">
        <v>4</v>
      </c>
      <c r="AO4361" s="21">
        <v>25</v>
      </c>
      <c r="AP4361" s="21">
        <v>6</v>
      </c>
      <c r="AQ4361" s="22" t="s">
        <v>3252</v>
      </c>
      <c r="AR4361" s="21" t="s">
        <v>3270</v>
      </c>
    </row>
    <row r="4362" spans="1:44" x14ac:dyDescent="0.2">
      <c r="A4362" t="s">
        <v>2013</v>
      </c>
      <c r="B4362" s="21" t="s">
        <v>1146</v>
      </c>
      <c r="C4362" s="21" t="s">
        <v>1149</v>
      </c>
      <c r="D4362" s="21" t="s">
        <v>3260</v>
      </c>
      <c r="E4362" s="21" t="s">
        <v>3271</v>
      </c>
      <c r="G4362" s="14" t="s">
        <v>3267</v>
      </c>
      <c r="H4362" s="21" t="s">
        <v>1165</v>
      </c>
      <c r="I4362" s="21" t="s">
        <v>3262</v>
      </c>
      <c r="M4362" t="s">
        <v>3034</v>
      </c>
      <c r="O4362">
        <v>2009</v>
      </c>
      <c r="Q4362" t="s">
        <v>3263</v>
      </c>
      <c r="S4362" t="s">
        <v>3265</v>
      </c>
      <c r="T4362" t="s">
        <v>3264</v>
      </c>
      <c r="U4362" s="21" t="s">
        <v>1151</v>
      </c>
      <c r="X4362" s="9" t="s">
        <v>3268</v>
      </c>
      <c r="Z4362">
        <v>12</v>
      </c>
      <c r="AD4362" t="s">
        <v>1165</v>
      </c>
      <c r="AF4362" t="s">
        <v>1165</v>
      </c>
      <c r="AI4362" s="21" t="s">
        <v>1165</v>
      </c>
      <c r="AJ4362" s="21" t="s">
        <v>1148</v>
      </c>
      <c r="AK4362" s="21">
        <v>84.697000000000003</v>
      </c>
      <c r="AL4362" t="s">
        <v>1277</v>
      </c>
      <c r="AM4362" t="s">
        <v>3003</v>
      </c>
      <c r="AN4362" s="21">
        <v>4</v>
      </c>
      <c r="AO4362" s="21">
        <v>25</v>
      </c>
      <c r="AP4362" s="21">
        <v>7</v>
      </c>
      <c r="AQ4362" s="22" t="s">
        <v>3252</v>
      </c>
      <c r="AR4362" s="21" t="s">
        <v>3270</v>
      </c>
    </row>
    <row r="4363" spans="1:44" x14ac:dyDescent="0.2">
      <c r="A4363" t="s">
        <v>2013</v>
      </c>
      <c r="B4363" s="21" t="s">
        <v>1146</v>
      </c>
      <c r="C4363" s="21" t="s">
        <v>1149</v>
      </c>
      <c r="D4363" s="21" t="s">
        <v>3260</v>
      </c>
      <c r="E4363" s="21" t="s">
        <v>3271</v>
      </c>
      <c r="G4363" s="14" t="s">
        <v>3267</v>
      </c>
      <c r="H4363" s="21" t="s">
        <v>1165</v>
      </c>
      <c r="I4363" s="21" t="s">
        <v>3262</v>
      </c>
      <c r="M4363" t="s">
        <v>3034</v>
      </c>
      <c r="O4363">
        <v>2009</v>
      </c>
      <c r="Q4363" t="s">
        <v>3263</v>
      </c>
      <c r="S4363" t="s">
        <v>3265</v>
      </c>
      <c r="T4363" t="s">
        <v>3264</v>
      </c>
      <c r="U4363" s="21" t="s">
        <v>1151</v>
      </c>
      <c r="X4363" s="9" t="s">
        <v>3268</v>
      </c>
      <c r="Z4363">
        <v>12</v>
      </c>
      <c r="AD4363" t="s">
        <v>1165</v>
      </c>
      <c r="AF4363" t="s">
        <v>1165</v>
      </c>
      <c r="AI4363" s="21" t="s">
        <v>1165</v>
      </c>
      <c r="AJ4363" s="21" t="s">
        <v>1148</v>
      </c>
      <c r="AK4363" s="21">
        <v>86.515000000000001</v>
      </c>
      <c r="AL4363" t="s">
        <v>1277</v>
      </c>
      <c r="AM4363" t="s">
        <v>3003</v>
      </c>
      <c r="AN4363" s="21">
        <v>4</v>
      </c>
      <c r="AO4363" s="21">
        <v>25</v>
      </c>
      <c r="AP4363" s="21">
        <v>8</v>
      </c>
      <c r="AQ4363" s="22" t="s">
        <v>3252</v>
      </c>
      <c r="AR4363" s="21" t="s">
        <v>3270</v>
      </c>
    </row>
    <row r="4364" spans="1:44" x14ac:dyDescent="0.2">
      <c r="A4364" t="s">
        <v>2013</v>
      </c>
      <c r="B4364" s="21" t="s">
        <v>1146</v>
      </c>
      <c r="C4364" s="21" t="s">
        <v>1149</v>
      </c>
      <c r="D4364" s="21" t="s">
        <v>3260</v>
      </c>
      <c r="E4364" s="21" t="s">
        <v>3271</v>
      </c>
      <c r="G4364" s="14" t="s">
        <v>3267</v>
      </c>
      <c r="H4364" s="21" t="s">
        <v>1165</v>
      </c>
      <c r="I4364" s="21" t="s">
        <v>3262</v>
      </c>
      <c r="M4364" t="s">
        <v>3034</v>
      </c>
      <c r="O4364">
        <v>2009</v>
      </c>
      <c r="Q4364" t="s">
        <v>3263</v>
      </c>
      <c r="S4364" t="s">
        <v>3265</v>
      </c>
      <c r="T4364" t="s">
        <v>3264</v>
      </c>
      <c r="U4364" s="21" t="s">
        <v>1151</v>
      </c>
      <c r="X4364" s="9" t="s">
        <v>3268</v>
      </c>
      <c r="Z4364">
        <v>12</v>
      </c>
      <c r="AD4364" t="s">
        <v>1165</v>
      </c>
      <c r="AF4364" t="s">
        <v>1165</v>
      </c>
      <c r="AI4364" s="21" t="s">
        <v>1165</v>
      </c>
      <c r="AJ4364" s="21" t="s">
        <v>1148</v>
      </c>
      <c r="AK4364" s="21">
        <v>86.313000000000002</v>
      </c>
      <c r="AL4364" t="s">
        <v>1277</v>
      </c>
      <c r="AM4364" t="s">
        <v>3003</v>
      </c>
      <c r="AN4364" s="21">
        <v>4</v>
      </c>
      <c r="AO4364" s="21">
        <v>25</v>
      </c>
      <c r="AP4364" s="21">
        <v>9</v>
      </c>
      <c r="AQ4364" s="22" t="s">
        <v>3252</v>
      </c>
      <c r="AR4364" s="21" t="s">
        <v>3270</v>
      </c>
    </row>
    <row r="4365" spans="1:44" x14ac:dyDescent="0.2">
      <c r="A4365" t="s">
        <v>2013</v>
      </c>
      <c r="B4365" s="21" t="s">
        <v>1146</v>
      </c>
      <c r="C4365" s="21" t="s">
        <v>1149</v>
      </c>
      <c r="D4365" s="21" t="s">
        <v>3260</v>
      </c>
      <c r="E4365" s="21" t="s">
        <v>3271</v>
      </c>
      <c r="G4365" s="14" t="s">
        <v>3267</v>
      </c>
      <c r="H4365" s="21" t="s">
        <v>1165</v>
      </c>
      <c r="I4365" s="21" t="s">
        <v>3262</v>
      </c>
      <c r="M4365" t="s">
        <v>3034</v>
      </c>
      <c r="O4365">
        <v>2009</v>
      </c>
      <c r="Q4365" t="s">
        <v>3263</v>
      </c>
      <c r="S4365" t="s">
        <v>3265</v>
      </c>
      <c r="T4365" t="s">
        <v>3264</v>
      </c>
      <c r="U4365" s="21" t="s">
        <v>1151</v>
      </c>
      <c r="X4365" s="9" t="s">
        <v>3268</v>
      </c>
      <c r="Z4365">
        <v>12</v>
      </c>
      <c r="AD4365" t="s">
        <v>1165</v>
      </c>
      <c r="AF4365" t="s">
        <v>1165</v>
      </c>
      <c r="AI4365" s="21" t="s">
        <v>1165</v>
      </c>
      <c r="AJ4365" s="21" t="s">
        <v>1148</v>
      </c>
      <c r="AK4365" s="21">
        <v>86.465000000000003</v>
      </c>
      <c r="AL4365" t="s">
        <v>1277</v>
      </c>
      <c r="AM4365" t="s">
        <v>3003</v>
      </c>
      <c r="AN4365" s="21">
        <v>4</v>
      </c>
      <c r="AO4365" s="21">
        <v>25</v>
      </c>
      <c r="AP4365" s="21">
        <v>10</v>
      </c>
      <c r="AQ4365" s="22" t="s">
        <v>3252</v>
      </c>
      <c r="AR4365" s="21" t="s">
        <v>3270</v>
      </c>
    </row>
    <row r="4366" spans="1:44" x14ac:dyDescent="0.2">
      <c r="A4366" t="s">
        <v>2013</v>
      </c>
      <c r="B4366" s="21" t="s">
        <v>1146</v>
      </c>
      <c r="C4366" s="21" t="s">
        <v>1149</v>
      </c>
      <c r="D4366" s="21" t="s">
        <v>3260</v>
      </c>
      <c r="E4366" s="21" t="s">
        <v>3271</v>
      </c>
      <c r="G4366" s="14" t="s">
        <v>3267</v>
      </c>
      <c r="H4366" s="21" t="s">
        <v>1165</v>
      </c>
      <c r="I4366" s="21" t="s">
        <v>3262</v>
      </c>
      <c r="M4366" t="s">
        <v>3034</v>
      </c>
      <c r="O4366">
        <v>2009</v>
      </c>
      <c r="Q4366" t="s">
        <v>3263</v>
      </c>
      <c r="S4366" t="s">
        <v>3265</v>
      </c>
      <c r="T4366" t="s">
        <v>3264</v>
      </c>
      <c r="U4366" s="21" t="s">
        <v>1151</v>
      </c>
      <c r="X4366" s="9" t="s">
        <v>3268</v>
      </c>
      <c r="Z4366">
        <v>12</v>
      </c>
      <c r="AD4366" t="s">
        <v>1165</v>
      </c>
      <c r="AF4366" t="s">
        <v>1165</v>
      </c>
      <c r="AI4366" s="21" t="s">
        <v>1165</v>
      </c>
      <c r="AJ4366" s="21" t="s">
        <v>1148</v>
      </c>
      <c r="AK4366" s="21">
        <v>87.120999999999995</v>
      </c>
      <c r="AL4366" t="s">
        <v>1277</v>
      </c>
      <c r="AM4366" t="s">
        <v>3003</v>
      </c>
      <c r="AN4366" s="21">
        <v>4</v>
      </c>
      <c r="AO4366" s="21">
        <v>25</v>
      </c>
      <c r="AP4366" s="21">
        <v>11</v>
      </c>
      <c r="AQ4366" s="22" t="s">
        <v>3252</v>
      </c>
      <c r="AR4366" s="21" t="s">
        <v>3270</v>
      </c>
    </row>
    <row r="4367" spans="1:44" x14ac:dyDescent="0.2">
      <c r="A4367" t="s">
        <v>2013</v>
      </c>
      <c r="B4367" s="21" t="s">
        <v>1146</v>
      </c>
      <c r="C4367" s="21" t="s">
        <v>1149</v>
      </c>
      <c r="D4367" s="21" t="s">
        <v>3260</v>
      </c>
      <c r="E4367" s="21" t="s">
        <v>3271</v>
      </c>
      <c r="G4367" s="14" t="s">
        <v>3267</v>
      </c>
      <c r="H4367" s="21" t="s">
        <v>1165</v>
      </c>
      <c r="I4367" s="21" t="s">
        <v>3262</v>
      </c>
      <c r="M4367" t="s">
        <v>3034</v>
      </c>
      <c r="O4367">
        <v>2009</v>
      </c>
      <c r="Q4367" t="s">
        <v>3263</v>
      </c>
      <c r="S4367" t="s">
        <v>3265</v>
      </c>
      <c r="T4367" t="s">
        <v>3264</v>
      </c>
      <c r="U4367" s="21" t="s">
        <v>1151</v>
      </c>
      <c r="X4367" s="9" t="s">
        <v>3268</v>
      </c>
      <c r="Z4367">
        <v>12</v>
      </c>
      <c r="AD4367" t="s">
        <v>1165</v>
      </c>
      <c r="AF4367" t="s">
        <v>1165</v>
      </c>
      <c r="AI4367" s="21" t="s">
        <v>1165</v>
      </c>
      <c r="AJ4367" s="21" t="s">
        <v>1148</v>
      </c>
      <c r="AK4367" s="21">
        <v>87.120999999999995</v>
      </c>
      <c r="AL4367" t="s">
        <v>1277</v>
      </c>
      <c r="AM4367" t="s">
        <v>3003</v>
      </c>
      <c r="AN4367" s="21">
        <v>4</v>
      </c>
      <c r="AO4367" s="21">
        <v>25</v>
      </c>
      <c r="AP4367" s="21">
        <v>12</v>
      </c>
      <c r="AQ4367" s="22" t="s">
        <v>3252</v>
      </c>
      <c r="AR4367" s="21" t="s">
        <v>3270</v>
      </c>
    </row>
    <row r="4368" spans="1:44" x14ac:dyDescent="0.2">
      <c r="A4368" t="s">
        <v>2013</v>
      </c>
      <c r="B4368" s="21" t="s">
        <v>1146</v>
      </c>
      <c r="C4368" s="21" t="s">
        <v>1149</v>
      </c>
      <c r="D4368" s="21" t="s">
        <v>3260</v>
      </c>
      <c r="E4368" s="21" t="s">
        <v>3271</v>
      </c>
      <c r="G4368" s="14" t="s">
        <v>3267</v>
      </c>
      <c r="H4368" s="21" t="s">
        <v>1165</v>
      </c>
      <c r="I4368" s="21" t="s">
        <v>3262</v>
      </c>
      <c r="M4368" t="s">
        <v>3034</v>
      </c>
      <c r="O4368">
        <v>2009</v>
      </c>
      <c r="Q4368" t="s">
        <v>3263</v>
      </c>
      <c r="S4368" t="s">
        <v>3265</v>
      </c>
      <c r="T4368" t="s">
        <v>3264</v>
      </c>
      <c r="U4368" s="21" t="s">
        <v>1151</v>
      </c>
      <c r="X4368" s="9" t="s">
        <v>3268</v>
      </c>
      <c r="Z4368">
        <v>12</v>
      </c>
      <c r="AD4368" t="s">
        <v>1165</v>
      </c>
      <c r="AF4368" t="s">
        <v>1165</v>
      </c>
      <c r="AI4368" s="21" t="s">
        <v>1165</v>
      </c>
      <c r="AJ4368" s="21" t="s">
        <v>1148</v>
      </c>
      <c r="AK4368" s="21">
        <v>87.120999999999995</v>
      </c>
      <c r="AL4368" t="s">
        <v>1277</v>
      </c>
      <c r="AM4368" t="s">
        <v>3003</v>
      </c>
      <c r="AN4368" s="21">
        <v>4</v>
      </c>
      <c r="AO4368" s="21">
        <v>25</v>
      </c>
      <c r="AP4368" s="21">
        <v>13</v>
      </c>
      <c r="AQ4368" s="22" t="s">
        <v>3252</v>
      </c>
      <c r="AR4368" s="21" t="s">
        <v>3270</v>
      </c>
    </row>
    <row r="4369" spans="1:44" x14ac:dyDescent="0.2">
      <c r="A4369" t="s">
        <v>2013</v>
      </c>
      <c r="B4369" s="21" t="s">
        <v>1146</v>
      </c>
      <c r="C4369" s="21" t="s">
        <v>1149</v>
      </c>
      <c r="D4369" s="21" t="s">
        <v>3260</v>
      </c>
      <c r="E4369" s="21" t="s">
        <v>3271</v>
      </c>
      <c r="G4369" s="14" t="s">
        <v>3267</v>
      </c>
      <c r="H4369" s="21" t="s">
        <v>1165</v>
      </c>
      <c r="I4369" s="21" t="s">
        <v>3262</v>
      </c>
      <c r="M4369" t="s">
        <v>3034</v>
      </c>
      <c r="O4369">
        <v>2009</v>
      </c>
      <c r="Q4369" t="s">
        <v>3263</v>
      </c>
      <c r="S4369" t="s">
        <v>3265</v>
      </c>
      <c r="T4369" t="s">
        <v>3264</v>
      </c>
      <c r="U4369" s="21" t="s">
        <v>1151</v>
      </c>
      <c r="X4369" s="9" t="s">
        <v>3268</v>
      </c>
      <c r="Z4369">
        <v>12</v>
      </c>
      <c r="AD4369" t="s">
        <v>1165</v>
      </c>
      <c r="AF4369" t="s">
        <v>1165</v>
      </c>
      <c r="AI4369" s="21" t="s">
        <v>1165</v>
      </c>
      <c r="AJ4369" s="21" t="s">
        <v>1148</v>
      </c>
      <c r="AK4369" s="21">
        <v>87.120999999999995</v>
      </c>
      <c r="AL4369" t="s">
        <v>1277</v>
      </c>
      <c r="AM4369" t="s">
        <v>3003</v>
      </c>
      <c r="AN4369" s="21">
        <v>4</v>
      </c>
      <c r="AO4369" s="21">
        <v>25</v>
      </c>
      <c r="AP4369" s="21">
        <v>14</v>
      </c>
      <c r="AQ4369" s="22" t="s">
        <v>3252</v>
      </c>
      <c r="AR4369" s="21" t="s">
        <v>3270</v>
      </c>
    </row>
    <row r="4370" spans="1:44" x14ac:dyDescent="0.2">
      <c r="A4370" t="s">
        <v>2013</v>
      </c>
      <c r="B4370" s="21" t="s">
        <v>1146</v>
      </c>
      <c r="C4370" s="21" t="s">
        <v>1149</v>
      </c>
      <c r="D4370" s="21" t="s">
        <v>3260</v>
      </c>
      <c r="E4370" s="21" t="s">
        <v>3271</v>
      </c>
      <c r="G4370" s="14" t="s">
        <v>3267</v>
      </c>
      <c r="H4370" s="21" t="s">
        <v>1165</v>
      </c>
      <c r="I4370" s="21" t="s">
        <v>3262</v>
      </c>
      <c r="M4370" t="s">
        <v>3034</v>
      </c>
      <c r="O4370">
        <v>2009</v>
      </c>
      <c r="Q4370" t="s">
        <v>3263</v>
      </c>
      <c r="S4370" t="s">
        <v>3265</v>
      </c>
      <c r="T4370" t="s">
        <v>3264</v>
      </c>
      <c r="U4370" s="21" t="s">
        <v>1151</v>
      </c>
      <c r="X4370" s="9" t="s">
        <v>3268</v>
      </c>
      <c r="Z4370">
        <v>12</v>
      </c>
      <c r="AD4370" t="s">
        <v>1165</v>
      </c>
      <c r="AF4370" t="s">
        <v>1165</v>
      </c>
      <c r="AI4370" s="21" t="s">
        <v>1165</v>
      </c>
      <c r="AJ4370" s="21" t="s">
        <v>1148</v>
      </c>
      <c r="AK4370" s="21">
        <v>87.120999999999995</v>
      </c>
      <c r="AL4370" t="s">
        <v>1277</v>
      </c>
      <c r="AM4370" t="s">
        <v>3003</v>
      </c>
      <c r="AN4370" s="21">
        <v>4</v>
      </c>
      <c r="AO4370" s="21">
        <v>25</v>
      </c>
      <c r="AP4370" s="21">
        <v>15</v>
      </c>
      <c r="AQ4370" s="22" t="s">
        <v>3252</v>
      </c>
      <c r="AR4370" s="21" t="s">
        <v>3270</v>
      </c>
    </row>
    <row r="4371" spans="1:44" x14ac:dyDescent="0.2">
      <c r="A4371" t="s">
        <v>2013</v>
      </c>
      <c r="B4371" s="21" t="s">
        <v>1146</v>
      </c>
      <c r="C4371" s="21" t="s">
        <v>1149</v>
      </c>
      <c r="D4371" s="21" t="s">
        <v>3260</v>
      </c>
      <c r="E4371" s="21" t="s">
        <v>3271</v>
      </c>
      <c r="G4371" s="14" t="s">
        <v>3267</v>
      </c>
      <c r="H4371" s="21" t="s">
        <v>1165</v>
      </c>
      <c r="I4371" s="21" t="s">
        <v>3262</v>
      </c>
      <c r="M4371" t="s">
        <v>3034</v>
      </c>
      <c r="O4371">
        <v>2009</v>
      </c>
      <c r="Q4371" t="s">
        <v>3263</v>
      </c>
      <c r="S4371" t="s">
        <v>3265</v>
      </c>
      <c r="T4371" t="s">
        <v>3264</v>
      </c>
      <c r="U4371" s="21" t="s">
        <v>1151</v>
      </c>
      <c r="X4371" s="9" t="s">
        <v>3268</v>
      </c>
      <c r="Z4371">
        <v>12</v>
      </c>
      <c r="AD4371" t="s">
        <v>1165</v>
      </c>
      <c r="AF4371" t="s">
        <v>1165</v>
      </c>
      <c r="AI4371" s="21" t="s">
        <v>1165</v>
      </c>
      <c r="AJ4371" s="21" t="s">
        <v>1148</v>
      </c>
      <c r="AK4371" s="21">
        <v>87.120999999999995</v>
      </c>
      <c r="AL4371" t="s">
        <v>1277</v>
      </c>
      <c r="AM4371" t="s">
        <v>3003</v>
      </c>
      <c r="AN4371" s="21">
        <v>4</v>
      </c>
      <c r="AO4371" s="21">
        <v>25</v>
      </c>
      <c r="AP4371" s="21">
        <v>16</v>
      </c>
      <c r="AQ4371" s="22" t="s">
        <v>3252</v>
      </c>
      <c r="AR4371" s="21" t="s">
        <v>3270</v>
      </c>
    </row>
    <row r="4372" spans="1:44" x14ac:dyDescent="0.2">
      <c r="A4372" t="s">
        <v>2013</v>
      </c>
      <c r="B4372" s="21" t="s">
        <v>1146</v>
      </c>
      <c r="C4372" s="21" t="s">
        <v>1149</v>
      </c>
      <c r="D4372" s="21" t="s">
        <v>3260</v>
      </c>
      <c r="E4372" s="21" t="s">
        <v>3271</v>
      </c>
      <c r="G4372" s="14" t="s">
        <v>3267</v>
      </c>
      <c r="H4372" s="21" t="s">
        <v>1165</v>
      </c>
      <c r="I4372" s="21" t="s">
        <v>3262</v>
      </c>
      <c r="M4372" t="s">
        <v>3034</v>
      </c>
      <c r="O4372">
        <v>2009</v>
      </c>
      <c r="Q4372" t="s">
        <v>3263</v>
      </c>
      <c r="S4372" t="s">
        <v>3265</v>
      </c>
      <c r="T4372" t="s">
        <v>3264</v>
      </c>
      <c r="U4372" s="21" t="s">
        <v>1151</v>
      </c>
      <c r="X4372" s="9" t="s">
        <v>3268</v>
      </c>
      <c r="Z4372">
        <v>12</v>
      </c>
      <c r="AD4372" t="s">
        <v>1165</v>
      </c>
      <c r="AF4372" t="s">
        <v>1165</v>
      </c>
      <c r="AI4372" s="21" t="s">
        <v>1165</v>
      </c>
      <c r="AJ4372" s="21" t="s">
        <v>1148</v>
      </c>
      <c r="AK4372" s="21">
        <v>87.120999999999995</v>
      </c>
      <c r="AL4372" t="s">
        <v>1277</v>
      </c>
      <c r="AM4372" t="s">
        <v>3003</v>
      </c>
      <c r="AN4372" s="21">
        <v>4</v>
      </c>
      <c r="AO4372" s="21">
        <v>25</v>
      </c>
      <c r="AP4372" s="21">
        <v>17</v>
      </c>
      <c r="AQ4372" s="22" t="s">
        <v>3252</v>
      </c>
      <c r="AR4372" s="21" t="s">
        <v>3270</v>
      </c>
    </row>
    <row r="4373" spans="1:44" x14ac:dyDescent="0.2">
      <c r="A4373" t="s">
        <v>2013</v>
      </c>
      <c r="B4373" s="21" t="s">
        <v>1146</v>
      </c>
      <c r="C4373" s="21" t="s">
        <v>1149</v>
      </c>
      <c r="D4373" s="21" t="s">
        <v>3260</v>
      </c>
      <c r="E4373" s="21" t="s">
        <v>3271</v>
      </c>
      <c r="G4373" s="14" t="s">
        <v>3267</v>
      </c>
      <c r="H4373" s="21" t="s">
        <v>1165</v>
      </c>
      <c r="I4373" s="21" t="s">
        <v>3262</v>
      </c>
      <c r="M4373" t="s">
        <v>3034</v>
      </c>
      <c r="O4373">
        <v>2009</v>
      </c>
      <c r="Q4373" t="s">
        <v>3263</v>
      </c>
      <c r="S4373" t="s">
        <v>3265</v>
      </c>
      <c r="T4373" t="s">
        <v>3264</v>
      </c>
      <c r="U4373" s="21" t="s">
        <v>1151</v>
      </c>
      <c r="X4373" s="9" t="s">
        <v>3268</v>
      </c>
      <c r="Z4373">
        <v>12</v>
      </c>
      <c r="AD4373" t="s">
        <v>1165</v>
      </c>
      <c r="AF4373" t="s">
        <v>1165</v>
      </c>
      <c r="AI4373" s="21" t="s">
        <v>1165</v>
      </c>
      <c r="AJ4373" s="21" t="s">
        <v>1148</v>
      </c>
      <c r="AK4373" s="21">
        <v>88.384</v>
      </c>
      <c r="AL4373" t="s">
        <v>1277</v>
      </c>
      <c r="AM4373" t="s">
        <v>3003</v>
      </c>
      <c r="AN4373" s="21">
        <v>4</v>
      </c>
      <c r="AO4373" s="21">
        <v>25</v>
      </c>
      <c r="AP4373" s="21">
        <v>18</v>
      </c>
      <c r="AQ4373" s="22" t="s">
        <v>3252</v>
      </c>
      <c r="AR4373" s="21" t="s">
        <v>3270</v>
      </c>
    </row>
    <row r="4374" spans="1:44" x14ac:dyDescent="0.2">
      <c r="A4374" t="s">
        <v>2013</v>
      </c>
      <c r="B4374" s="21" t="s">
        <v>1146</v>
      </c>
      <c r="C4374" s="21" t="s">
        <v>1149</v>
      </c>
      <c r="D4374" s="21" t="s">
        <v>3260</v>
      </c>
      <c r="E4374" s="21" t="s">
        <v>3271</v>
      </c>
      <c r="G4374" s="14" t="s">
        <v>3267</v>
      </c>
      <c r="H4374" s="21" t="s">
        <v>1165</v>
      </c>
      <c r="I4374" s="21" t="s">
        <v>3262</v>
      </c>
      <c r="M4374" t="s">
        <v>3034</v>
      </c>
      <c r="O4374">
        <v>2009</v>
      </c>
      <c r="Q4374" t="s">
        <v>3263</v>
      </c>
      <c r="S4374" t="s">
        <v>3265</v>
      </c>
      <c r="T4374" t="s">
        <v>3264</v>
      </c>
      <c r="U4374" s="21" t="s">
        <v>1151</v>
      </c>
      <c r="X4374" s="9" t="s">
        <v>3268</v>
      </c>
      <c r="Z4374">
        <v>12</v>
      </c>
      <c r="AD4374" t="s">
        <v>1165</v>
      </c>
      <c r="AF4374" t="s">
        <v>1165</v>
      </c>
      <c r="AI4374" s="21" t="s">
        <v>1165</v>
      </c>
      <c r="AJ4374" s="21" t="s">
        <v>1148</v>
      </c>
      <c r="AK4374" s="21">
        <v>88.384</v>
      </c>
      <c r="AL4374" t="s">
        <v>1277</v>
      </c>
      <c r="AM4374" t="s">
        <v>3003</v>
      </c>
      <c r="AN4374" s="21">
        <v>4</v>
      </c>
      <c r="AO4374" s="21">
        <v>25</v>
      </c>
      <c r="AP4374" s="21">
        <v>19</v>
      </c>
      <c r="AQ4374" s="22" t="s">
        <v>3252</v>
      </c>
      <c r="AR4374" s="21" t="s">
        <v>3270</v>
      </c>
    </row>
    <row r="4375" spans="1:44" x14ac:dyDescent="0.2">
      <c r="A4375" t="s">
        <v>2013</v>
      </c>
      <c r="B4375" s="21" t="s">
        <v>1146</v>
      </c>
      <c r="C4375" s="21" t="s">
        <v>1149</v>
      </c>
      <c r="D4375" s="21" t="s">
        <v>3260</v>
      </c>
      <c r="E4375" s="21" t="s">
        <v>3271</v>
      </c>
      <c r="G4375" s="14" t="s">
        <v>3267</v>
      </c>
      <c r="H4375" s="21" t="s">
        <v>1165</v>
      </c>
      <c r="I4375" s="21" t="s">
        <v>3262</v>
      </c>
      <c r="M4375" t="s">
        <v>3034</v>
      </c>
      <c r="O4375">
        <v>2009</v>
      </c>
      <c r="Q4375" t="s">
        <v>3263</v>
      </c>
      <c r="S4375" t="s">
        <v>3265</v>
      </c>
      <c r="T4375" t="s">
        <v>3264</v>
      </c>
      <c r="U4375" s="21" t="s">
        <v>1151</v>
      </c>
      <c r="X4375" s="9" t="s">
        <v>3268</v>
      </c>
      <c r="Z4375">
        <v>12</v>
      </c>
      <c r="AD4375" t="s">
        <v>1165</v>
      </c>
      <c r="AF4375" t="s">
        <v>1165</v>
      </c>
      <c r="AI4375" s="21" t="s">
        <v>1165</v>
      </c>
      <c r="AJ4375" s="21" t="s">
        <v>1148</v>
      </c>
      <c r="AK4375" s="21">
        <v>88.384</v>
      </c>
      <c r="AL4375" t="s">
        <v>1277</v>
      </c>
      <c r="AM4375" t="s">
        <v>3003</v>
      </c>
      <c r="AN4375" s="21">
        <v>4</v>
      </c>
      <c r="AO4375" s="21">
        <v>25</v>
      </c>
      <c r="AP4375" s="21">
        <v>20</v>
      </c>
      <c r="AQ4375" s="22" t="s">
        <v>3252</v>
      </c>
      <c r="AR4375" s="21" t="s">
        <v>3270</v>
      </c>
    </row>
    <row r="4376" spans="1:44" x14ac:dyDescent="0.2">
      <c r="A4376" t="s">
        <v>2013</v>
      </c>
      <c r="B4376" s="21" t="s">
        <v>1146</v>
      </c>
      <c r="C4376" s="21" t="s">
        <v>1149</v>
      </c>
      <c r="D4376" s="21" t="s">
        <v>3260</v>
      </c>
      <c r="E4376" s="21" t="s">
        <v>3271</v>
      </c>
      <c r="G4376" s="14" t="s">
        <v>3267</v>
      </c>
      <c r="H4376" s="21" t="s">
        <v>1165</v>
      </c>
      <c r="I4376" s="21" t="s">
        <v>3262</v>
      </c>
      <c r="M4376" t="s">
        <v>3034</v>
      </c>
      <c r="O4376">
        <v>2009</v>
      </c>
      <c r="Q4376" t="s">
        <v>3263</v>
      </c>
      <c r="S4376" t="s">
        <v>3265</v>
      </c>
      <c r="T4376" t="s">
        <v>3264</v>
      </c>
      <c r="U4376" s="21" t="s">
        <v>1151</v>
      </c>
      <c r="X4376" s="9" t="s">
        <v>3268</v>
      </c>
      <c r="Z4376">
        <v>12</v>
      </c>
      <c r="AD4376" t="s">
        <v>1165</v>
      </c>
      <c r="AF4376" t="s">
        <v>1165</v>
      </c>
      <c r="AI4376" s="21" t="s">
        <v>1165</v>
      </c>
      <c r="AJ4376" s="21" t="s">
        <v>1148</v>
      </c>
      <c r="AK4376" s="21">
        <v>88.384</v>
      </c>
      <c r="AL4376" t="s">
        <v>1277</v>
      </c>
      <c r="AM4376" t="s">
        <v>3003</v>
      </c>
      <c r="AN4376" s="21">
        <v>4</v>
      </c>
      <c r="AO4376" s="21">
        <v>25</v>
      </c>
      <c r="AP4376" s="21">
        <v>21</v>
      </c>
      <c r="AQ4376" s="22" t="s">
        <v>3252</v>
      </c>
      <c r="AR4376" s="21" t="s">
        <v>3270</v>
      </c>
    </row>
    <row r="4377" spans="1:44" x14ac:dyDescent="0.2">
      <c r="A4377" t="s">
        <v>2013</v>
      </c>
      <c r="B4377" s="21" t="s">
        <v>1146</v>
      </c>
      <c r="C4377" s="21" t="s">
        <v>1149</v>
      </c>
      <c r="D4377" s="21" t="s">
        <v>3260</v>
      </c>
      <c r="E4377" s="21" t="s">
        <v>3271</v>
      </c>
      <c r="G4377" s="14" t="s">
        <v>3267</v>
      </c>
      <c r="H4377" s="21" t="s">
        <v>1165</v>
      </c>
      <c r="I4377" s="21" t="s">
        <v>3262</v>
      </c>
      <c r="M4377" t="s">
        <v>3034</v>
      </c>
      <c r="O4377">
        <v>2009</v>
      </c>
      <c r="Q4377" t="s">
        <v>3263</v>
      </c>
      <c r="S4377" t="s">
        <v>3265</v>
      </c>
      <c r="T4377" t="s">
        <v>3264</v>
      </c>
      <c r="U4377" s="21" t="s">
        <v>1151</v>
      </c>
      <c r="X4377" s="9" t="s">
        <v>3268</v>
      </c>
      <c r="Z4377">
        <v>12</v>
      </c>
      <c r="AD4377" t="s">
        <v>1165</v>
      </c>
      <c r="AF4377" t="s">
        <v>1165</v>
      </c>
      <c r="AI4377" s="21" t="s">
        <v>1165</v>
      </c>
      <c r="AJ4377" s="21" t="s">
        <v>1148</v>
      </c>
      <c r="AK4377" s="21">
        <v>88.384</v>
      </c>
      <c r="AL4377" t="s">
        <v>1277</v>
      </c>
      <c r="AM4377" t="s">
        <v>3003</v>
      </c>
      <c r="AN4377" s="21">
        <v>4</v>
      </c>
      <c r="AO4377" s="21">
        <v>25</v>
      </c>
      <c r="AP4377" s="21">
        <v>22</v>
      </c>
      <c r="AQ4377" s="22" t="s">
        <v>3252</v>
      </c>
      <c r="AR4377" s="21" t="s">
        <v>3270</v>
      </c>
    </row>
    <row r="4378" spans="1:44" x14ac:dyDescent="0.2">
      <c r="A4378" t="s">
        <v>2013</v>
      </c>
      <c r="B4378" s="21" t="s">
        <v>1146</v>
      </c>
      <c r="C4378" s="21" t="s">
        <v>1149</v>
      </c>
      <c r="D4378" s="21" t="s">
        <v>3260</v>
      </c>
      <c r="E4378" s="21" t="s">
        <v>3271</v>
      </c>
      <c r="G4378" s="14" t="s">
        <v>3267</v>
      </c>
      <c r="H4378" s="21" t="s">
        <v>1165</v>
      </c>
      <c r="I4378" s="21" t="s">
        <v>3262</v>
      </c>
      <c r="M4378" t="s">
        <v>3034</v>
      </c>
      <c r="O4378">
        <v>2009</v>
      </c>
      <c r="Q4378" t="s">
        <v>3263</v>
      </c>
      <c r="S4378" t="s">
        <v>3265</v>
      </c>
      <c r="T4378" t="s">
        <v>3264</v>
      </c>
      <c r="U4378" s="21" t="s">
        <v>1151</v>
      </c>
      <c r="X4378" s="9" t="s">
        <v>3268</v>
      </c>
      <c r="Z4378">
        <v>12</v>
      </c>
      <c r="AD4378" t="s">
        <v>1165</v>
      </c>
      <c r="AF4378" t="s">
        <v>1165</v>
      </c>
      <c r="AI4378" s="21" t="s">
        <v>1165</v>
      </c>
      <c r="AJ4378" s="21" t="s">
        <v>1148</v>
      </c>
      <c r="AK4378" s="21">
        <v>88.384</v>
      </c>
      <c r="AL4378" t="s">
        <v>1277</v>
      </c>
      <c r="AM4378" t="s">
        <v>3003</v>
      </c>
      <c r="AN4378" s="21">
        <v>4</v>
      </c>
      <c r="AO4378" s="21">
        <v>25</v>
      </c>
      <c r="AP4378" s="21">
        <v>23</v>
      </c>
      <c r="AQ4378" s="22" t="s">
        <v>3252</v>
      </c>
      <c r="AR4378" s="21" t="s">
        <v>3270</v>
      </c>
    </row>
    <row r="4379" spans="1:44" x14ac:dyDescent="0.2">
      <c r="A4379" t="s">
        <v>2013</v>
      </c>
      <c r="B4379" s="21" t="s">
        <v>1146</v>
      </c>
      <c r="C4379" s="21" t="s">
        <v>1149</v>
      </c>
      <c r="D4379" s="21" t="s">
        <v>3260</v>
      </c>
      <c r="E4379" s="21" t="s">
        <v>3271</v>
      </c>
      <c r="G4379" s="14" t="s">
        <v>3267</v>
      </c>
      <c r="H4379" s="21" t="s">
        <v>1165</v>
      </c>
      <c r="I4379" s="21" t="s">
        <v>3262</v>
      </c>
      <c r="M4379" t="s">
        <v>3034</v>
      </c>
      <c r="O4379">
        <v>2009</v>
      </c>
      <c r="Q4379" t="s">
        <v>3263</v>
      </c>
      <c r="S4379" t="s">
        <v>3265</v>
      </c>
      <c r="T4379" t="s">
        <v>3264</v>
      </c>
      <c r="U4379" s="21" t="s">
        <v>1151</v>
      </c>
      <c r="X4379" s="9" t="s">
        <v>3268</v>
      </c>
      <c r="Z4379">
        <v>12</v>
      </c>
      <c r="AD4379" t="s">
        <v>1165</v>
      </c>
      <c r="AF4379" t="s">
        <v>1165</v>
      </c>
      <c r="AI4379" s="21" t="s">
        <v>1165</v>
      </c>
      <c r="AJ4379" s="21" t="s">
        <v>1148</v>
      </c>
      <c r="AK4379" s="21">
        <v>88.384</v>
      </c>
      <c r="AL4379" t="s">
        <v>1277</v>
      </c>
      <c r="AM4379" t="s">
        <v>3003</v>
      </c>
      <c r="AN4379" s="21">
        <v>4</v>
      </c>
      <c r="AO4379" s="21">
        <v>25</v>
      </c>
      <c r="AP4379" s="21">
        <v>24</v>
      </c>
      <c r="AQ4379" s="22" t="s">
        <v>3252</v>
      </c>
      <c r="AR4379" s="21" t="s">
        <v>3270</v>
      </c>
    </row>
    <row r="4380" spans="1:44" x14ac:dyDescent="0.2">
      <c r="A4380" t="s">
        <v>2013</v>
      </c>
      <c r="B4380" s="21" t="s">
        <v>1146</v>
      </c>
      <c r="C4380" s="21" t="s">
        <v>1149</v>
      </c>
      <c r="D4380" s="21" t="s">
        <v>3260</v>
      </c>
      <c r="E4380" s="21" t="s">
        <v>3271</v>
      </c>
      <c r="G4380" s="14" t="s">
        <v>3267</v>
      </c>
      <c r="H4380" s="21" t="s">
        <v>1165</v>
      </c>
      <c r="I4380" s="21" t="s">
        <v>3262</v>
      </c>
      <c r="M4380" t="s">
        <v>3034</v>
      </c>
      <c r="O4380">
        <v>2009</v>
      </c>
      <c r="Q4380" t="s">
        <v>3263</v>
      </c>
      <c r="S4380" t="s">
        <v>3265</v>
      </c>
      <c r="T4380" t="s">
        <v>3264</v>
      </c>
      <c r="U4380" s="21" t="s">
        <v>1151</v>
      </c>
      <c r="X4380" s="9" t="s">
        <v>3268</v>
      </c>
      <c r="Z4380">
        <v>12</v>
      </c>
      <c r="AD4380" t="s">
        <v>1165</v>
      </c>
      <c r="AF4380" t="s">
        <v>1165</v>
      </c>
      <c r="AI4380" s="21" t="s">
        <v>1165</v>
      </c>
      <c r="AJ4380" s="21" t="s">
        <v>1148</v>
      </c>
      <c r="AK4380" s="21">
        <v>88.384</v>
      </c>
      <c r="AL4380" t="s">
        <v>1277</v>
      </c>
      <c r="AM4380" t="s">
        <v>3003</v>
      </c>
      <c r="AN4380" s="21">
        <v>4</v>
      </c>
      <c r="AO4380" s="21">
        <v>25</v>
      </c>
      <c r="AP4380" s="21">
        <v>25</v>
      </c>
      <c r="AQ4380" s="22" t="s">
        <v>3252</v>
      </c>
      <c r="AR4380" s="21" t="s">
        <v>3270</v>
      </c>
    </row>
    <row r="4381" spans="1:44" x14ac:dyDescent="0.2">
      <c r="A4381" t="s">
        <v>2013</v>
      </c>
      <c r="B4381" s="21" t="s">
        <v>1146</v>
      </c>
      <c r="C4381" s="21" t="s">
        <v>1149</v>
      </c>
      <c r="D4381" s="21" t="s">
        <v>3260</v>
      </c>
      <c r="E4381" s="21" t="s">
        <v>3271</v>
      </c>
      <c r="G4381" s="14" t="s">
        <v>3267</v>
      </c>
      <c r="H4381" s="21" t="s">
        <v>1165</v>
      </c>
      <c r="I4381" s="21" t="s">
        <v>3262</v>
      </c>
      <c r="M4381" t="s">
        <v>3034</v>
      </c>
      <c r="O4381">
        <v>2009</v>
      </c>
      <c r="Q4381" t="s">
        <v>3263</v>
      </c>
      <c r="S4381" t="s">
        <v>3265</v>
      </c>
      <c r="T4381" t="s">
        <v>3264</v>
      </c>
      <c r="U4381" s="21" t="s">
        <v>1151</v>
      </c>
      <c r="X4381" s="9" t="s">
        <v>3268</v>
      </c>
      <c r="Z4381">
        <v>12</v>
      </c>
      <c r="AD4381" t="s">
        <v>1165</v>
      </c>
      <c r="AF4381" t="s">
        <v>1165</v>
      </c>
      <c r="AI4381" s="21" t="s">
        <v>1165</v>
      </c>
      <c r="AJ4381" s="21" t="s">
        <v>1148</v>
      </c>
      <c r="AK4381" s="21">
        <v>88.384</v>
      </c>
      <c r="AL4381" t="s">
        <v>1277</v>
      </c>
      <c r="AM4381" t="s">
        <v>3003</v>
      </c>
      <c r="AN4381" s="21">
        <v>4</v>
      </c>
      <c r="AO4381" s="21">
        <v>25</v>
      </c>
      <c r="AP4381" s="21">
        <v>26</v>
      </c>
      <c r="AQ4381" s="22" t="s">
        <v>3252</v>
      </c>
      <c r="AR4381" s="21" t="s">
        <v>3270</v>
      </c>
    </row>
    <row r="4382" spans="1:44" x14ac:dyDescent="0.2">
      <c r="A4382" t="s">
        <v>2013</v>
      </c>
      <c r="B4382" s="21" t="s">
        <v>1146</v>
      </c>
      <c r="C4382" s="21" t="s">
        <v>1149</v>
      </c>
      <c r="D4382" s="21" t="s">
        <v>3260</v>
      </c>
      <c r="E4382" s="21" t="s">
        <v>3271</v>
      </c>
      <c r="G4382" s="14" t="s">
        <v>3267</v>
      </c>
      <c r="H4382" s="21" t="s">
        <v>1165</v>
      </c>
      <c r="I4382" s="21" t="s">
        <v>3262</v>
      </c>
      <c r="M4382" t="s">
        <v>3034</v>
      </c>
      <c r="O4382">
        <v>2009</v>
      </c>
      <c r="Q4382" t="s">
        <v>3263</v>
      </c>
      <c r="S4382" t="s">
        <v>3265</v>
      </c>
      <c r="T4382" t="s">
        <v>3264</v>
      </c>
      <c r="U4382" s="21" t="s">
        <v>1151</v>
      </c>
      <c r="X4382" s="9" t="s">
        <v>3268</v>
      </c>
      <c r="Z4382">
        <v>12</v>
      </c>
      <c r="AD4382" t="s">
        <v>1165</v>
      </c>
      <c r="AF4382" t="s">
        <v>1165</v>
      </c>
      <c r="AI4382" s="21" t="s">
        <v>1165</v>
      </c>
      <c r="AJ4382" s="21" t="s">
        <v>1148</v>
      </c>
      <c r="AK4382" s="21">
        <v>88.384</v>
      </c>
      <c r="AL4382" t="s">
        <v>1277</v>
      </c>
      <c r="AM4382" t="s">
        <v>3003</v>
      </c>
      <c r="AN4382" s="21">
        <v>4</v>
      </c>
      <c r="AO4382" s="21">
        <v>25</v>
      </c>
      <c r="AP4382" s="21">
        <v>27</v>
      </c>
      <c r="AQ4382" s="22" t="s">
        <v>3252</v>
      </c>
      <c r="AR4382" s="21" t="s">
        <v>3270</v>
      </c>
    </row>
    <row r="4383" spans="1:44" x14ac:dyDescent="0.2">
      <c r="A4383" t="s">
        <v>2013</v>
      </c>
      <c r="B4383" s="21" t="s">
        <v>1146</v>
      </c>
      <c r="C4383" s="21" t="s">
        <v>1149</v>
      </c>
      <c r="D4383" s="21" t="s">
        <v>3260</v>
      </c>
      <c r="E4383" s="21" t="s">
        <v>3271</v>
      </c>
      <c r="G4383" s="14" t="s">
        <v>3267</v>
      </c>
      <c r="H4383" s="21" t="s">
        <v>1165</v>
      </c>
      <c r="I4383" s="21" t="s">
        <v>3262</v>
      </c>
      <c r="M4383" t="s">
        <v>3034</v>
      </c>
      <c r="O4383">
        <v>2009</v>
      </c>
      <c r="Q4383" t="s">
        <v>3263</v>
      </c>
      <c r="S4383" t="s">
        <v>3265</v>
      </c>
      <c r="T4383" t="s">
        <v>3264</v>
      </c>
      <c r="U4383" s="21" t="s">
        <v>1151</v>
      </c>
      <c r="X4383" s="9" t="s">
        <v>3268</v>
      </c>
      <c r="Z4383">
        <v>12</v>
      </c>
      <c r="AD4383" t="s">
        <v>1165</v>
      </c>
      <c r="AF4383" t="s">
        <v>1165</v>
      </c>
      <c r="AI4383" s="21" t="s">
        <v>1165</v>
      </c>
      <c r="AJ4383" s="21" t="s">
        <v>1148</v>
      </c>
      <c r="AK4383" s="21">
        <v>88.384</v>
      </c>
      <c r="AL4383" t="s">
        <v>1277</v>
      </c>
      <c r="AM4383" t="s">
        <v>3003</v>
      </c>
      <c r="AN4383" s="21">
        <v>4</v>
      </c>
      <c r="AO4383" s="21">
        <v>25</v>
      </c>
      <c r="AP4383" s="21">
        <v>28</v>
      </c>
      <c r="AQ4383" s="22" t="s">
        <v>3252</v>
      </c>
      <c r="AR4383" s="21" t="s">
        <v>3270</v>
      </c>
    </row>
    <row r="4384" spans="1:44" x14ac:dyDescent="0.2">
      <c r="A4384" t="s">
        <v>2013</v>
      </c>
      <c r="B4384" s="21" t="s">
        <v>1146</v>
      </c>
      <c r="C4384" s="21" t="s">
        <v>1149</v>
      </c>
      <c r="D4384" s="21" t="s">
        <v>3260</v>
      </c>
      <c r="E4384" s="21" t="s">
        <v>3271</v>
      </c>
      <c r="G4384" s="14" t="s">
        <v>3267</v>
      </c>
      <c r="H4384" s="21" t="s">
        <v>1165</v>
      </c>
      <c r="I4384" s="21" t="s">
        <v>3262</v>
      </c>
      <c r="M4384" t="s">
        <v>3034</v>
      </c>
      <c r="O4384">
        <v>2009</v>
      </c>
      <c r="Q4384" t="s">
        <v>3263</v>
      </c>
      <c r="S4384" t="s">
        <v>3265</v>
      </c>
      <c r="T4384" t="s">
        <v>3264</v>
      </c>
      <c r="U4384" s="21" t="s">
        <v>1151</v>
      </c>
      <c r="X4384" s="9" t="s">
        <v>3268</v>
      </c>
      <c r="Z4384">
        <v>12</v>
      </c>
      <c r="AD4384" t="s">
        <v>1165</v>
      </c>
      <c r="AF4384" t="s">
        <v>1165</v>
      </c>
      <c r="AI4384" s="21" t="s">
        <v>1165</v>
      </c>
      <c r="AJ4384" s="21" t="s">
        <v>1148</v>
      </c>
      <c r="AK4384" s="21">
        <v>88.384</v>
      </c>
      <c r="AL4384" t="s">
        <v>1277</v>
      </c>
      <c r="AM4384" t="s">
        <v>3003</v>
      </c>
      <c r="AN4384" s="21">
        <v>4</v>
      </c>
      <c r="AO4384" s="21">
        <v>25</v>
      </c>
      <c r="AP4384" s="21">
        <v>29</v>
      </c>
      <c r="AQ4384" s="22" t="s">
        <v>3252</v>
      </c>
      <c r="AR4384" s="21" t="s">
        <v>3270</v>
      </c>
    </row>
    <row r="4385" spans="1:44" x14ac:dyDescent="0.2">
      <c r="A4385" t="s">
        <v>2013</v>
      </c>
      <c r="B4385" s="21" t="s">
        <v>1146</v>
      </c>
      <c r="C4385" s="21" t="s">
        <v>1149</v>
      </c>
      <c r="D4385" s="21" t="s">
        <v>3260</v>
      </c>
      <c r="E4385" s="21" t="s">
        <v>3271</v>
      </c>
      <c r="G4385" s="14" t="s">
        <v>3267</v>
      </c>
      <c r="H4385" s="21" t="s">
        <v>1165</v>
      </c>
      <c r="I4385" s="21" t="s">
        <v>3262</v>
      </c>
      <c r="M4385" t="s">
        <v>3034</v>
      </c>
      <c r="O4385">
        <v>2009</v>
      </c>
      <c r="Q4385" t="s">
        <v>3263</v>
      </c>
      <c r="S4385" t="s">
        <v>3265</v>
      </c>
      <c r="T4385" t="s">
        <v>3264</v>
      </c>
      <c r="U4385" s="21" t="s">
        <v>1151</v>
      </c>
      <c r="X4385" s="9" t="s">
        <v>3268</v>
      </c>
      <c r="Z4385">
        <v>12</v>
      </c>
      <c r="AD4385" t="s">
        <v>1165</v>
      </c>
      <c r="AF4385" t="s">
        <v>1165</v>
      </c>
      <c r="AI4385" s="21" t="s">
        <v>1165</v>
      </c>
      <c r="AJ4385" s="21" t="s">
        <v>1148</v>
      </c>
      <c r="AK4385" s="21">
        <v>88.384</v>
      </c>
      <c r="AL4385" t="s">
        <v>1277</v>
      </c>
      <c r="AM4385" t="s">
        <v>3003</v>
      </c>
      <c r="AN4385" s="21">
        <v>4</v>
      </c>
      <c r="AO4385" s="21">
        <v>25</v>
      </c>
      <c r="AP4385" s="21">
        <v>30</v>
      </c>
      <c r="AQ4385" s="22" t="s">
        <v>3252</v>
      </c>
      <c r="AR4385" s="21" t="s">
        <v>3270</v>
      </c>
    </row>
    <row r="4386" spans="1:44" x14ac:dyDescent="0.2">
      <c r="A4386" t="s">
        <v>2013</v>
      </c>
      <c r="B4386" s="21" t="s">
        <v>1146</v>
      </c>
      <c r="C4386" s="21" t="s">
        <v>1149</v>
      </c>
      <c r="D4386" s="21" t="s">
        <v>3260</v>
      </c>
      <c r="E4386" s="21" t="s">
        <v>3271</v>
      </c>
      <c r="G4386" s="14" t="s">
        <v>3267</v>
      </c>
      <c r="H4386" s="21" t="s">
        <v>1165</v>
      </c>
      <c r="I4386" s="21" t="s">
        <v>3262</v>
      </c>
      <c r="M4386" t="s">
        <v>3034</v>
      </c>
      <c r="O4386">
        <v>2009</v>
      </c>
      <c r="Q4386" t="s">
        <v>3263</v>
      </c>
      <c r="S4386" t="s">
        <v>3265</v>
      </c>
      <c r="T4386" t="s">
        <v>3264</v>
      </c>
      <c r="U4386" s="21" t="s">
        <v>1151</v>
      </c>
      <c r="X4386" s="9" t="s">
        <v>3269</v>
      </c>
      <c r="Z4386">
        <v>12</v>
      </c>
      <c r="AD4386" t="s">
        <v>1165</v>
      </c>
      <c r="AF4386" t="s">
        <v>1165</v>
      </c>
      <c r="AI4386" s="21" t="s">
        <v>1165</v>
      </c>
      <c r="AJ4386" s="21" t="s">
        <v>1148</v>
      </c>
      <c r="AK4386">
        <v>0</v>
      </c>
      <c r="AL4386" t="s">
        <v>1277</v>
      </c>
      <c r="AM4386">
        <v>0</v>
      </c>
      <c r="AN4386" s="21">
        <v>4</v>
      </c>
      <c r="AO4386" s="21">
        <v>25</v>
      </c>
      <c r="AP4386" s="21">
        <v>1</v>
      </c>
      <c r="AQ4386" s="22" t="s">
        <v>3252</v>
      </c>
      <c r="AR4386" s="21" t="s">
        <v>3270</v>
      </c>
    </row>
    <row r="4387" spans="1:44" x14ac:dyDescent="0.2">
      <c r="A4387" t="s">
        <v>2013</v>
      </c>
      <c r="B4387" s="21" t="s">
        <v>1146</v>
      </c>
      <c r="C4387" s="21" t="s">
        <v>1149</v>
      </c>
      <c r="D4387" s="21" t="s">
        <v>3260</v>
      </c>
      <c r="E4387" s="21" t="s">
        <v>3271</v>
      </c>
      <c r="G4387" s="14" t="s">
        <v>3267</v>
      </c>
      <c r="H4387" s="21" t="s">
        <v>1165</v>
      </c>
      <c r="I4387" s="21" t="s">
        <v>3262</v>
      </c>
      <c r="M4387" t="s">
        <v>3034</v>
      </c>
      <c r="O4387">
        <v>2009</v>
      </c>
      <c r="Q4387" t="s">
        <v>3263</v>
      </c>
      <c r="S4387" t="s">
        <v>3265</v>
      </c>
      <c r="T4387" t="s">
        <v>3264</v>
      </c>
      <c r="U4387" s="21" t="s">
        <v>1151</v>
      </c>
      <c r="X4387" s="9" t="s">
        <v>3269</v>
      </c>
      <c r="Z4387">
        <v>12</v>
      </c>
      <c r="AD4387" t="s">
        <v>1165</v>
      </c>
      <c r="AF4387" t="s">
        <v>1165</v>
      </c>
      <c r="AI4387" s="21" t="s">
        <v>1165</v>
      </c>
      <c r="AJ4387" s="21" t="s">
        <v>1148</v>
      </c>
      <c r="AK4387">
        <v>0</v>
      </c>
      <c r="AL4387" t="s">
        <v>1277</v>
      </c>
      <c r="AM4387">
        <v>0</v>
      </c>
      <c r="AN4387" s="21">
        <v>4</v>
      </c>
      <c r="AO4387" s="21">
        <v>25</v>
      </c>
      <c r="AP4387" s="21">
        <v>2</v>
      </c>
      <c r="AQ4387" s="22" t="s">
        <v>3252</v>
      </c>
      <c r="AR4387" s="21" t="s">
        <v>3270</v>
      </c>
    </row>
    <row r="4388" spans="1:44" x14ac:dyDescent="0.2">
      <c r="A4388" t="s">
        <v>2013</v>
      </c>
      <c r="B4388" s="21" t="s">
        <v>1146</v>
      </c>
      <c r="C4388" s="21" t="s">
        <v>1149</v>
      </c>
      <c r="D4388" s="21" t="s">
        <v>3260</v>
      </c>
      <c r="E4388" s="21" t="s">
        <v>3271</v>
      </c>
      <c r="G4388" s="14" t="s">
        <v>3267</v>
      </c>
      <c r="H4388" s="21" t="s">
        <v>1165</v>
      </c>
      <c r="I4388" s="21" t="s">
        <v>3262</v>
      </c>
      <c r="M4388" t="s">
        <v>3034</v>
      </c>
      <c r="O4388">
        <v>2009</v>
      </c>
      <c r="Q4388" t="s">
        <v>3263</v>
      </c>
      <c r="S4388" t="s">
        <v>3265</v>
      </c>
      <c r="T4388" t="s">
        <v>3264</v>
      </c>
      <c r="U4388" s="21" t="s">
        <v>1151</v>
      </c>
      <c r="X4388" s="9" t="s">
        <v>3269</v>
      </c>
      <c r="Z4388">
        <v>12</v>
      </c>
      <c r="AD4388" t="s">
        <v>1165</v>
      </c>
      <c r="AF4388" t="s">
        <v>1165</v>
      </c>
      <c r="AI4388" s="21" t="s">
        <v>1165</v>
      </c>
      <c r="AJ4388" s="21" t="s">
        <v>1148</v>
      </c>
      <c r="AK4388">
        <v>0</v>
      </c>
      <c r="AL4388" t="s">
        <v>1277</v>
      </c>
      <c r="AM4388">
        <v>0</v>
      </c>
      <c r="AN4388" s="21">
        <v>4</v>
      </c>
      <c r="AO4388" s="21">
        <v>25</v>
      </c>
      <c r="AP4388" s="21">
        <v>3</v>
      </c>
      <c r="AQ4388" s="22" t="s">
        <v>3252</v>
      </c>
      <c r="AR4388" s="21" t="s">
        <v>3270</v>
      </c>
    </row>
    <row r="4389" spans="1:44" x14ac:dyDescent="0.2">
      <c r="A4389" t="s">
        <v>2013</v>
      </c>
      <c r="B4389" s="21" t="s">
        <v>1146</v>
      </c>
      <c r="C4389" s="21" t="s">
        <v>1149</v>
      </c>
      <c r="D4389" s="21" t="s">
        <v>3260</v>
      </c>
      <c r="E4389" s="21" t="s">
        <v>3271</v>
      </c>
      <c r="G4389" s="14" t="s">
        <v>3267</v>
      </c>
      <c r="H4389" s="21" t="s">
        <v>1165</v>
      </c>
      <c r="I4389" s="21" t="s">
        <v>3262</v>
      </c>
      <c r="M4389" t="s">
        <v>3034</v>
      </c>
      <c r="O4389">
        <v>2009</v>
      </c>
      <c r="Q4389" t="s">
        <v>3263</v>
      </c>
      <c r="S4389" t="s">
        <v>3265</v>
      </c>
      <c r="T4389" t="s">
        <v>3264</v>
      </c>
      <c r="U4389" s="21" t="s">
        <v>1151</v>
      </c>
      <c r="X4389" s="9" t="s">
        <v>3269</v>
      </c>
      <c r="Z4389">
        <v>12</v>
      </c>
      <c r="AD4389" t="s">
        <v>1165</v>
      </c>
      <c r="AF4389" t="s">
        <v>1165</v>
      </c>
      <c r="AI4389" s="21" t="s">
        <v>1165</v>
      </c>
      <c r="AJ4389" s="21" t="s">
        <v>1148</v>
      </c>
      <c r="AK4389">
        <v>17.120999999999999</v>
      </c>
      <c r="AL4389" t="s">
        <v>1277</v>
      </c>
      <c r="AM4389">
        <f>24.697-9.444</f>
        <v>15.252999999999998</v>
      </c>
      <c r="AN4389" s="21">
        <v>4</v>
      </c>
      <c r="AO4389" s="21">
        <v>25</v>
      </c>
      <c r="AP4389" s="21">
        <v>4</v>
      </c>
      <c r="AQ4389" s="22" t="s">
        <v>3252</v>
      </c>
      <c r="AR4389" s="21" t="s">
        <v>3270</v>
      </c>
    </row>
    <row r="4390" spans="1:44" x14ac:dyDescent="0.2">
      <c r="A4390" t="s">
        <v>2013</v>
      </c>
      <c r="B4390" s="21" t="s">
        <v>1146</v>
      </c>
      <c r="C4390" s="21" t="s">
        <v>1149</v>
      </c>
      <c r="D4390" s="21" t="s">
        <v>3260</v>
      </c>
      <c r="E4390" s="21" t="s">
        <v>3271</v>
      </c>
      <c r="G4390" s="14" t="s">
        <v>3267</v>
      </c>
      <c r="H4390" s="21" t="s">
        <v>1165</v>
      </c>
      <c r="I4390" s="21" t="s">
        <v>3262</v>
      </c>
      <c r="M4390" t="s">
        <v>3034</v>
      </c>
      <c r="O4390">
        <v>2009</v>
      </c>
      <c r="Q4390" t="s">
        <v>3263</v>
      </c>
      <c r="S4390" t="s">
        <v>3265</v>
      </c>
      <c r="T4390" t="s">
        <v>3264</v>
      </c>
      <c r="U4390" s="21" t="s">
        <v>1151</v>
      </c>
      <c r="X4390" s="9" t="s">
        <v>3269</v>
      </c>
      <c r="Z4390">
        <v>12</v>
      </c>
      <c r="AD4390" t="s">
        <v>1165</v>
      </c>
      <c r="AF4390" t="s">
        <v>1165</v>
      </c>
      <c r="AI4390" s="21" t="s">
        <v>1165</v>
      </c>
      <c r="AJ4390" s="21" t="s">
        <v>1148</v>
      </c>
      <c r="AK4390">
        <v>36.262999999999998</v>
      </c>
      <c r="AL4390" t="s">
        <v>1277</v>
      </c>
      <c r="AM4390">
        <v>0</v>
      </c>
      <c r="AN4390" s="21">
        <v>4</v>
      </c>
      <c r="AO4390" s="21">
        <v>25</v>
      </c>
      <c r="AP4390" s="21">
        <v>5</v>
      </c>
      <c r="AQ4390" s="22" t="s">
        <v>3252</v>
      </c>
      <c r="AR4390" s="21" t="s">
        <v>3270</v>
      </c>
    </row>
    <row r="4391" spans="1:44" x14ac:dyDescent="0.2">
      <c r="A4391" t="s">
        <v>2013</v>
      </c>
      <c r="B4391" s="21" t="s">
        <v>1146</v>
      </c>
      <c r="C4391" s="21" t="s">
        <v>1149</v>
      </c>
      <c r="D4391" s="21" t="s">
        <v>3260</v>
      </c>
      <c r="E4391" s="21" t="s">
        <v>3271</v>
      </c>
      <c r="G4391" s="14" t="s">
        <v>3267</v>
      </c>
      <c r="H4391" s="21" t="s">
        <v>1165</v>
      </c>
      <c r="I4391" s="21" t="s">
        <v>3262</v>
      </c>
      <c r="M4391" t="s">
        <v>3034</v>
      </c>
      <c r="O4391">
        <v>2009</v>
      </c>
      <c r="Q4391" t="s">
        <v>3263</v>
      </c>
      <c r="S4391" t="s">
        <v>3265</v>
      </c>
      <c r="T4391" t="s">
        <v>3264</v>
      </c>
      <c r="U4391" s="21" t="s">
        <v>1151</v>
      </c>
      <c r="X4391" s="9" t="s">
        <v>3269</v>
      </c>
      <c r="Z4391">
        <v>12</v>
      </c>
      <c r="AD4391" t="s">
        <v>1165</v>
      </c>
      <c r="AF4391" t="s">
        <v>1165</v>
      </c>
      <c r="AI4391" s="21" t="s">
        <v>1165</v>
      </c>
      <c r="AJ4391" s="21" t="s">
        <v>1148</v>
      </c>
      <c r="AK4391">
        <v>49.241999999999997</v>
      </c>
      <c r="AL4391" t="s">
        <v>1277</v>
      </c>
      <c r="AM4391">
        <f>54.293-44.091</f>
        <v>10.201999999999998</v>
      </c>
      <c r="AN4391" s="21">
        <v>4</v>
      </c>
      <c r="AO4391" s="21">
        <v>25</v>
      </c>
      <c r="AP4391" s="21">
        <v>6</v>
      </c>
      <c r="AQ4391" s="22" t="s">
        <v>3252</v>
      </c>
      <c r="AR4391" s="21" t="s">
        <v>3270</v>
      </c>
    </row>
    <row r="4392" spans="1:44" x14ac:dyDescent="0.2">
      <c r="A4392" t="s">
        <v>2013</v>
      </c>
      <c r="B4392" s="21" t="s">
        <v>1146</v>
      </c>
      <c r="C4392" s="21" t="s">
        <v>1149</v>
      </c>
      <c r="D4392" s="21" t="s">
        <v>3260</v>
      </c>
      <c r="E4392" s="21" t="s">
        <v>3271</v>
      </c>
      <c r="G4392" s="14" t="s">
        <v>3267</v>
      </c>
      <c r="H4392" s="21" t="s">
        <v>1165</v>
      </c>
      <c r="I4392" s="21" t="s">
        <v>3262</v>
      </c>
      <c r="M4392" t="s">
        <v>3034</v>
      </c>
      <c r="O4392">
        <v>2009</v>
      </c>
      <c r="Q4392" t="s">
        <v>3263</v>
      </c>
      <c r="S4392" t="s">
        <v>3265</v>
      </c>
      <c r="T4392" t="s">
        <v>3264</v>
      </c>
      <c r="U4392" s="21" t="s">
        <v>1151</v>
      </c>
      <c r="X4392" s="9" t="s">
        <v>3269</v>
      </c>
      <c r="Z4392">
        <v>12</v>
      </c>
      <c r="AD4392" t="s">
        <v>1165</v>
      </c>
      <c r="AF4392" t="s">
        <v>1165</v>
      </c>
      <c r="AI4392" s="21" t="s">
        <v>1165</v>
      </c>
      <c r="AJ4392" s="21" t="s">
        <v>1148</v>
      </c>
      <c r="AK4392" s="21">
        <v>56.262999999999998</v>
      </c>
      <c r="AL4392" t="s">
        <v>1277</v>
      </c>
      <c r="AM4392" t="s">
        <v>3003</v>
      </c>
      <c r="AN4392" s="21">
        <v>4</v>
      </c>
      <c r="AO4392" s="21">
        <v>25</v>
      </c>
      <c r="AP4392" s="21">
        <v>7</v>
      </c>
      <c r="AQ4392" s="22" t="s">
        <v>3252</v>
      </c>
      <c r="AR4392" s="21" t="s">
        <v>3270</v>
      </c>
    </row>
    <row r="4393" spans="1:44" x14ac:dyDescent="0.2">
      <c r="A4393" t="s">
        <v>2013</v>
      </c>
      <c r="B4393" s="21" t="s">
        <v>1146</v>
      </c>
      <c r="C4393" s="21" t="s">
        <v>1149</v>
      </c>
      <c r="D4393" s="21" t="s">
        <v>3260</v>
      </c>
      <c r="E4393" s="21" t="s">
        <v>3271</v>
      </c>
      <c r="G4393" s="14" t="s">
        <v>3267</v>
      </c>
      <c r="H4393" s="21" t="s">
        <v>1165</v>
      </c>
      <c r="I4393" s="21" t="s">
        <v>3262</v>
      </c>
      <c r="M4393" t="s">
        <v>3034</v>
      </c>
      <c r="O4393">
        <v>2009</v>
      </c>
      <c r="Q4393" t="s">
        <v>3263</v>
      </c>
      <c r="S4393" t="s">
        <v>3265</v>
      </c>
      <c r="T4393" t="s">
        <v>3264</v>
      </c>
      <c r="U4393" s="21" t="s">
        <v>1151</v>
      </c>
      <c r="X4393" s="9" t="s">
        <v>3269</v>
      </c>
      <c r="Z4393">
        <v>12</v>
      </c>
      <c r="AD4393" t="s">
        <v>1165</v>
      </c>
      <c r="AF4393" t="s">
        <v>1165</v>
      </c>
      <c r="AI4393" s="21" t="s">
        <v>1165</v>
      </c>
      <c r="AJ4393" s="21" t="s">
        <v>1148</v>
      </c>
      <c r="AK4393" s="21">
        <v>63.283000000000001</v>
      </c>
      <c r="AL4393" t="s">
        <v>1277</v>
      </c>
      <c r="AM4393" t="s">
        <v>3003</v>
      </c>
      <c r="AN4393" s="21">
        <v>4</v>
      </c>
      <c r="AO4393" s="21">
        <v>25</v>
      </c>
      <c r="AP4393" s="21">
        <v>8</v>
      </c>
      <c r="AQ4393" s="22" t="s">
        <v>3252</v>
      </c>
      <c r="AR4393" s="21" t="s">
        <v>3270</v>
      </c>
    </row>
    <row r="4394" spans="1:44" x14ac:dyDescent="0.2">
      <c r="A4394" t="s">
        <v>2013</v>
      </c>
      <c r="B4394" s="21" t="s">
        <v>1146</v>
      </c>
      <c r="C4394" s="21" t="s">
        <v>1149</v>
      </c>
      <c r="D4394" s="21" t="s">
        <v>3260</v>
      </c>
      <c r="E4394" s="21" t="s">
        <v>3271</v>
      </c>
      <c r="G4394" s="14" t="s">
        <v>3267</v>
      </c>
      <c r="H4394" s="21" t="s">
        <v>1165</v>
      </c>
      <c r="I4394" s="21" t="s">
        <v>3262</v>
      </c>
      <c r="M4394" t="s">
        <v>3034</v>
      </c>
      <c r="O4394">
        <v>2009</v>
      </c>
      <c r="Q4394" t="s">
        <v>3263</v>
      </c>
      <c r="S4394" t="s">
        <v>3265</v>
      </c>
      <c r="T4394" t="s">
        <v>3264</v>
      </c>
      <c r="U4394" s="21" t="s">
        <v>1151</v>
      </c>
      <c r="X4394" s="9" t="s">
        <v>3269</v>
      </c>
      <c r="Z4394">
        <v>12</v>
      </c>
      <c r="AD4394" t="s">
        <v>1165</v>
      </c>
      <c r="AF4394" t="s">
        <v>1165</v>
      </c>
      <c r="AI4394" s="21" t="s">
        <v>1165</v>
      </c>
      <c r="AJ4394" s="21" t="s">
        <v>1148</v>
      </c>
      <c r="AK4394" s="21">
        <v>67.424000000000007</v>
      </c>
      <c r="AL4394" t="s">
        <v>1277</v>
      </c>
      <c r="AM4394" t="s">
        <v>3003</v>
      </c>
      <c r="AN4394" s="21">
        <v>4</v>
      </c>
      <c r="AO4394" s="21">
        <v>25</v>
      </c>
      <c r="AP4394" s="21">
        <v>9</v>
      </c>
      <c r="AQ4394" s="22" t="s">
        <v>3252</v>
      </c>
      <c r="AR4394" s="21" t="s">
        <v>3270</v>
      </c>
    </row>
    <row r="4395" spans="1:44" x14ac:dyDescent="0.2">
      <c r="A4395" t="s">
        <v>2013</v>
      </c>
      <c r="B4395" s="21" t="s">
        <v>1146</v>
      </c>
      <c r="C4395" s="21" t="s">
        <v>1149</v>
      </c>
      <c r="D4395" s="21" t="s">
        <v>3260</v>
      </c>
      <c r="E4395" s="21" t="s">
        <v>3271</v>
      </c>
      <c r="G4395" s="14" t="s">
        <v>3267</v>
      </c>
      <c r="H4395" s="21" t="s">
        <v>1165</v>
      </c>
      <c r="I4395" s="21" t="s">
        <v>3262</v>
      </c>
      <c r="M4395" t="s">
        <v>3034</v>
      </c>
      <c r="O4395">
        <v>2009</v>
      </c>
      <c r="Q4395" t="s">
        <v>3263</v>
      </c>
      <c r="S4395" t="s">
        <v>3265</v>
      </c>
      <c r="T4395" t="s">
        <v>3264</v>
      </c>
      <c r="U4395" s="21" t="s">
        <v>1151</v>
      </c>
      <c r="X4395" s="9" t="s">
        <v>3269</v>
      </c>
      <c r="Z4395">
        <v>12</v>
      </c>
      <c r="AD4395" t="s">
        <v>1165</v>
      </c>
      <c r="AF4395" t="s">
        <v>1165</v>
      </c>
      <c r="AI4395" s="21" t="s">
        <v>1165</v>
      </c>
      <c r="AJ4395" s="21" t="s">
        <v>1148</v>
      </c>
      <c r="AK4395" s="21">
        <v>69.343000000000004</v>
      </c>
      <c r="AL4395" t="s">
        <v>1277</v>
      </c>
      <c r="AM4395" t="s">
        <v>3003</v>
      </c>
      <c r="AN4395" s="21">
        <v>4</v>
      </c>
      <c r="AO4395" s="21">
        <v>25</v>
      </c>
      <c r="AP4395" s="21">
        <v>10</v>
      </c>
      <c r="AQ4395" s="22" t="s">
        <v>3252</v>
      </c>
      <c r="AR4395" s="21" t="s">
        <v>3270</v>
      </c>
    </row>
    <row r="4396" spans="1:44" x14ac:dyDescent="0.2">
      <c r="A4396" t="s">
        <v>2013</v>
      </c>
      <c r="B4396" s="21" t="s">
        <v>1146</v>
      </c>
      <c r="C4396" s="21" t="s">
        <v>1149</v>
      </c>
      <c r="D4396" s="21" t="s">
        <v>3260</v>
      </c>
      <c r="E4396" s="21" t="s">
        <v>3271</v>
      </c>
      <c r="G4396" s="14" t="s">
        <v>3267</v>
      </c>
      <c r="H4396" s="21" t="s">
        <v>1165</v>
      </c>
      <c r="I4396" s="21" t="s">
        <v>3262</v>
      </c>
      <c r="M4396" t="s">
        <v>3034</v>
      </c>
      <c r="O4396">
        <v>2009</v>
      </c>
      <c r="Q4396" t="s">
        <v>3263</v>
      </c>
      <c r="S4396" t="s">
        <v>3265</v>
      </c>
      <c r="T4396" t="s">
        <v>3264</v>
      </c>
      <c r="U4396" s="21" t="s">
        <v>1151</v>
      </c>
      <c r="X4396" s="9" t="s">
        <v>3269</v>
      </c>
      <c r="Z4396">
        <v>12</v>
      </c>
      <c r="AD4396" t="s">
        <v>1165</v>
      </c>
      <c r="AF4396" t="s">
        <v>1165</v>
      </c>
      <c r="AI4396" s="21" t="s">
        <v>1165</v>
      </c>
      <c r="AJ4396" s="21" t="s">
        <v>1148</v>
      </c>
      <c r="AK4396" s="21">
        <v>69.343000000000004</v>
      </c>
      <c r="AL4396" t="s">
        <v>1277</v>
      </c>
      <c r="AM4396" t="s">
        <v>3003</v>
      </c>
      <c r="AN4396" s="21">
        <v>4</v>
      </c>
      <c r="AO4396" s="21">
        <v>25</v>
      </c>
      <c r="AP4396" s="21">
        <v>11</v>
      </c>
      <c r="AQ4396" s="22" t="s">
        <v>3252</v>
      </c>
      <c r="AR4396" s="21" t="s">
        <v>3270</v>
      </c>
    </row>
    <row r="4397" spans="1:44" x14ac:dyDescent="0.2">
      <c r="A4397" t="s">
        <v>2013</v>
      </c>
      <c r="B4397" s="21" t="s">
        <v>1146</v>
      </c>
      <c r="C4397" s="21" t="s">
        <v>1149</v>
      </c>
      <c r="D4397" s="21" t="s">
        <v>3260</v>
      </c>
      <c r="E4397" s="21" t="s">
        <v>3271</v>
      </c>
      <c r="G4397" s="14" t="s">
        <v>3267</v>
      </c>
      <c r="H4397" s="21" t="s">
        <v>1165</v>
      </c>
      <c r="I4397" s="21" t="s">
        <v>3262</v>
      </c>
      <c r="M4397" t="s">
        <v>3034</v>
      </c>
      <c r="O4397">
        <v>2009</v>
      </c>
      <c r="Q4397" t="s">
        <v>3263</v>
      </c>
      <c r="S4397" t="s">
        <v>3265</v>
      </c>
      <c r="T4397" t="s">
        <v>3264</v>
      </c>
      <c r="U4397" s="21" t="s">
        <v>1151</v>
      </c>
      <c r="X4397" s="9" t="s">
        <v>3269</v>
      </c>
      <c r="Z4397">
        <v>12</v>
      </c>
      <c r="AD4397" t="s">
        <v>1165</v>
      </c>
      <c r="AF4397" t="s">
        <v>1165</v>
      </c>
      <c r="AI4397" s="21" t="s">
        <v>1165</v>
      </c>
      <c r="AJ4397" s="21" t="s">
        <v>1148</v>
      </c>
      <c r="AK4397" s="21">
        <v>69.343000000000004</v>
      </c>
      <c r="AL4397" t="s">
        <v>1277</v>
      </c>
      <c r="AM4397" t="s">
        <v>3003</v>
      </c>
      <c r="AN4397" s="21">
        <v>4</v>
      </c>
      <c r="AO4397" s="21">
        <v>25</v>
      </c>
      <c r="AP4397" s="21">
        <v>12</v>
      </c>
      <c r="AQ4397" s="22" t="s">
        <v>3252</v>
      </c>
      <c r="AR4397" s="21" t="s">
        <v>3270</v>
      </c>
    </row>
    <row r="4398" spans="1:44" x14ac:dyDescent="0.2">
      <c r="A4398" t="s">
        <v>2013</v>
      </c>
      <c r="B4398" s="21" t="s">
        <v>1146</v>
      </c>
      <c r="C4398" s="21" t="s">
        <v>1149</v>
      </c>
      <c r="D4398" s="21" t="s">
        <v>3260</v>
      </c>
      <c r="E4398" s="21" t="s">
        <v>3271</v>
      </c>
      <c r="G4398" s="14" t="s">
        <v>3267</v>
      </c>
      <c r="H4398" s="21" t="s">
        <v>1165</v>
      </c>
      <c r="I4398" s="21" t="s">
        <v>3262</v>
      </c>
      <c r="M4398" t="s">
        <v>3034</v>
      </c>
      <c r="O4398">
        <v>2009</v>
      </c>
      <c r="Q4398" t="s">
        <v>3263</v>
      </c>
      <c r="S4398" t="s">
        <v>3265</v>
      </c>
      <c r="T4398" t="s">
        <v>3264</v>
      </c>
      <c r="U4398" s="21" t="s">
        <v>1151</v>
      </c>
      <c r="X4398" s="9" t="s">
        <v>3269</v>
      </c>
      <c r="Z4398">
        <v>12</v>
      </c>
      <c r="AD4398" t="s">
        <v>1165</v>
      </c>
      <c r="AF4398" t="s">
        <v>1165</v>
      </c>
      <c r="AI4398" s="21" t="s">
        <v>1165</v>
      </c>
      <c r="AJ4398" s="21" t="s">
        <v>1148</v>
      </c>
      <c r="AK4398" s="21">
        <v>72.322999999999993</v>
      </c>
      <c r="AL4398" t="s">
        <v>1277</v>
      </c>
      <c r="AM4398" t="s">
        <v>3003</v>
      </c>
      <c r="AN4398" s="21">
        <v>4</v>
      </c>
      <c r="AO4398" s="21">
        <v>25</v>
      </c>
      <c r="AP4398" s="21">
        <v>13</v>
      </c>
      <c r="AQ4398" s="22" t="s">
        <v>3252</v>
      </c>
      <c r="AR4398" s="21" t="s">
        <v>3270</v>
      </c>
    </row>
    <row r="4399" spans="1:44" x14ac:dyDescent="0.2">
      <c r="A4399" t="s">
        <v>2013</v>
      </c>
      <c r="B4399" s="21" t="s">
        <v>1146</v>
      </c>
      <c r="C4399" s="21" t="s">
        <v>1149</v>
      </c>
      <c r="D4399" s="21" t="s">
        <v>3260</v>
      </c>
      <c r="E4399" s="21" t="s">
        <v>3271</v>
      </c>
      <c r="G4399" s="14" t="s">
        <v>3267</v>
      </c>
      <c r="H4399" s="21" t="s">
        <v>1165</v>
      </c>
      <c r="I4399" s="21" t="s">
        <v>3262</v>
      </c>
      <c r="M4399" t="s">
        <v>3034</v>
      </c>
      <c r="O4399">
        <v>2009</v>
      </c>
      <c r="Q4399" t="s">
        <v>3263</v>
      </c>
      <c r="S4399" t="s">
        <v>3265</v>
      </c>
      <c r="T4399" t="s">
        <v>3264</v>
      </c>
      <c r="U4399" s="21" t="s">
        <v>1151</v>
      </c>
      <c r="X4399" s="9" t="s">
        <v>3269</v>
      </c>
      <c r="Z4399">
        <v>12</v>
      </c>
      <c r="AD4399" t="s">
        <v>1165</v>
      </c>
      <c r="AF4399" t="s">
        <v>1165</v>
      </c>
      <c r="AI4399" s="21" t="s">
        <v>1165</v>
      </c>
      <c r="AJ4399" s="21" t="s">
        <v>1148</v>
      </c>
      <c r="AK4399" s="21">
        <v>72.322999999999993</v>
      </c>
      <c r="AL4399" t="s">
        <v>1277</v>
      </c>
      <c r="AM4399" t="s">
        <v>3003</v>
      </c>
      <c r="AN4399" s="21">
        <v>4</v>
      </c>
      <c r="AO4399" s="21">
        <v>25</v>
      </c>
      <c r="AP4399" s="21">
        <v>14</v>
      </c>
      <c r="AQ4399" s="22" t="s">
        <v>3252</v>
      </c>
      <c r="AR4399" s="21" t="s">
        <v>3270</v>
      </c>
    </row>
    <row r="4400" spans="1:44" x14ac:dyDescent="0.2">
      <c r="A4400" t="s">
        <v>2013</v>
      </c>
      <c r="B4400" s="21" t="s">
        <v>1146</v>
      </c>
      <c r="C4400" s="21" t="s">
        <v>1149</v>
      </c>
      <c r="D4400" s="21" t="s">
        <v>3260</v>
      </c>
      <c r="E4400" s="21" t="s">
        <v>3271</v>
      </c>
      <c r="G4400" s="14" t="s">
        <v>3267</v>
      </c>
      <c r="H4400" s="21" t="s">
        <v>1165</v>
      </c>
      <c r="I4400" s="21" t="s">
        <v>3262</v>
      </c>
      <c r="M4400" t="s">
        <v>3034</v>
      </c>
      <c r="O4400">
        <v>2009</v>
      </c>
      <c r="Q4400" t="s">
        <v>3263</v>
      </c>
      <c r="S4400" t="s">
        <v>3265</v>
      </c>
      <c r="T4400" t="s">
        <v>3264</v>
      </c>
      <c r="U4400" s="21" t="s">
        <v>1151</v>
      </c>
      <c r="X4400" s="9" t="s">
        <v>3269</v>
      </c>
      <c r="Z4400">
        <v>12</v>
      </c>
      <c r="AD4400" t="s">
        <v>1165</v>
      </c>
      <c r="AF4400" t="s">
        <v>1165</v>
      </c>
      <c r="AI4400" s="21" t="s">
        <v>1165</v>
      </c>
      <c r="AJ4400" s="21" t="s">
        <v>1148</v>
      </c>
      <c r="AK4400" s="21">
        <v>73.231999999999999</v>
      </c>
      <c r="AL4400" t="s">
        <v>1277</v>
      </c>
      <c r="AM4400" t="s">
        <v>3003</v>
      </c>
      <c r="AN4400" s="21">
        <v>4</v>
      </c>
      <c r="AO4400" s="21">
        <v>25</v>
      </c>
      <c r="AP4400" s="21">
        <v>15</v>
      </c>
      <c r="AQ4400" s="22" t="s">
        <v>3252</v>
      </c>
      <c r="AR4400" s="21" t="s">
        <v>3270</v>
      </c>
    </row>
    <row r="4401" spans="1:44" x14ac:dyDescent="0.2">
      <c r="A4401" t="s">
        <v>2013</v>
      </c>
      <c r="B4401" s="21" t="s">
        <v>1146</v>
      </c>
      <c r="C4401" s="21" t="s">
        <v>1149</v>
      </c>
      <c r="D4401" s="21" t="s">
        <v>3260</v>
      </c>
      <c r="E4401" s="21" t="s">
        <v>3271</v>
      </c>
      <c r="G4401" s="14" t="s">
        <v>3267</v>
      </c>
      <c r="H4401" s="21" t="s">
        <v>1165</v>
      </c>
      <c r="I4401" s="21" t="s">
        <v>3262</v>
      </c>
      <c r="M4401" t="s">
        <v>3034</v>
      </c>
      <c r="O4401">
        <v>2009</v>
      </c>
      <c r="Q4401" t="s">
        <v>3263</v>
      </c>
      <c r="S4401" t="s">
        <v>3265</v>
      </c>
      <c r="T4401" t="s">
        <v>3264</v>
      </c>
      <c r="U4401" s="21" t="s">
        <v>1151</v>
      </c>
      <c r="X4401" s="9" t="s">
        <v>3269</v>
      </c>
      <c r="Z4401">
        <v>12</v>
      </c>
      <c r="AD4401" t="s">
        <v>1165</v>
      </c>
      <c r="AF4401" t="s">
        <v>1165</v>
      </c>
      <c r="AI4401" s="21" t="s">
        <v>1165</v>
      </c>
      <c r="AJ4401" s="21" t="s">
        <v>1148</v>
      </c>
      <c r="AK4401" s="21">
        <v>73.231999999999999</v>
      </c>
      <c r="AL4401" t="s">
        <v>1277</v>
      </c>
      <c r="AM4401" t="s">
        <v>3003</v>
      </c>
      <c r="AN4401" s="21">
        <v>4</v>
      </c>
      <c r="AO4401" s="21">
        <v>25</v>
      </c>
      <c r="AP4401" s="21">
        <v>16</v>
      </c>
      <c r="AQ4401" s="22" t="s">
        <v>3252</v>
      </c>
      <c r="AR4401" s="21" t="s">
        <v>3270</v>
      </c>
    </row>
    <row r="4402" spans="1:44" x14ac:dyDescent="0.2">
      <c r="A4402" t="s">
        <v>2013</v>
      </c>
      <c r="B4402" s="21" t="s">
        <v>1146</v>
      </c>
      <c r="C4402" s="21" t="s">
        <v>1149</v>
      </c>
      <c r="D4402" s="21" t="s">
        <v>3260</v>
      </c>
      <c r="E4402" s="21" t="s">
        <v>3271</v>
      </c>
      <c r="G4402" s="14" t="s">
        <v>3267</v>
      </c>
      <c r="H4402" s="21" t="s">
        <v>1165</v>
      </c>
      <c r="I4402" s="21" t="s">
        <v>3262</v>
      </c>
      <c r="M4402" t="s">
        <v>3034</v>
      </c>
      <c r="O4402">
        <v>2009</v>
      </c>
      <c r="Q4402" t="s">
        <v>3263</v>
      </c>
      <c r="S4402" t="s">
        <v>3265</v>
      </c>
      <c r="T4402" t="s">
        <v>3264</v>
      </c>
      <c r="U4402" s="21" t="s">
        <v>1151</v>
      </c>
      <c r="X4402" s="9" t="s">
        <v>3269</v>
      </c>
      <c r="Z4402">
        <v>12</v>
      </c>
      <c r="AD4402" t="s">
        <v>1165</v>
      </c>
      <c r="AF4402" t="s">
        <v>1165</v>
      </c>
      <c r="AI4402" s="21" t="s">
        <v>1165</v>
      </c>
      <c r="AJ4402" s="21" t="s">
        <v>1148</v>
      </c>
      <c r="AK4402" s="21">
        <v>73.231999999999999</v>
      </c>
      <c r="AL4402" t="s">
        <v>1277</v>
      </c>
      <c r="AM4402" t="s">
        <v>3003</v>
      </c>
      <c r="AN4402" s="21">
        <v>4</v>
      </c>
      <c r="AO4402" s="21">
        <v>25</v>
      </c>
      <c r="AP4402" s="21">
        <v>17</v>
      </c>
      <c r="AQ4402" s="22" t="s">
        <v>3252</v>
      </c>
      <c r="AR4402" s="21" t="s">
        <v>3270</v>
      </c>
    </row>
    <row r="4403" spans="1:44" x14ac:dyDescent="0.2">
      <c r="A4403" t="s">
        <v>2013</v>
      </c>
      <c r="B4403" s="21" t="s">
        <v>1146</v>
      </c>
      <c r="C4403" s="21" t="s">
        <v>1149</v>
      </c>
      <c r="D4403" s="21" t="s">
        <v>3260</v>
      </c>
      <c r="E4403" s="21" t="s">
        <v>3271</v>
      </c>
      <c r="G4403" s="14" t="s">
        <v>3267</v>
      </c>
      <c r="H4403" s="21" t="s">
        <v>1165</v>
      </c>
      <c r="I4403" s="21" t="s">
        <v>3262</v>
      </c>
      <c r="M4403" t="s">
        <v>3034</v>
      </c>
      <c r="O4403">
        <v>2009</v>
      </c>
      <c r="Q4403" t="s">
        <v>3263</v>
      </c>
      <c r="S4403" t="s">
        <v>3265</v>
      </c>
      <c r="T4403" t="s">
        <v>3264</v>
      </c>
      <c r="U4403" s="21" t="s">
        <v>1151</v>
      </c>
      <c r="X4403" s="9" t="s">
        <v>3269</v>
      </c>
      <c r="Z4403">
        <v>12</v>
      </c>
      <c r="AD4403" t="s">
        <v>1165</v>
      </c>
      <c r="AF4403" t="s">
        <v>1165</v>
      </c>
      <c r="AI4403" s="21" t="s">
        <v>1165</v>
      </c>
      <c r="AJ4403" s="21" t="s">
        <v>1148</v>
      </c>
      <c r="AK4403" s="21">
        <v>73.231999999999999</v>
      </c>
      <c r="AL4403" t="s">
        <v>1277</v>
      </c>
      <c r="AM4403" t="s">
        <v>3003</v>
      </c>
      <c r="AN4403" s="21">
        <v>4</v>
      </c>
      <c r="AO4403" s="21">
        <v>25</v>
      </c>
      <c r="AP4403" s="21">
        <v>18</v>
      </c>
      <c r="AQ4403" s="22" t="s">
        <v>3252</v>
      </c>
      <c r="AR4403" s="21" t="s">
        <v>3270</v>
      </c>
    </row>
    <row r="4404" spans="1:44" x14ac:dyDescent="0.2">
      <c r="A4404" t="s">
        <v>2013</v>
      </c>
      <c r="B4404" s="21" t="s">
        <v>1146</v>
      </c>
      <c r="C4404" s="21" t="s">
        <v>1149</v>
      </c>
      <c r="D4404" s="21" t="s">
        <v>3260</v>
      </c>
      <c r="E4404" s="21" t="s">
        <v>3271</v>
      </c>
      <c r="G4404" s="14" t="s">
        <v>3267</v>
      </c>
      <c r="H4404" s="21" t="s">
        <v>1165</v>
      </c>
      <c r="I4404" s="21" t="s">
        <v>3262</v>
      </c>
      <c r="M4404" t="s">
        <v>3034</v>
      </c>
      <c r="O4404">
        <v>2009</v>
      </c>
      <c r="Q4404" t="s">
        <v>3263</v>
      </c>
      <c r="S4404" t="s">
        <v>3265</v>
      </c>
      <c r="T4404" t="s">
        <v>3264</v>
      </c>
      <c r="U4404" s="21" t="s">
        <v>1151</v>
      </c>
      <c r="X4404" s="9" t="s">
        <v>3269</v>
      </c>
      <c r="Z4404">
        <v>12</v>
      </c>
      <c r="AD4404" t="s">
        <v>1165</v>
      </c>
      <c r="AF4404" t="s">
        <v>1165</v>
      </c>
      <c r="AI4404" s="21" t="s">
        <v>1165</v>
      </c>
      <c r="AJ4404" s="21" t="s">
        <v>1148</v>
      </c>
      <c r="AK4404" s="21">
        <v>73.231999999999999</v>
      </c>
      <c r="AL4404" t="s">
        <v>1277</v>
      </c>
      <c r="AM4404" t="s">
        <v>3003</v>
      </c>
      <c r="AN4404" s="21">
        <v>4</v>
      </c>
      <c r="AO4404" s="21">
        <v>25</v>
      </c>
      <c r="AP4404" s="21">
        <v>19</v>
      </c>
      <c r="AQ4404" s="22" t="s">
        <v>3252</v>
      </c>
      <c r="AR4404" s="21" t="s">
        <v>3270</v>
      </c>
    </row>
    <row r="4405" spans="1:44" x14ac:dyDescent="0.2">
      <c r="A4405" t="s">
        <v>2013</v>
      </c>
      <c r="B4405" s="21" t="s">
        <v>1146</v>
      </c>
      <c r="C4405" s="21" t="s">
        <v>1149</v>
      </c>
      <c r="D4405" s="21" t="s">
        <v>3260</v>
      </c>
      <c r="E4405" s="21" t="s">
        <v>3271</v>
      </c>
      <c r="G4405" s="14" t="s">
        <v>3267</v>
      </c>
      <c r="H4405" s="21" t="s">
        <v>1165</v>
      </c>
      <c r="I4405" s="21" t="s">
        <v>3262</v>
      </c>
      <c r="M4405" t="s">
        <v>3034</v>
      </c>
      <c r="O4405">
        <v>2009</v>
      </c>
      <c r="Q4405" t="s">
        <v>3263</v>
      </c>
      <c r="S4405" t="s">
        <v>3265</v>
      </c>
      <c r="T4405" t="s">
        <v>3264</v>
      </c>
      <c r="U4405" s="21" t="s">
        <v>1151</v>
      </c>
      <c r="X4405" s="9" t="s">
        <v>3269</v>
      </c>
      <c r="Z4405">
        <v>12</v>
      </c>
      <c r="AD4405" t="s">
        <v>1165</v>
      </c>
      <c r="AF4405" t="s">
        <v>1165</v>
      </c>
      <c r="AI4405" s="21" t="s">
        <v>1165</v>
      </c>
      <c r="AJ4405" s="21" t="s">
        <v>1148</v>
      </c>
      <c r="AK4405" s="21">
        <v>73.231999999999999</v>
      </c>
      <c r="AL4405" t="s">
        <v>1277</v>
      </c>
      <c r="AM4405" t="s">
        <v>3003</v>
      </c>
      <c r="AN4405" s="21">
        <v>4</v>
      </c>
      <c r="AO4405" s="21">
        <v>25</v>
      </c>
      <c r="AP4405" s="21">
        <v>20</v>
      </c>
      <c r="AQ4405" s="22" t="s">
        <v>3252</v>
      </c>
      <c r="AR4405" s="21" t="s">
        <v>3270</v>
      </c>
    </row>
    <row r="4406" spans="1:44" x14ac:dyDescent="0.2">
      <c r="A4406" t="s">
        <v>2013</v>
      </c>
      <c r="B4406" s="21" t="s">
        <v>1146</v>
      </c>
      <c r="C4406" s="21" t="s">
        <v>1149</v>
      </c>
      <c r="D4406" s="21" t="s">
        <v>3260</v>
      </c>
      <c r="E4406" s="21" t="s">
        <v>3271</v>
      </c>
      <c r="G4406" s="14" t="s">
        <v>3267</v>
      </c>
      <c r="H4406" s="21" t="s">
        <v>1165</v>
      </c>
      <c r="I4406" s="21" t="s">
        <v>3262</v>
      </c>
      <c r="M4406" t="s">
        <v>3034</v>
      </c>
      <c r="O4406">
        <v>2009</v>
      </c>
      <c r="Q4406" t="s">
        <v>3263</v>
      </c>
      <c r="S4406" t="s">
        <v>3265</v>
      </c>
      <c r="T4406" t="s">
        <v>3264</v>
      </c>
      <c r="U4406" s="21" t="s">
        <v>1151</v>
      </c>
      <c r="X4406" s="9" t="s">
        <v>3269</v>
      </c>
      <c r="Z4406">
        <v>12</v>
      </c>
      <c r="AD4406" t="s">
        <v>1165</v>
      </c>
      <c r="AF4406" t="s">
        <v>1165</v>
      </c>
      <c r="AI4406" s="21" t="s">
        <v>1165</v>
      </c>
      <c r="AJ4406" s="21" t="s">
        <v>1148</v>
      </c>
      <c r="AK4406" s="21">
        <v>73.231999999999999</v>
      </c>
      <c r="AL4406" t="s">
        <v>1277</v>
      </c>
      <c r="AM4406" t="s">
        <v>3003</v>
      </c>
      <c r="AN4406" s="21">
        <v>4</v>
      </c>
      <c r="AO4406" s="21">
        <v>25</v>
      </c>
      <c r="AP4406" s="21">
        <v>21</v>
      </c>
      <c r="AQ4406" s="22" t="s">
        <v>3252</v>
      </c>
      <c r="AR4406" s="21" t="s">
        <v>3270</v>
      </c>
    </row>
    <row r="4407" spans="1:44" x14ac:dyDescent="0.2">
      <c r="A4407" t="s">
        <v>2013</v>
      </c>
      <c r="B4407" s="21" t="s">
        <v>1146</v>
      </c>
      <c r="C4407" s="21" t="s">
        <v>1149</v>
      </c>
      <c r="D4407" s="21" t="s">
        <v>3260</v>
      </c>
      <c r="E4407" s="21" t="s">
        <v>3271</v>
      </c>
      <c r="G4407" s="14" t="s">
        <v>3267</v>
      </c>
      <c r="H4407" s="21" t="s">
        <v>1165</v>
      </c>
      <c r="I4407" s="21" t="s">
        <v>3262</v>
      </c>
      <c r="M4407" t="s">
        <v>3034</v>
      </c>
      <c r="O4407">
        <v>2009</v>
      </c>
      <c r="Q4407" t="s">
        <v>3263</v>
      </c>
      <c r="S4407" t="s">
        <v>3265</v>
      </c>
      <c r="T4407" t="s">
        <v>3264</v>
      </c>
      <c r="U4407" s="21" t="s">
        <v>1151</v>
      </c>
      <c r="X4407" s="9" t="s">
        <v>3269</v>
      </c>
      <c r="Z4407">
        <v>12</v>
      </c>
      <c r="AD4407" t="s">
        <v>1165</v>
      </c>
      <c r="AF4407" t="s">
        <v>1165</v>
      </c>
      <c r="AI4407" s="21" t="s">
        <v>1165</v>
      </c>
      <c r="AJ4407" s="21" t="s">
        <v>1148</v>
      </c>
      <c r="AK4407" s="21">
        <v>73.231999999999999</v>
      </c>
      <c r="AL4407" t="s">
        <v>1277</v>
      </c>
      <c r="AM4407" t="s">
        <v>3003</v>
      </c>
      <c r="AN4407" s="21">
        <v>4</v>
      </c>
      <c r="AO4407" s="21">
        <v>25</v>
      </c>
      <c r="AP4407" s="21">
        <v>22</v>
      </c>
      <c r="AQ4407" s="22" t="s">
        <v>3252</v>
      </c>
      <c r="AR4407" s="21" t="s">
        <v>3270</v>
      </c>
    </row>
    <row r="4408" spans="1:44" x14ac:dyDescent="0.2">
      <c r="A4408" t="s">
        <v>2013</v>
      </c>
      <c r="B4408" s="21" t="s">
        <v>1146</v>
      </c>
      <c r="C4408" s="21" t="s">
        <v>1149</v>
      </c>
      <c r="D4408" s="21" t="s">
        <v>3260</v>
      </c>
      <c r="E4408" s="21" t="s">
        <v>3271</v>
      </c>
      <c r="G4408" s="14" t="s">
        <v>3267</v>
      </c>
      <c r="H4408" s="21" t="s">
        <v>1165</v>
      </c>
      <c r="I4408" s="21" t="s">
        <v>3262</v>
      </c>
      <c r="M4408" t="s">
        <v>3034</v>
      </c>
      <c r="O4408">
        <v>2009</v>
      </c>
      <c r="Q4408" t="s">
        <v>3263</v>
      </c>
      <c r="S4408" t="s">
        <v>3265</v>
      </c>
      <c r="T4408" t="s">
        <v>3264</v>
      </c>
      <c r="U4408" s="21" t="s">
        <v>1151</v>
      </c>
      <c r="X4408" s="9" t="s">
        <v>3269</v>
      </c>
      <c r="Z4408">
        <v>12</v>
      </c>
      <c r="AD4408" t="s">
        <v>1165</v>
      </c>
      <c r="AF4408" t="s">
        <v>1165</v>
      </c>
      <c r="AI4408" s="21" t="s">
        <v>1165</v>
      </c>
      <c r="AJ4408" s="21" t="s">
        <v>1148</v>
      </c>
      <c r="AK4408" s="21">
        <v>73.231999999999999</v>
      </c>
      <c r="AL4408" t="s">
        <v>1277</v>
      </c>
      <c r="AM4408" t="s">
        <v>3003</v>
      </c>
      <c r="AN4408" s="21">
        <v>4</v>
      </c>
      <c r="AO4408" s="21">
        <v>25</v>
      </c>
      <c r="AP4408" s="21">
        <v>23</v>
      </c>
      <c r="AQ4408" s="22" t="s">
        <v>3252</v>
      </c>
      <c r="AR4408" s="21" t="s">
        <v>3270</v>
      </c>
    </row>
    <row r="4409" spans="1:44" x14ac:dyDescent="0.2">
      <c r="A4409" t="s">
        <v>2013</v>
      </c>
      <c r="B4409" s="21" t="s">
        <v>1146</v>
      </c>
      <c r="C4409" s="21" t="s">
        <v>1149</v>
      </c>
      <c r="D4409" s="21" t="s">
        <v>3260</v>
      </c>
      <c r="E4409" s="21" t="s">
        <v>3271</v>
      </c>
      <c r="G4409" s="14" t="s">
        <v>3267</v>
      </c>
      <c r="H4409" s="21" t="s">
        <v>1165</v>
      </c>
      <c r="I4409" s="21" t="s">
        <v>3262</v>
      </c>
      <c r="M4409" t="s">
        <v>3034</v>
      </c>
      <c r="O4409">
        <v>2009</v>
      </c>
      <c r="Q4409" t="s">
        <v>3263</v>
      </c>
      <c r="S4409" t="s">
        <v>3265</v>
      </c>
      <c r="T4409" t="s">
        <v>3264</v>
      </c>
      <c r="U4409" s="21" t="s">
        <v>1151</v>
      </c>
      <c r="X4409" s="9" t="s">
        <v>3269</v>
      </c>
      <c r="Z4409">
        <v>12</v>
      </c>
      <c r="AD4409" t="s">
        <v>1165</v>
      </c>
      <c r="AF4409" t="s">
        <v>1165</v>
      </c>
      <c r="AI4409" s="21" t="s">
        <v>1165</v>
      </c>
      <c r="AJ4409" s="21" t="s">
        <v>1148</v>
      </c>
      <c r="AK4409" s="21">
        <v>73.231999999999999</v>
      </c>
      <c r="AL4409" t="s">
        <v>1277</v>
      </c>
      <c r="AM4409" t="s">
        <v>3003</v>
      </c>
      <c r="AN4409" s="21">
        <v>4</v>
      </c>
      <c r="AO4409" s="21">
        <v>25</v>
      </c>
      <c r="AP4409" s="21">
        <v>24</v>
      </c>
      <c r="AQ4409" s="22" t="s">
        <v>3252</v>
      </c>
      <c r="AR4409" s="21" t="s">
        <v>3270</v>
      </c>
    </row>
    <row r="4410" spans="1:44" x14ac:dyDescent="0.2">
      <c r="A4410" t="s">
        <v>2013</v>
      </c>
      <c r="B4410" s="21" t="s">
        <v>1146</v>
      </c>
      <c r="C4410" s="21" t="s">
        <v>1149</v>
      </c>
      <c r="D4410" s="21" t="s">
        <v>3260</v>
      </c>
      <c r="E4410" s="21" t="s">
        <v>3271</v>
      </c>
      <c r="G4410" s="14" t="s">
        <v>3267</v>
      </c>
      <c r="H4410" s="21" t="s">
        <v>1165</v>
      </c>
      <c r="I4410" s="21" t="s">
        <v>3262</v>
      </c>
      <c r="M4410" t="s">
        <v>3034</v>
      </c>
      <c r="O4410">
        <v>2009</v>
      </c>
      <c r="Q4410" t="s">
        <v>3263</v>
      </c>
      <c r="S4410" t="s">
        <v>3265</v>
      </c>
      <c r="T4410" t="s">
        <v>3264</v>
      </c>
      <c r="U4410" s="21" t="s">
        <v>1151</v>
      </c>
      <c r="X4410" s="9" t="s">
        <v>3269</v>
      </c>
      <c r="Z4410">
        <v>12</v>
      </c>
      <c r="AD4410" t="s">
        <v>1165</v>
      </c>
      <c r="AF4410" t="s">
        <v>1165</v>
      </c>
      <c r="AI4410" s="21" t="s">
        <v>1165</v>
      </c>
      <c r="AJ4410" s="21" t="s">
        <v>1148</v>
      </c>
      <c r="AK4410" s="21">
        <v>74.242000000000004</v>
      </c>
      <c r="AL4410" t="s">
        <v>1277</v>
      </c>
      <c r="AM4410" t="s">
        <v>3003</v>
      </c>
      <c r="AN4410" s="21">
        <v>4</v>
      </c>
      <c r="AO4410" s="21">
        <v>25</v>
      </c>
      <c r="AP4410" s="21">
        <v>25</v>
      </c>
      <c r="AQ4410" s="22" t="s">
        <v>3252</v>
      </c>
      <c r="AR4410" s="21" t="s">
        <v>3270</v>
      </c>
    </row>
    <row r="4411" spans="1:44" x14ac:dyDescent="0.2">
      <c r="A4411" t="s">
        <v>2013</v>
      </c>
      <c r="B4411" s="21" t="s">
        <v>1146</v>
      </c>
      <c r="C4411" s="21" t="s">
        <v>1149</v>
      </c>
      <c r="D4411" s="21" t="s">
        <v>3260</v>
      </c>
      <c r="E4411" s="21" t="s">
        <v>3271</v>
      </c>
      <c r="G4411" s="14" t="s">
        <v>3267</v>
      </c>
      <c r="H4411" s="21" t="s">
        <v>1165</v>
      </c>
      <c r="I4411" s="21" t="s">
        <v>3262</v>
      </c>
      <c r="M4411" t="s">
        <v>3034</v>
      </c>
      <c r="O4411">
        <v>2009</v>
      </c>
      <c r="Q4411" t="s">
        <v>3263</v>
      </c>
      <c r="S4411" t="s">
        <v>3265</v>
      </c>
      <c r="T4411" t="s">
        <v>3264</v>
      </c>
      <c r="U4411" s="21" t="s">
        <v>1151</v>
      </c>
      <c r="X4411" s="9" t="s">
        <v>3269</v>
      </c>
      <c r="Z4411">
        <v>12</v>
      </c>
      <c r="AD4411" t="s">
        <v>1165</v>
      </c>
      <c r="AF4411" t="s">
        <v>1165</v>
      </c>
      <c r="AI4411" s="21" t="s">
        <v>1165</v>
      </c>
      <c r="AJ4411" s="21" t="s">
        <v>1148</v>
      </c>
      <c r="AK4411" s="21">
        <v>74.242000000000004</v>
      </c>
      <c r="AL4411" t="s">
        <v>1277</v>
      </c>
      <c r="AM4411" t="s">
        <v>3003</v>
      </c>
      <c r="AN4411" s="21">
        <v>4</v>
      </c>
      <c r="AO4411" s="21">
        <v>25</v>
      </c>
      <c r="AP4411" s="21">
        <v>26</v>
      </c>
      <c r="AQ4411" s="22" t="s">
        <v>3252</v>
      </c>
      <c r="AR4411" s="21" t="s">
        <v>3270</v>
      </c>
    </row>
    <row r="4412" spans="1:44" x14ac:dyDescent="0.2">
      <c r="A4412" t="s">
        <v>2013</v>
      </c>
      <c r="B4412" s="21" t="s">
        <v>1146</v>
      </c>
      <c r="C4412" s="21" t="s">
        <v>1149</v>
      </c>
      <c r="D4412" s="21" t="s">
        <v>3260</v>
      </c>
      <c r="E4412" s="21" t="s">
        <v>3271</v>
      </c>
      <c r="G4412" s="14" t="s">
        <v>3267</v>
      </c>
      <c r="H4412" s="21" t="s">
        <v>1165</v>
      </c>
      <c r="I4412" s="21" t="s">
        <v>3262</v>
      </c>
      <c r="M4412" t="s">
        <v>3034</v>
      </c>
      <c r="O4412">
        <v>2009</v>
      </c>
      <c r="Q4412" t="s">
        <v>3263</v>
      </c>
      <c r="S4412" t="s">
        <v>3265</v>
      </c>
      <c r="T4412" t="s">
        <v>3264</v>
      </c>
      <c r="U4412" s="21" t="s">
        <v>1151</v>
      </c>
      <c r="X4412" s="9" t="s">
        <v>3269</v>
      </c>
      <c r="Z4412">
        <v>12</v>
      </c>
      <c r="AD4412" t="s">
        <v>1165</v>
      </c>
      <c r="AF4412" t="s">
        <v>1165</v>
      </c>
      <c r="AI4412" s="21" t="s">
        <v>1165</v>
      </c>
      <c r="AJ4412" s="21" t="s">
        <v>1148</v>
      </c>
      <c r="AK4412" s="21">
        <v>74.242000000000004</v>
      </c>
      <c r="AL4412" t="s">
        <v>1277</v>
      </c>
      <c r="AM4412" t="s">
        <v>3003</v>
      </c>
      <c r="AN4412" s="21">
        <v>4</v>
      </c>
      <c r="AO4412" s="21">
        <v>25</v>
      </c>
      <c r="AP4412" s="21">
        <v>27</v>
      </c>
      <c r="AQ4412" s="22" t="s">
        <v>3252</v>
      </c>
      <c r="AR4412" s="21" t="s">
        <v>3270</v>
      </c>
    </row>
    <row r="4413" spans="1:44" x14ac:dyDescent="0.2">
      <c r="A4413" t="s">
        <v>2013</v>
      </c>
      <c r="B4413" s="21" t="s">
        <v>1146</v>
      </c>
      <c r="C4413" s="21" t="s">
        <v>1149</v>
      </c>
      <c r="D4413" s="21" t="s">
        <v>3260</v>
      </c>
      <c r="E4413" s="21" t="s">
        <v>3271</v>
      </c>
      <c r="G4413" s="14" t="s">
        <v>3267</v>
      </c>
      <c r="H4413" s="21" t="s">
        <v>1165</v>
      </c>
      <c r="I4413" s="21" t="s">
        <v>3262</v>
      </c>
      <c r="M4413" t="s">
        <v>3034</v>
      </c>
      <c r="O4413">
        <v>2009</v>
      </c>
      <c r="Q4413" t="s">
        <v>3263</v>
      </c>
      <c r="S4413" t="s">
        <v>3265</v>
      </c>
      <c r="T4413" t="s">
        <v>3264</v>
      </c>
      <c r="U4413" s="21" t="s">
        <v>1151</v>
      </c>
      <c r="X4413" s="9" t="s">
        <v>3269</v>
      </c>
      <c r="Z4413">
        <v>12</v>
      </c>
      <c r="AD4413" t="s">
        <v>1165</v>
      </c>
      <c r="AF4413" t="s">
        <v>1165</v>
      </c>
      <c r="AI4413" s="21" t="s">
        <v>1165</v>
      </c>
      <c r="AJ4413" s="21" t="s">
        <v>1148</v>
      </c>
      <c r="AK4413" s="21">
        <v>74.242000000000004</v>
      </c>
      <c r="AL4413" t="s">
        <v>1277</v>
      </c>
      <c r="AM4413" t="s">
        <v>3003</v>
      </c>
      <c r="AN4413" s="21">
        <v>4</v>
      </c>
      <c r="AO4413" s="21">
        <v>25</v>
      </c>
      <c r="AP4413" s="21">
        <v>28</v>
      </c>
      <c r="AQ4413" s="22" t="s">
        <v>3252</v>
      </c>
      <c r="AR4413" s="21" t="s">
        <v>3270</v>
      </c>
    </row>
    <row r="4414" spans="1:44" x14ac:dyDescent="0.2">
      <c r="A4414" t="s">
        <v>2013</v>
      </c>
      <c r="B4414" s="21" t="s">
        <v>1146</v>
      </c>
      <c r="C4414" s="21" t="s">
        <v>1149</v>
      </c>
      <c r="D4414" s="21" t="s">
        <v>3260</v>
      </c>
      <c r="E4414" s="21" t="s">
        <v>3271</v>
      </c>
      <c r="G4414" s="14" t="s">
        <v>3267</v>
      </c>
      <c r="H4414" s="21" t="s">
        <v>1165</v>
      </c>
      <c r="I4414" s="21" t="s">
        <v>3262</v>
      </c>
      <c r="M4414" t="s">
        <v>3034</v>
      </c>
      <c r="O4414">
        <v>2009</v>
      </c>
      <c r="Q4414" t="s">
        <v>3263</v>
      </c>
      <c r="S4414" t="s">
        <v>3265</v>
      </c>
      <c r="T4414" t="s">
        <v>3264</v>
      </c>
      <c r="U4414" s="21" t="s">
        <v>1151</v>
      </c>
      <c r="X4414" s="9" t="s">
        <v>3269</v>
      </c>
      <c r="Z4414">
        <v>12</v>
      </c>
      <c r="AD4414" t="s">
        <v>1165</v>
      </c>
      <c r="AF4414" t="s">
        <v>1165</v>
      </c>
      <c r="AI4414" s="21" t="s">
        <v>1165</v>
      </c>
      <c r="AJ4414" s="21" t="s">
        <v>1148</v>
      </c>
      <c r="AK4414" s="21">
        <v>74.242000000000004</v>
      </c>
      <c r="AL4414" t="s">
        <v>1277</v>
      </c>
      <c r="AM4414" t="s">
        <v>3003</v>
      </c>
      <c r="AN4414" s="21">
        <v>4</v>
      </c>
      <c r="AO4414" s="21">
        <v>25</v>
      </c>
      <c r="AP4414" s="21">
        <v>29</v>
      </c>
      <c r="AQ4414" s="22" t="s">
        <v>3252</v>
      </c>
      <c r="AR4414" s="21" t="s">
        <v>3270</v>
      </c>
    </row>
    <row r="4415" spans="1:44" x14ac:dyDescent="0.2">
      <c r="A4415" t="s">
        <v>2013</v>
      </c>
      <c r="B4415" s="21" t="s">
        <v>1146</v>
      </c>
      <c r="C4415" s="21" t="s">
        <v>1149</v>
      </c>
      <c r="D4415" s="21" t="s">
        <v>3260</v>
      </c>
      <c r="E4415" s="21" t="s">
        <v>3271</v>
      </c>
      <c r="G4415" s="14" t="s">
        <v>3267</v>
      </c>
      <c r="H4415" s="21" t="s">
        <v>1165</v>
      </c>
      <c r="I4415" s="21" t="s">
        <v>3262</v>
      </c>
      <c r="M4415" t="s">
        <v>3034</v>
      </c>
      <c r="O4415">
        <v>2009</v>
      </c>
      <c r="Q4415" t="s">
        <v>3263</v>
      </c>
      <c r="S4415" t="s">
        <v>3265</v>
      </c>
      <c r="T4415" t="s">
        <v>3264</v>
      </c>
      <c r="U4415" s="21" t="s">
        <v>1151</v>
      </c>
      <c r="X4415" s="9" t="s">
        <v>3269</v>
      </c>
      <c r="Z4415">
        <v>12</v>
      </c>
      <c r="AD4415" t="s">
        <v>1165</v>
      </c>
      <c r="AF4415" t="s">
        <v>1165</v>
      </c>
      <c r="AI4415" s="21" t="s">
        <v>1165</v>
      </c>
      <c r="AJ4415" s="21" t="s">
        <v>1148</v>
      </c>
      <c r="AK4415" s="21">
        <v>74.242000000000004</v>
      </c>
      <c r="AL4415" t="s">
        <v>1277</v>
      </c>
      <c r="AM4415" t="s">
        <v>3003</v>
      </c>
      <c r="AN4415" s="21">
        <v>4</v>
      </c>
      <c r="AO4415" s="21">
        <v>25</v>
      </c>
      <c r="AP4415" s="21">
        <v>30</v>
      </c>
      <c r="AQ4415" s="22" t="s">
        <v>3252</v>
      </c>
      <c r="AR4415" s="21" t="s">
        <v>3270</v>
      </c>
    </row>
    <row r="4416" spans="1:44" x14ac:dyDescent="0.2">
      <c r="A4416" t="s">
        <v>2034</v>
      </c>
      <c r="B4416" s="21" t="s">
        <v>1146</v>
      </c>
      <c r="C4416" s="21" t="s">
        <v>1149</v>
      </c>
      <c r="D4416" s="21" t="s">
        <v>2032</v>
      </c>
      <c r="E4416" s="21" t="s">
        <v>2033</v>
      </c>
      <c r="G4416" s="14" t="s">
        <v>1165</v>
      </c>
      <c r="H4416" s="18" t="s">
        <v>1165</v>
      </c>
      <c r="I4416" s="18" t="s">
        <v>3275</v>
      </c>
      <c r="J4416">
        <v>42.8744444444444</v>
      </c>
      <c r="K4416">
        <v>26.3530555555555</v>
      </c>
      <c r="L4416">
        <v>542</v>
      </c>
      <c r="M4416" t="s">
        <v>1157</v>
      </c>
      <c r="O4416">
        <v>2013</v>
      </c>
      <c r="Q4416" t="s">
        <v>3276</v>
      </c>
      <c r="S4416" t="s">
        <v>3035</v>
      </c>
      <c r="U4416" s="21" t="s">
        <v>1151</v>
      </c>
      <c r="X4416" s="9" t="s">
        <v>1291</v>
      </c>
      <c r="AD4416" t="s">
        <v>1165</v>
      </c>
      <c r="AF4416" t="s">
        <v>1165</v>
      </c>
      <c r="AI4416" s="21" t="s">
        <v>153</v>
      </c>
      <c r="AJ4416" s="21" t="s">
        <v>1148</v>
      </c>
      <c r="AK4416" s="21">
        <v>25</v>
      </c>
      <c r="AN4416" s="21">
        <v>20</v>
      </c>
      <c r="AO4416" s="21">
        <v>25</v>
      </c>
      <c r="AP4416" s="21">
        <v>18</v>
      </c>
      <c r="AQ4416" s="22" t="s">
        <v>3277</v>
      </c>
      <c r="AR4416" s="21" t="s">
        <v>3005</v>
      </c>
    </row>
    <row r="4417" spans="1:44" x14ac:dyDescent="0.2">
      <c r="A4417" t="s">
        <v>2034</v>
      </c>
      <c r="B4417" s="21" t="s">
        <v>1146</v>
      </c>
      <c r="C4417" s="21" t="s">
        <v>1149</v>
      </c>
      <c r="D4417" s="21" t="s">
        <v>2032</v>
      </c>
      <c r="E4417" s="21" t="s">
        <v>2033</v>
      </c>
      <c r="G4417" s="14" t="s">
        <v>1165</v>
      </c>
      <c r="H4417" s="18" t="s">
        <v>1165</v>
      </c>
      <c r="I4417" s="18" t="s">
        <v>3275</v>
      </c>
      <c r="J4417">
        <v>42.8744444444444</v>
      </c>
      <c r="K4417">
        <v>26.3530555555555</v>
      </c>
      <c r="L4417">
        <v>542</v>
      </c>
      <c r="M4417" t="s">
        <v>1157</v>
      </c>
      <c r="O4417">
        <v>2013</v>
      </c>
      <c r="Q4417" t="s">
        <v>3276</v>
      </c>
      <c r="S4417" t="s">
        <v>3035</v>
      </c>
      <c r="U4417" s="21" t="s">
        <v>1151</v>
      </c>
      <c r="X4417" s="9" t="s">
        <v>1292</v>
      </c>
      <c r="Z4417">
        <v>8</v>
      </c>
      <c r="AD4417" t="s">
        <v>1165</v>
      </c>
      <c r="AF4417" t="s">
        <v>1165</v>
      </c>
      <c r="AI4417" s="21" t="s">
        <v>153</v>
      </c>
      <c r="AJ4417" s="21" t="s">
        <v>1148</v>
      </c>
      <c r="AK4417" s="21">
        <v>19</v>
      </c>
      <c r="AN4417" s="21">
        <v>20</v>
      </c>
      <c r="AO4417" s="21">
        <v>25</v>
      </c>
      <c r="AP4417" s="21">
        <v>74</v>
      </c>
      <c r="AQ4417" s="22" t="s">
        <v>3277</v>
      </c>
      <c r="AR4417" s="21" t="s">
        <v>3005</v>
      </c>
    </row>
    <row r="4418" spans="1:44" x14ac:dyDescent="0.2">
      <c r="A4418" t="s">
        <v>2034</v>
      </c>
      <c r="B4418" s="21" t="s">
        <v>1146</v>
      </c>
      <c r="C4418" s="21" t="s">
        <v>1149</v>
      </c>
      <c r="D4418" s="21" t="s">
        <v>2032</v>
      </c>
      <c r="E4418" s="21" t="s">
        <v>2033</v>
      </c>
      <c r="G4418" s="14" t="s">
        <v>1165</v>
      </c>
      <c r="H4418" s="18" t="s">
        <v>1165</v>
      </c>
      <c r="I4418" s="18" t="s">
        <v>3275</v>
      </c>
      <c r="J4418">
        <v>42.8744444444444</v>
      </c>
      <c r="K4418">
        <v>26.3530555555555</v>
      </c>
      <c r="L4418">
        <v>542</v>
      </c>
      <c r="M4418" t="s">
        <v>1157</v>
      </c>
      <c r="O4418">
        <v>2013</v>
      </c>
      <c r="Q4418" t="s">
        <v>3276</v>
      </c>
      <c r="S4418" t="s">
        <v>3035</v>
      </c>
      <c r="U4418" s="21" t="s">
        <v>1151</v>
      </c>
      <c r="X4418" s="9" t="s">
        <v>1201</v>
      </c>
      <c r="Z4418">
        <v>8</v>
      </c>
      <c r="AD4418" t="s">
        <v>1165</v>
      </c>
      <c r="AF4418" t="s">
        <v>1165</v>
      </c>
      <c r="AI4418" s="21" t="s">
        <v>153</v>
      </c>
      <c r="AJ4418" s="21" t="s">
        <v>1148</v>
      </c>
      <c r="AK4418" s="21">
        <v>0</v>
      </c>
      <c r="AN4418" s="21">
        <v>20</v>
      </c>
      <c r="AO4418" s="21">
        <v>25</v>
      </c>
      <c r="AP4418" s="21">
        <v>37</v>
      </c>
      <c r="AQ4418" s="22" t="s">
        <v>3277</v>
      </c>
      <c r="AR4418" s="21" t="s">
        <v>3005</v>
      </c>
    </row>
    <row r="4419" spans="1:44" x14ac:dyDescent="0.2">
      <c r="A4419" t="s">
        <v>2034</v>
      </c>
      <c r="B4419" s="21" t="s">
        <v>1146</v>
      </c>
      <c r="C4419" s="21" t="s">
        <v>1149</v>
      </c>
      <c r="D4419" s="21" t="s">
        <v>2032</v>
      </c>
      <c r="E4419" s="21" t="s">
        <v>2033</v>
      </c>
      <c r="G4419" s="14" t="s">
        <v>1165</v>
      </c>
      <c r="H4419" s="18" t="s">
        <v>1165</v>
      </c>
      <c r="I4419" s="18" t="s">
        <v>3275</v>
      </c>
      <c r="J4419">
        <v>42.8744444444444</v>
      </c>
      <c r="K4419">
        <v>26.3530555555555</v>
      </c>
      <c r="L4419">
        <v>542</v>
      </c>
      <c r="M4419" t="s">
        <v>1157</v>
      </c>
      <c r="O4419">
        <v>2013</v>
      </c>
      <c r="Q4419" t="s">
        <v>3276</v>
      </c>
      <c r="S4419" t="s">
        <v>3035</v>
      </c>
      <c r="U4419" s="21" t="s">
        <v>3279</v>
      </c>
      <c r="V4419" s="9" t="s">
        <v>1217</v>
      </c>
      <c r="W4419">
        <v>7</v>
      </c>
      <c r="X4419" s="9" t="s">
        <v>3278</v>
      </c>
      <c r="AD4419" t="s">
        <v>1165</v>
      </c>
      <c r="AF4419" t="s">
        <v>1165</v>
      </c>
      <c r="AI4419" s="21" t="s">
        <v>153</v>
      </c>
      <c r="AJ4419" s="21" t="s">
        <v>1148</v>
      </c>
      <c r="AK4419" s="21">
        <v>1</v>
      </c>
      <c r="AN4419" s="21">
        <v>20</v>
      </c>
      <c r="AO4419" s="21">
        <v>25</v>
      </c>
      <c r="AP4419" s="21">
        <v>50</v>
      </c>
      <c r="AQ4419" s="22" t="s">
        <v>3277</v>
      </c>
      <c r="AR4419" s="21" t="s">
        <v>3005</v>
      </c>
    </row>
    <row r="4420" spans="1:44" x14ac:dyDescent="0.2">
      <c r="A4420" t="s">
        <v>2034</v>
      </c>
      <c r="B4420" s="21" t="s">
        <v>1146</v>
      </c>
      <c r="C4420" s="21" t="s">
        <v>1149</v>
      </c>
      <c r="D4420" s="21" t="s">
        <v>2032</v>
      </c>
      <c r="E4420" s="21" t="s">
        <v>2033</v>
      </c>
      <c r="G4420" s="14" t="s">
        <v>1165</v>
      </c>
      <c r="H4420" s="18" t="s">
        <v>1165</v>
      </c>
      <c r="I4420" s="18" t="s">
        <v>3275</v>
      </c>
      <c r="J4420">
        <v>42.8744444444444</v>
      </c>
      <c r="K4420">
        <v>26.3530555555555</v>
      </c>
      <c r="L4420">
        <v>542</v>
      </c>
      <c r="M4420" t="s">
        <v>1157</v>
      </c>
      <c r="O4420">
        <v>2013</v>
      </c>
      <c r="Q4420" t="s">
        <v>3276</v>
      </c>
      <c r="S4420" t="s">
        <v>3035</v>
      </c>
      <c r="U4420" s="21" t="s">
        <v>1151</v>
      </c>
      <c r="X4420" s="9" t="s">
        <v>3268</v>
      </c>
      <c r="AD4420" t="s">
        <v>1165</v>
      </c>
      <c r="AF4420" t="s">
        <v>153</v>
      </c>
      <c r="AG4420" t="s">
        <v>3280</v>
      </c>
      <c r="AI4420" s="21" t="s">
        <v>153</v>
      </c>
      <c r="AJ4420" s="21" t="s">
        <v>1148</v>
      </c>
      <c r="AK4420" s="21">
        <v>15</v>
      </c>
      <c r="AN4420" s="21">
        <v>20</v>
      </c>
      <c r="AO4420" s="21">
        <v>25</v>
      </c>
      <c r="AP4420" s="21">
        <v>31</v>
      </c>
      <c r="AQ4420" s="22" t="s">
        <v>3277</v>
      </c>
      <c r="AR4420" s="21" t="s">
        <v>3005</v>
      </c>
    </row>
    <row r="4421" spans="1:44" x14ac:dyDescent="0.2">
      <c r="A4421" t="s">
        <v>2034</v>
      </c>
      <c r="B4421" s="21" t="s">
        <v>1146</v>
      </c>
      <c r="C4421" s="21" t="s">
        <v>1149</v>
      </c>
      <c r="D4421" s="21" t="s">
        <v>2032</v>
      </c>
      <c r="E4421" s="21" t="s">
        <v>2033</v>
      </c>
      <c r="G4421" s="14" t="s">
        <v>1165</v>
      </c>
      <c r="H4421" s="18" t="s">
        <v>1165</v>
      </c>
      <c r="I4421" s="18" t="s">
        <v>3275</v>
      </c>
      <c r="J4421">
        <v>42.8744444444444</v>
      </c>
      <c r="K4421">
        <v>26.3530555555555</v>
      </c>
      <c r="L4421">
        <v>542</v>
      </c>
      <c r="M4421" t="s">
        <v>1157</v>
      </c>
      <c r="O4421">
        <v>2013</v>
      </c>
      <c r="Q4421" t="s">
        <v>3276</v>
      </c>
      <c r="S4421" t="s">
        <v>3035</v>
      </c>
      <c r="U4421" s="21" t="s">
        <v>3281</v>
      </c>
      <c r="AD4421" t="s">
        <v>1165</v>
      </c>
      <c r="AF4421" t="s">
        <v>1165</v>
      </c>
      <c r="AI4421" s="21" t="s">
        <v>153</v>
      </c>
      <c r="AJ4421" s="21" t="s">
        <v>1148</v>
      </c>
      <c r="AK4421" s="21">
        <v>35</v>
      </c>
      <c r="AN4421" s="21">
        <v>20</v>
      </c>
      <c r="AO4421" s="21">
        <v>25</v>
      </c>
      <c r="AP4421" s="21">
        <v>52</v>
      </c>
      <c r="AQ4421" s="22" t="s">
        <v>3277</v>
      </c>
      <c r="AR4421" s="21" t="s">
        <v>3005</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80"/>
  <sheetViews>
    <sheetView zoomScale="65" workbookViewId="0">
      <selection activeCell="A3" sqref="A3:M18"/>
    </sheetView>
  </sheetViews>
  <sheetFormatPr baseColWidth="10" defaultRowHeight="16" x14ac:dyDescent="0.2"/>
  <sheetData>
    <row r="1" spans="1:44" s="2" customFormat="1" x14ac:dyDescent="0.2">
      <c r="V1" s="26"/>
      <c r="X1" s="26"/>
    </row>
    <row r="2" spans="1:44" x14ac:dyDescent="0.2">
      <c r="A2" s="21"/>
      <c r="B2" s="21"/>
      <c r="C2" s="21"/>
      <c r="D2" s="21"/>
      <c r="E2" s="21"/>
      <c r="G2" s="21"/>
      <c r="H2" s="21"/>
      <c r="I2" s="21"/>
      <c r="J2" s="21"/>
      <c r="M2" s="21"/>
      <c r="O2" s="21"/>
      <c r="Q2" s="21"/>
      <c r="T2" s="21"/>
      <c r="U2" s="21"/>
      <c r="V2" s="9"/>
      <c r="W2" s="21"/>
      <c r="X2" s="9"/>
      <c r="Z2" s="22"/>
      <c r="AD2" s="22"/>
      <c r="AF2" s="24"/>
      <c r="AI2" s="21"/>
      <c r="AJ2" s="21"/>
      <c r="AK2" s="21"/>
      <c r="AL2" s="21"/>
      <c r="AM2" s="21"/>
      <c r="AN2" s="21"/>
      <c r="AO2" s="21"/>
      <c r="AP2" s="21"/>
      <c r="AQ2" s="22"/>
      <c r="AR2" s="21"/>
    </row>
    <row r="3" spans="1:44" x14ac:dyDescent="0.2">
      <c r="A3" s="21"/>
      <c r="B3" s="21"/>
      <c r="C3" s="21"/>
      <c r="D3" s="21"/>
      <c r="E3" s="21"/>
      <c r="G3" s="21"/>
      <c r="H3" s="21"/>
      <c r="I3" s="21"/>
      <c r="J3" s="21"/>
      <c r="M3" s="21"/>
      <c r="O3" s="21"/>
      <c r="Q3" s="21"/>
      <c r="T3" s="21"/>
      <c r="U3" s="21"/>
      <c r="V3" s="9"/>
      <c r="W3" s="21"/>
      <c r="X3" s="9"/>
      <c r="Z3" s="22"/>
      <c r="AD3" s="22"/>
      <c r="AF3" s="24"/>
      <c r="AI3" s="21"/>
      <c r="AJ3" s="21"/>
      <c r="AK3" s="21"/>
      <c r="AL3" s="21"/>
      <c r="AM3" s="21"/>
      <c r="AN3" s="21"/>
      <c r="AO3" s="21"/>
      <c r="AP3" s="21"/>
      <c r="AQ3" s="22"/>
      <c r="AR3" s="21"/>
    </row>
    <row r="4" spans="1:44" x14ac:dyDescent="0.2">
      <c r="A4" s="21"/>
      <c r="B4" s="21"/>
      <c r="C4" s="21"/>
      <c r="D4" s="21"/>
      <c r="E4" s="21"/>
      <c r="G4" s="21"/>
      <c r="H4" s="21"/>
      <c r="I4" s="21"/>
      <c r="J4" s="21"/>
      <c r="M4" s="21"/>
      <c r="O4" s="21"/>
      <c r="Q4" s="21"/>
      <c r="T4" s="21"/>
      <c r="U4" s="21"/>
      <c r="V4" s="9"/>
      <c r="W4" s="21"/>
      <c r="X4" s="9"/>
      <c r="Z4" s="22"/>
      <c r="AD4" s="22"/>
      <c r="AF4" s="24"/>
      <c r="AI4" s="21"/>
      <c r="AJ4" s="21"/>
      <c r="AK4" s="21"/>
      <c r="AL4" s="21"/>
      <c r="AM4" s="21"/>
      <c r="AN4" s="21"/>
      <c r="AO4" s="21"/>
      <c r="AP4" s="21"/>
      <c r="AQ4" s="22"/>
      <c r="AR4" s="21"/>
    </row>
    <row r="5" spans="1:44" x14ac:dyDescent="0.2">
      <c r="A5" s="21"/>
      <c r="B5" s="21"/>
      <c r="C5" s="21"/>
      <c r="D5" s="21"/>
      <c r="E5" s="21"/>
      <c r="G5" s="21"/>
      <c r="H5" s="21"/>
      <c r="I5" s="21"/>
      <c r="J5" s="21"/>
      <c r="M5" s="21"/>
      <c r="O5" s="21"/>
      <c r="Q5" s="21"/>
      <c r="T5" s="21"/>
      <c r="U5" s="21"/>
      <c r="V5" s="9"/>
      <c r="W5" s="21"/>
      <c r="X5" s="9"/>
      <c r="Z5" s="22"/>
      <c r="AD5" s="22"/>
      <c r="AF5" s="24"/>
      <c r="AI5" s="21"/>
      <c r="AJ5" s="21"/>
      <c r="AK5" s="21"/>
      <c r="AL5" s="21"/>
      <c r="AM5" s="21"/>
      <c r="AN5" s="21"/>
      <c r="AO5" s="21"/>
      <c r="AP5" s="21"/>
      <c r="AQ5" s="22"/>
      <c r="AR5" s="21"/>
    </row>
    <row r="6" spans="1:44" x14ac:dyDescent="0.2">
      <c r="A6" s="21"/>
      <c r="B6" s="21"/>
      <c r="C6" s="21"/>
      <c r="D6" s="21"/>
      <c r="E6" s="21"/>
      <c r="G6" s="21"/>
      <c r="H6" s="21"/>
      <c r="I6" s="21"/>
      <c r="J6" s="21"/>
      <c r="M6" s="21"/>
      <c r="O6" s="21"/>
      <c r="Q6" s="21"/>
      <c r="T6" s="21"/>
      <c r="U6" s="21"/>
      <c r="V6" s="9"/>
      <c r="W6" s="21"/>
      <c r="X6" s="9"/>
      <c r="Z6" s="22"/>
      <c r="AD6" s="22"/>
      <c r="AF6" s="24"/>
      <c r="AI6" s="21"/>
      <c r="AJ6" s="21"/>
      <c r="AK6" s="21"/>
      <c r="AL6" s="21"/>
      <c r="AM6" s="21"/>
      <c r="AN6" s="21"/>
      <c r="AO6" s="21"/>
      <c r="AP6" s="21"/>
      <c r="AQ6" s="22"/>
      <c r="AR6" s="21"/>
    </row>
    <row r="7" spans="1:44" x14ac:dyDescent="0.2">
      <c r="A7" s="21"/>
      <c r="B7" s="21"/>
      <c r="C7" s="21"/>
      <c r="D7" s="21"/>
      <c r="E7" s="21"/>
      <c r="G7" s="21"/>
      <c r="H7" s="21"/>
      <c r="I7" s="21"/>
      <c r="J7" s="21"/>
      <c r="M7" s="21"/>
      <c r="O7" s="21"/>
      <c r="Q7" s="21"/>
      <c r="T7" s="21"/>
      <c r="U7" s="21"/>
      <c r="V7" s="9"/>
      <c r="W7" s="21"/>
      <c r="X7" s="9"/>
      <c r="Z7" s="22"/>
      <c r="AD7" s="22"/>
      <c r="AF7" s="24"/>
      <c r="AI7" s="21"/>
      <c r="AJ7" s="21"/>
      <c r="AK7" s="21"/>
      <c r="AL7" s="21"/>
      <c r="AM7" s="21"/>
      <c r="AN7" s="21"/>
      <c r="AO7" s="21"/>
      <c r="AP7" s="21"/>
      <c r="AQ7" s="22"/>
      <c r="AR7" s="21"/>
    </row>
    <row r="8" spans="1:44" x14ac:dyDescent="0.2">
      <c r="A8" s="21"/>
      <c r="B8" s="21"/>
      <c r="C8" s="21"/>
      <c r="D8" s="21"/>
      <c r="E8" s="21"/>
      <c r="G8" s="21"/>
      <c r="H8" s="21"/>
      <c r="I8" s="21"/>
      <c r="J8" s="21"/>
      <c r="M8" s="21"/>
      <c r="O8" s="21"/>
      <c r="Q8" s="21"/>
      <c r="T8" s="21"/>
      <c r="U8" s="21"/>
      <c r="V8" s="9"/>
      <c r="W8" s="21"/>
      <c r="X8" s="9"/>
      <c r="Z8" s="22"/>
      <c r="AD8" s="22"/>
      <c r="AF8" s="24"/>
      <c r="AI8" s="21"/>
      <c r="AJ8" s="21"/>
      <c r="AK8" s="21"/>
      <c r="AL8" s="21"/>
      <c r="AM8" s="21"/>
      <c r="AN8" s="21"/>
      <c r="AO8" s="21"/>
      <c r="AP8" s="21"/>
      <c r="AQ8" s="22"/>
      <c r="AR8" s="21"/>
    </row>
    <row r="9" spans="1:44" x14ac:dyDescent="0.2">
      <c r="A9" s="21"/>
      <c r="B9" s="21"/>
      <c r="C9" s="21"/>
      <c r="D9" s="21"/>
      <c r="E9" s="21"/>
      <c r="G9" s="21"/>
      <c r="H9" s="21"/>
      <c r="I9" s="21"/>
      <c r="J9" s="21"/>
      <c r="M9" s="21"/>
      <c r="O9" s="21"/>
      <c r="Q9" s="21"/>
      <c r="T9" s="21"/>
      <c r="U9" s="21"/>
      <c r="V9" s="9"/>
      <c r="W9" s="21"/>
      <c r="X9" s="9"/>
      <c r="Z9" s="22"/>
      <c r="AD9" s="22"/>
      <c r="AF9" s="24"/>
      <c r="AI9" s="21"/>
      <c r="AJ9" s="21"/>
      <c r="AK9" s="21"/>
      <c r="AL9" s="21"/>
      <c r="AM9" s="21"/>
      <c r="AN9" s="21"/>
      <c r="AO9" s="21"/>
      <c r="AP9" s="21"/>
      <c r="AQ9" s="22"/>
      <c r="AR9" s="21"/>
    </row>
    <row r="10" spans="1:44" x14ac:dyDescent="0.2">
      <c r="A10" s="21"/>
      <c r="B10" s="21"/>
      <c r="C10" s="21"/>
      <c r="D10" s="21"/>
      <c r="E10" s="21"/>
      <c r="G10" s="21"/>
      <c r="H10" s="21"/>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x14ac:dyDescent="0.2">
      <c r="A11" s="21"/>
      <c r="B11" s="21"/>
      <c r="C11" s="21"/>
      <c r="D11" s="21"/>
      <c r="E11" s="21"/>
      <c r="G11" s="21"/>
      <c r="H11" s="21"/>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x14ac:dyDescent="0.2">
      <c r="A12" s="21"/>
      <c r="B12" s="21"/>
      <c r="C12" s="21"/>
      <c r="D12" s="21"/>
      <c r="E12" s="21"/>
      <c r="G12" s="21"/>
      <c r="H12" s="21"/>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x14ac:dyDescent="0.2">
      <c r="A13" s="21"/>
      <c r="B13" s="21"/>
      <c r="C13" s="21"/>
      <c r="D13" s="21"/>
      <c r="E13" s="21"/>
      <c r="G13" s="21"/>
      <c r="H13" s="21"/>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x14ac:dyDescent="0.2">
      <c r="A14" s="21"/>
      <c r="B14" s="21"/>
      <c r="C14" s="21"/>
      <c r="D14" s="21"/>
      <c r="E14" s="21"/>
      <c r="G14" s="21"/>
      <c r="H14" s="21"/>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x14ac:dyDescent="0.2">
      <c r="A15" s="21"/>
      <c r="B15" s="21"/>
      <c r="C15" s="21"/>
      <c r="D15" s="21"/>
      <c r="E15" s="21"/>
      <c r="G15" s="21"/>
      <c r="H15" s="21"/>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x14ac:dyDescent="0.2">
      <c r="A16" s="21"/>
      <c r="B16" s="21"/>
      <c r="C16" s="21"/>
      <c r="D16" s="21"/>
      <c r="E16" s="21"/>
      <c r="G16" s="21"/>
      <c r="H16" s="21"/>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x14ac:dyDescent="0.2">
      <c r="A17" s="21"/>
      <c r="B17" s="21"/>
      <c r="C17" s="21"/>
      <c r="D17" s="21"/>
      <c r="E17" s="21"/>
      <c r="G17" s="21"/>
      <c r="H17" s="21"/>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x14ac:dyDescent="0.2">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x14ac:dyDescent="0.2">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x14ac:dyDescent="0.2">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x14ac:dyDescent="0.2">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x14ac:dyDescent="0.2">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x14ac:dyDescent="0.2">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x14ac:dyDescent="0.2">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x14ac:dyDescent="0.2">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x14ac:dyDescent="0.2">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x14ac:dyDescent="0.2">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x14ac:dyDescent="0.2">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x14ac:dyDescent="0.2">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x14ac:dyDescent="0.2">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x14ac:dyDescent="0.2">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x14ac:dyDescent="0.2">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x14ac:dyDescent="0.2">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x14ac:dyDescent="0.2">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x14ac:dyDescent="0.2">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x14ac:dyDescent="0.2">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x14ac:dyDescent="0.2">
      <c r="A37" s="21"/>
      <c r="B37" s="21"/>
      <c r="C37" s="21"/>
      <c r="D37" s="21"/>
      <c r="E37" s="21"/>
      <c r="G37" s="21"/>
      <c r="H37" s="21"/>
      <c r="I37" s="21"/>
      <c r="J37" s="21"/>
      <c r="M37" s="21"/>
      <c r="O37" s="21"/>
      <c r="Q37" s="21"/>
      <c r="T37" s="21"/>
      <c r="U37" s="21"/>
      <c r="V37" s="9"/>
      <c r="W37" s="21"/>
      <c r="X37" s="9"/>
      <c r="Z37" s="22"/>
      <c r="AD37" s="22"/>
      <c r="AF37" s="24"/>
      <c r="AI37" s="21"/>
      <c r="AJ37" s="21"/>
      <c r="AK37" s="21"/>
      <c r="AL37" s="21"/>
      <c r="AN37" s="21"/>
      <c r="AO37" s="21"/>
      <c r="AP37" s="21"/>
      <c r="AQ37" s="22"/>
      <c r="AR37" s="21"/>
    </row>
    <row r="38" spans="1:44" x14ac:dyDescent="0.2">
      <c r="A38" s="21"/>
      <c r="B38" s="21"/>
      <c r="C38" s="21"/>
      <c r="D38" s="21"/>
      <c r="E38" s="21"/>
      <c r="G38" s="21"/>
      <c r="H38" s="21"/>
      <c r="I38" s="21"/>
      <c r="J38" s="21"/>
      <c r="M38" s="21"/>
      <c r="O38" s="21"/>
      <c r="Q38" s="21"/>
      <c r="T38" s="21"/>
      <c r="U38" s="21"/>
      <c r="V38" s="9"/>
      <c r="W38" s="21"/>
      <c r="X38" s="9"/>
      <c r="Z38" s="22"/>
      <c r="AD38" s="22"/>
      <c r="AF38" s="24"/>
      <c r="AI38" s="21"/>
      <c r="AJ38" s="21"/>
      <c r="AK38" s="21"/>
      <c r="AL38" s="21"/>
      <c r="AN38" s="21"/>
      <c r="AO38" s="21"/>
      <c r="AP38" s="21"/>
      <c r="AQ38" s="22"/>
      <c r="AR38" s="21"/>
    </row>
    <row r="39" spans="1:44" x14ac:dyDescent="0.2">
      <c r="A39" s="21"/>
      <c r="B39" s="21"/>
      <c r="C39" s="21"/>
      <c r="D39" s="21"/>
      <c r="E39" s="21"/>
      <c r="G39" s="21"/>
      <c r="H39" s="21"/>
      <c r="I39" s="21"/>
      <c r="J39" s="21"/>
      <c r="M39" s="21"/>
      <c r="O39" s="21"/>
      <c r="Q39" s="21"/>
      <c r="T39" s="21"/>
      <c r="U39" s="21"/>
      <c r="V39" s="9"/>
      <c r="W39" s="21"/>
      <c r="X39" s="9"/>
      <c r="Z39" s="22"/>
      <c r="AD39" s="22"/>
      <c r="AF39" s="24"/>
      <c r="AI39" s="21"/>
      <c r="AJ39" s="21"/>
      <c r="AK39" s="21"/>
      <c r="AL39" s="21"/>
      <c r="AN39" s="21"/>
      <c r="AO39" s="21"/>
      <c r="AP39" s="21"/>
      <c r="AQ39" s="22"/>
      <c r="AR39" s="21"/>
    </row>
    <row r="40" spans="1:44" x14ac:dyDescent="0.2">
      <c r="A40" s="21"/>
      <c r="B40" s="21"/>
      <c r="C40" s="21"/>
      <c r="D40" s="21"/>
      <c r="E40" s="21"/>
      <c r="G40" s="21"/>
      <c r="H40" s="21"/>
      <c r="I40" s="21"/>
      <c r="J40" s="21"/>
      <c r="M40" s="21"/>
      <c r="O40" s="21"/>
      <c r="Q40" s="21"/>
      <c r="T40" s="21"/>
      <c r="U40" s="21"/>
      <c r="V40" s="9"/>
      <c r="W40" s="21"/>
      <c r="X40" s="9"/>
      <c r="Z40" s="22"/>
      <c r="AD40" s="22"/>
      <c r="AF40" s="24"/>
      <c r="AI40" s="21"/>
      <c r="AJ40" s="21"/>
      <c r="AK40" s="21"/>
      <c r="AL40" s="21"/>
      <c r="AN40" s="21"/>
      <c r="AO40" s="21"/>
      <c r="AP40" s="21"/>
      <c r="AQ40" s="22"/>
      <c r="AR40" s="21"/>
    </row>
    <row r="41" spans="1:44" x14ac:dyDescent="0.2">
      <c r="A41" s="21"/>
      <c r="B41" s="21"/>
      <c r="C41" s="21"/>
      <c r="D41" s="21"/>
      <c r="E41" s="21"/>
      <c r="G41" s="21"/>
      <c r="H41" s="21"/>
      <c r="I41" s="21"/>
      <c r="J41" s="21"/>
      <c r="M41" s="21"/>
      <c r="O41" s="21"/>
      <c r="Q41" s="21"/>
      <c r="T41" s="21"/>
      <c r="U41" s="21"/>
      <c r="V41" s="9"/>
      <c r="W41" s="21"/>
      <c r="X41" s="9"/>
      <c r="Z41" s="22"/>
      <c r="AD41" s="22"/>
      <c r="AF41" s="24"/>
      <c r="AI41" s="21"/>
      <c r="AJ41" s="21"/>
      <c r="AK41" s="21"/>
      <c r="AL41" s="21"/>
      <c r="AN41" s="21"/>
      <c r="AO41" s="21"/>
      <c r="AP41" s="21"/>
      <c r="AQ41" s="22"/>
      <c r="AR41" s="21"/>
    </row>
    <row r="42" spans="1:44" x14ac:dyDescent="0.2">
      <c r="A42" s="21"/>
      <c r="B42" s="21"/>
      <c r="C42" s="21"/>
      <c r="D42" s="21"/>
      <c r="E42" s="21"/>
      <c r="G42" s="21"/>
      <c r="H42" s="21"/>
      <c r="I42" s="21"/>
      <c r="J42" s="21"/>
      <c r="M42" s="21"/>
      <c r="O42" s="21"/>
      <c r="Q42" s="21"/>
      <c r="T42" s="21"/>
      <c r="U42" s="21"/>
      <c r="V42" s="9"/>
      <c r="W42" s="21"/>
      <c r="X42" s="9"/>
      <c r="Z42" s="22"/>
      <c r="AD42" s="22"/>
      <c r="AF42" s="24"/>
      <c r="AI42" s="21"/>
      <c r="AJ42" s="21"/>
      <c r="AK42" s="21"/>
      <c r="AL42" s="21"/>
      <c r="AN42" s="21"/>
      <c r="AO42" s="21"/>
      <c r="AP42" s="21"/>
      <c r="AQ42" s="22"/>
      <c r="AR42" s="21"/>
    </row>
    <row r="43" spans="1:44" x14ac:dyDescent="0.2">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x14ac:dyDescent="0.2">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x14ac:dyDescent="0.2">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x14ac:dyDescent="0.2">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x14ac:dyDescent="0.2">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x14ac:dyDescent="0.2">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x14ac:dyDescent="0.2">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x14ac:dyDescent="0.2">
      <c r="A50" s="21"/>
      <c r="B50" s="21"/>
      <c r="C50" s="21"/>
      <c r="D50" s="21"/>
      <c r="E50" s="21"/>
      <c r="G50" s="21"/>
      <c r="H50" s="21"/>
      <c r="I50" s="21"/>
      <c r="J50" s="21"/>
      <c r="M50" s="21"/>
      <c r="O50" s="21"/>
      <c r="Q50" s="21"/>
      <c r="T50" s="21"/>
      <c r="U50" s="21"/>
      <c r="V50" s="9"/>
      <c r="W50" s="21"/>
      <c r="X50" s="9"/>
      <c r="Z50" s="22"/>
      <c r="AD50" s="22"/>
      <c r="AF50" s="24"/>
      <c r="AI50" s="21"/>
      <c r="AJ50" s="21"/>
      <c r="AK50" s="21"/>
      <c r="AL50" s="21"/>
      <c r="AM50" s="21"/>
      <c r="AN50" s="21"/>
      <c r="AO50" s="21"/>
      <c r="AP50" s="21"/>
      <c r="AQ50" s="22"/>
      <c r="AR50" s="21"/>
    </row>
    <row r="51" spans="1:44" x14ac:dyDescent="0.2">
      <c r="A51" s="21"/>
      <c r="B51" s="21"/>
      <c r="C51" s="21"/>
      <c r="D51" s="21"/>
      <c r="E51" s="21"/>
      <c r="G51" s="21"/>
      <c r="H51" s="21"/>
      <c r="I51" s="21"/>
      <c r="J51" s="21"/>
      <c r="M51" s="21"/>
      <c r="O51" s="21"/>
      <c r="Q51" s="21"/>
      <c r="T51" s="21"/>
      <c r="U51" s="21"/>
      <c r="V51" s="9"/>
      <c r="W51" s="21"/>
      <c r="X51" s="9"/>
      <c r="Z51" s="22"/>
      <c r="AD51" s="22"/>
      <c r="AF51" s="24"/>
      <c r="AI51" s="21"/>
      <c r="AJ51" s="21"/>
      <c r="AK51" s="21"/>
      <c r="AL51" s="21"/>
      <c r="AM51" s="21"/>
      <c r="AN51" s="21"/>
      <c r="AO51" s="21"/>
      <c r="AP51" s="21"/>
      <c r="AQ51" s="22"/>
      <c r="AR51" s="21"/>
    </row>
    <row r="52" spans="1:44" x14ac:dyDescent="0.2">
      <c r="A52" s="21"/>
      <c r="B52" s="21"/>
      <c r="C52" s="21"/>
      <c r="D52" s="21"/>
      <c r="E52" s="21"/>
      <c r="G52" s="21"/>
      <c r="H52" s="21"/>
      <c r="I52" s="21"/>
      <c r="J52" s="21"/>
      <c r="M52" s="21"/>
      <c r="O52" s="21"/>
      <c r="Q52" s="21"/>
      <c r="T52" s="21"/>
      <c r="U52" s="21"/>
      <c r="V52" s="9"/>
      <c r="W52" s="21"/>
      <c r="X52" s="9"/>
      <c r="Z52" s="22"/>
      <c r="AD52" s="22"/>
      <c r="AF52" s="24"/>
      <c r="AI52" s="21"/>
      <c r="AJ52" s="21"/>
      <c r="AK52" s="21"/>
      <c r="AL52" s="21"/>
      <c r="AM52" s="21"/>
      <c r="AN52" s="21"/>
      <c r="AO52" s="21"/>
      <c r="AP52" s="21"/>
      <c r="AQ52" s="22"/>
      <c r="AR52" s="21"/>
    </row>
    <row r="53" spans="1:44" x14ac:dyDescent="0.2">
      <c r="A53" s="21"/>
      <c r="B53" s="21"/>
      <c r="C53" s="21"/>
      <c r="D53" s="21"/>
      <c r="E53" s="21"/>
      <c r="G53" s="21"/>
      <c r="H53" s="21"/>
      <c r="I53" s="21"/>
      <c r="J53" s="21"/>
      <c r="M53" s="21"/>
      <c r="O53" s="21"/>
      <c r="Q53" s="21"/>
      <c r="T53" s="21"/>
      <c r="U53" s="21"/>
      <c r="V53" s="9"/>
      <c r="W53" s="21"/>
      <c r="X53" s="9"/>
      <c r="Z53" s="22"/>
      <c r="AD53" s="22"/>
      <c r="AF53" s="24"/>
      <c r="AI53" s="21"/>
      <c r="AJ53" s="21"/>
      <c r="AK53" s="21"/>
      <c r="AL53" s="21"/>
      <c r="AM53" s="21"/>
      <c r="AN53" s="21"/>
      <c r="AO53" s="21"/>
      <c r="AP53" s="21"/>
      <c r="AQ53" s="22"/>
      <c r="AR53" s="21"/>
    </row>
    <row r="54" spans="1:44" x14ac:dyDescent="0.2">
      <c r="A54" s="21"/>
      <c r="B54" s="21"/>
      <c r="C54" s="21"/>
      <c r="D54" s="21"/>
      <c r="E54" s="21"/>
      <c r="G54" s="21"/>
      <c r="H54" s="21"/>
      <c r="I54" s="21"/>
      <c r="J54" s="21"/>
      <c r="M54" s="21"/>
      <c r="O54" s="21"/>
      <c r="Q54" s="21"/>
      <c r="T54" s="21"/>
      <c r="U54" s="21"/>
      <c r="V54" s="9"/>
      <c r="W54" s="21"/>
      <c r="X54" s="9"/>
      <c r="Z54" s="22"/>
      <c r="AD54" s="22"/>
      <c r="AF54" s="24"/>
      <c r="AI54" s="21"/>
      <c r="AJ54" s="21"/>
      <c r="AK54" s="21"/>
      <c r="AL54" s="21"/>
      <c r="AM54" s="21"/>
      <c r="AN54" s="21"/>
      <c r="AO54" s="21"/>
      <c r="AP54" s="21"/>
      <c r="AQ54" s="22"/>
      <c r="AR54" s="21"/>
    </row>
    <row r="55" spans="1:44" x14ac:dyDescent="0.2">
      <c r="A55" s="21"/>
      <c r="B55" s="21"/>
      <c r="C55" s="21"/>
      <c r="D55" s="21"/>
      <c r="E55" s="21"/>
      <c r="G55" s="21"/>
      <c r="H55" s="21"/>
      <c r="I55" s="21"/>
      <c r="J55" s="21"/>
      <c r="M55" s="21"/>
      <c r="O55" s="21"/>
      <c r="Q55" s="21"/>
      <c r="T55" s="21"/>
      <c r="U55" s="21"/>
      <c r="V55" s="9"/>
      <c r="W55" s="21"/>
      <c r="X55" s="9"/>
      <c r="Z55" s="22"/>
      <c r="AD55" s="22"/>
      <c r="AF55" s="24"/>
      <c r="AI55" s="21"/>
      <c r="AJ55" s="21"/>
      <c r="AK55" s="21"/>
      <c r="AL55" s="21"/>
      <c r="AM55" s="21"/>
      <c r="AN55" s="21"/>
      <c r="AO55" s="21"/>
      <c r="AP55" s="21"/>
      <c r="AQ55" s="22"/>
      <c r="AR55" s="21"/>
    </row>
    <row r="56" spans="1:44" x14ac:dyDescent="0.2">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x14ac:dyDescent="0.2">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x14ac:dyDescent="0.2">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x14ac:dyDescent="0.2">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x14ac:dyDescent="0.2">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x14ac:dyDescent="0.2">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x14ac:dyDescent="0.2">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x14ac:dyDescent="0.2">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x14ac:dyDescent="0.2">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x14ac:dyDescent="0.2">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x14ac:dyDescent="0.2">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x14ac:dyDescent="0.2">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x14ac:dyDescent="0.2">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x14ac:dyDescent="0.2">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x14ac:dyDescent="0.2">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x14ac:dyDescent="0.2">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x14ac:dyDescent="0.2">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x14ac:dyDescent="0.2">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x14ac:dyDescent="0.2">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x14ac:dyDescent="0.2">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x14ac:dyDescent="0.2">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x14ac:dyDescent="0.2">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x14ac:dyDescent="0.2">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x14ac:dyDescent="0.2">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x14ac:dyDescent="0.2">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x14ac:dyDescent="0.2">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x14ac:dyDescent="0.2">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x14ac:dyDescent="0.2">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x14ac:dyDescent="0.2">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x14ac:dyDescent="0.2">
      <c r="A85" s="21"/>
      <c r="B85" s="21"/>
      <c r="C85" s="21"/>
      <c r="D85" s="21"/>
      <c r="E85" s="21"/>
      <c r="G85" s="21"/>
      <c r="H85" s="21"/>
      <c r="I85" s="21"/>
      <c r="J85" s="21"/>
      <c r="M85" s="21"/>
      <c r="O85" s="21"/>
      <c r="Q85" s="21"/>
      <c r="T85" s="21"/>
      <c r="U85" s="21"/>
      <c r="V85" s="9"/>
      <c r="W85" s="21"/>
      <c r="X85" s="9"/>
      <c r="Z85" s="22"/>
      <c r="AD85" s="22"/>
      <c r="AF85" s="24"/>
      <c r="AI85" s="21"/>
      <c r="AJ85" s="21"/>
      <c r="AK85" s="21"/>
      <c r="AL85" s="21"/>
      <c r="AN85" s="21"/>
      <c r="AO85" s="21"/>
      <c r="AP85" s="21"/>
      <c r="AQ85" s="22"/>
      <c r="AR85" s="21"/>
    </row>
    <row r="86" spans="1:44" x14ac:dyDescent="0.2">
      <c r="A86" s="21"/>
      <c r="B86" s="21"/>
      <c r="C86" s="21"/>
      <c r="D86" s="21"/>
      <c r="E86" s="21"/>
      <c r="G86" s="21"/>
      <c r="H86" s="21"/>
      <c r="I86" s="21"/>
      <c r="J86" s="21"/>
      <c r="M86" s="21"/>
      <c r="O86" s="21"/>
      <c r="Q86" s="21"/>
      <c r="T86" s="21"/>
      <c r="U86" s="21"/>
      <c r="V86" s="9"/>
      <c r="W86" s="21"/>
      <c r="X86" s="9"/>
      <c r="Z86" s="22"/>
      <c r="AD86" s="22"/>
      <c r="AF86" s="24"/>
      <c r="AI86" s="21"/>
      <c r="AJ86" s="21"/>
      <c r="AK86" s="21"/>
      <c r="AL86" s="21"/>
      <c r="AN86" s="21"/>
      <c r="AO86" s="21"/>
      <c r="AP86" s="21"/>
      <c r="AQ86" s="22"/>
      <c r="AR86" s="21"/>
    </row>
    <row r="87" spans="1:44" x14ac:dyDescent="0.2">
      <c r="A87" s="21"/>
      <c r="B87" s="21"/>
      <c r="C87" s="21"/>
      <c r="D87" s="21"/>
      <c r="E87" s="21"/>
      <c r="G87" s="21"/>
      <c r="H87" s="21"/>
      <c r="I87" s="21"/>
      <c r="J87" s="21"/>
      <c r="M87" s="21"/>
      <c r="O87" s="21"/>
      <c r="Q87" s="21"/>
      <c r="T87" s="21"/>
      <c r="U87" s="21"/>
      <c r="V87" s="9"/>
      <c r="W87" s="21"/>
      <c r="X87" s="9"/>
      <c r="Z87" s="22"/>
      <c r="AD87" s="22"/>
      <c r="AF87" s="24"/>
      <c r="AI87" s="21"/>
      <c r="AJ87" s="21"/>
      <c r="AK87" s="21"/>
      <c r="AL87" s="21"/>
      <c r="AN87" s="21"/>
      <c r="AO87" s="21"/>
      <c r="AP87" s="21"/>
      <c r="AQ87" s="22"/>
      <c r="AR87" s="21"/>
    </row>
    <row r="88" spans="1:44" x14ac:dyDescent="0.2">
      <c r="A88" s="21"/>
      <c r="B88" s="21"/>
      <c r="C88" s="21"/>
      <c r="D88" s="21"/>
      <c r="E88" s="21"/>
      <c r="G88" s="21"/>
      <c r="H88" s="21"/>
      <c r="I88" s="21"/>
      <c r="J88" s="21"/>
      <c r="M88" s="21"/>
      <c r="O88" s="21"/>
      <c r="Q88" s="21"/>
      <c r="T88" s="21"/>
      <c r="U88" s="21"/>
      <c r="V88" s="9"/>
      <c r="W88" s="21"/>
      <c r="X88" s="9"/>
      <c r="Z88" s="22"/>
      <c r="AD88" s="22"/>
      <c r="AF88" s="24"/>
      <c r="AI88" s="21"/>
      <c r="AJ88" s="21"/>
      <c r="AK88" s="21"/>
      <c r="AL88" s="21"/>
      <c r="AN88" s="21"/>
      <c r="AO88" s="21"/>
      <c r="AP88" s="21"/>
      <c r="AQ88" s="22"/>
      <c r="AR88" s="21"/>
    </row>
    <row r="89" spans="1:44" x14ac:dyDescent="0.2">
      <c r="A89" s="21"/>
      <c r="B89" s="21"/>
      <c r="C89" s="21"/>
      <c r="D89" s="21"/>
      <c r="E89" s="21"/>
      <c r="G89" s="21"/>
      <c r="H89" s="21"/>
      <c r="I89" s="21"/>
      <c r="J89" s="21"/>
      <c r="M89" s="21"/>
      <c r="O89" s="21"/>
      <c r="Q89" s="21"/>
      <c r="T89" s="21"/>
      <c r="U89" s="21"/>
      <c r="V89" s="9"/>
      <c r="W89" s="21"/>
      <c r="X89" s="9"/>
      <c r="Z89" s="22"/>
      <c r="AD89" s="22"/>
      <c r="AF89" s="24"/>
      <c r="AI89" s="21"/>
      <c r="AJ89" s="21"/>
      <c r="AK89" s="21"/>
      <c r="AL89" s="21"/>
      <c r="AN89" s="21"/>
      <c r="AO89" s="21"/>
      <c r="AP89" s="21"/>
      <c r="AQ89" s="22"/>
      <c r="AR89" s="21"/>
    </row>
    <row r="90" spans="1:44" x14ac:dyDescent="0.2">
      <c r="A90" s="21"/>
      <c r="B90" s="21"/>
      <c r="C90" s="21"/>
      <c r="D90" s="21"/>
      <c r="E90" s="21"/>
      <c r="G90" s="21"/>
      <c r="H90" s="21"/>
      <c r="I90" s="21"/>
      <c r="J90" s="21"/>
      <c r="M90" s="21"/>
      <c r="O90" s="21"/>
      <c r="Q90" s="21"/>
      <c r="T90" s="21"/>
      <c r="U90" s="21"/>
      <c r="V90" s="9"/>
      <c r="W90" s="21"/>
      <c r="X90" s="9"/>
      <c r="Z90" s="22"/>
      <c r="AD90" s="22"/>
      <c r="AF90" s="24"/>
      <c r="AI90" s="21"/>
      <c r="AJ90" s="21"/>
      <c r="AK90" s="21"/>
      <c r="AL90" s="21"/>
      <c r="AN90" s="21"/>
      <c r="AO90" s="21"/>
      <c r="AP90" s="21"/>
      <c r="AQ90" s="22"/>
      <c r="AR90" s="21"/>
    </row>
    <row r="91" spans="1:44" x14ac:dyDescent="0.2">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x14ac:dyDescent="0.2">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x14ac:dyDescent="0.2">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x14ac:dyDescent="0.2">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x14ac:dyDescent="0.2">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x14ac:dyDescent="0.2">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x14ac:dyDescent="0.2">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x14ac:dyDescent="0.2">
      <c r="A98" s="21"/>
      <c r="B98" s="21"/>
      <c r="C98" s="21"/>
      <c r="D98" s="21"/>
      <c r="E98" s="21"/>
      <c r="G98" s="21"/>
      <c r="H98" s="21"/>
      <c r="I98" s="21"/>
      <c r="J98" s="21"/>
      <c r="M98" s="21"/>
      <c r="O98" s="21"/>
      <c r="Q98" s="21"/>
      <c r="T98" s="21"/>
      <c r="U98" s="21"/>
      <c r="V98" s="9"/>
      <c r="W98" s="21"/>
      <c r="X98" s="9"/>
      <c r="Z98" s="22"/>
      <c r="AD98" s="22"/>
      <c r="AF98" s="24"/>
      <c r="AI98" s="21"/>
      <c r="AJ98" s="21"/>
      <c r="AK98" s="21"/>
      <c r="AL98" s="21"/>
      <c r="AM98" s="21"/>
      <c r="AN98" s="21"/>
      <c r="AO98" s="21"/>
      <c r="AP98" s="21"/>
      <c r="AQ98" s="22"/>
      <c r="AR98" s="21"/>
    </row>
    <row r="99" spans="1:44" x14ac:dyDescent="0.2">
      <c r="A99" s="21"/>
      <c r="B99" s="21"/>
      <c r="C99" s="21"/>
      <c r="D99" s="21"/>
      <c r="E99" s="21"/>
      <c r="G99" s="21"/>
      <c r="H99" s="21"/>
      <c r="I99" s="21"/>
      <c r="J99" s="21"/>
      <c r="M99" s="21"/>
      <c r="O99" s="21"/>
      <c r="Q99" s="21"/>
      <c r="T99" s="21"/>
      <c r="U99" s="21"/>
      <c r="V99" s="9"/>
      <c r="W99" s="21"/>
      <c r="X99" s="9"/>
      <c r="Z99" s="22"/>
      <c r="AD99" s="22"/>
      <c r="AF99" s="24"/>
      <c r="AI99" s="21"/>
      <c r="AJ99" s="21"/>
      <c r="AK99" s="21"/>
      <c r="AL99" s="21"/>
      <c r="AM99" s="21"/>
      <c r="AN99" s="21"/>
      <c r="AO99" s="21"/>
      <c r="AP99" s="21"/>
      <c r="AQ99" s="22"/>
      <c r="AR99" s="21"/>
    </row>
    <row r="100" spans="1:44" x14ac:dyDescent="0.2">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M100" s="21"/>
      <c r="AN100" s="21"/>
      <c r="AO100" s="21"/>
      <c r="AP100" s="21"/>
      <c r="AQ100" s="22"/>
      <c r="AR100" s="21"/>
    </row>
    <row r="101" spans="1:44" x14ac:dyDescent="0.2">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M101" s="21"/>
      <c r="AN101" s="21"/>
      <c r="AO101" s="21"/>
      <c r="AP101" s="21"/>
      <c r="AQ101" s="22"/>
      <c r="AR101" s="21"/>
    </row>
    <row r="102" spans="1:44" x14ac:dyDescent="0.2">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M102" s="21"/>
      <c r="AN102" s="21"/>
      <c r="AO102" s="21"/>
      <c r="AP102" s="21"/>
      <c r="AQ102" s="22"/>
      <c r="AR102" s="21"/>
    </row>
    <row r="103" spans="1:44" x14ac:dyDescent="0.2">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M103" s="21"/>
      <c r="AN103" s="21"/>
      <c r="AO103" s="21"/>
      <c r="AP103" s="21"/>
      <c r="AQ103" s="22"/>
      <c r="AR103" s="21"/>
    </row>
    <row r="104" spans="1:44" x14ac:dyDescent="0.2">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x14ac:dyDescent="0.2">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x14ac:dyDescent="0.2">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x14ac:dyDescent="0.2">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x14ac:dyDescent="0.2">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x14ac:dyDescent="0.2">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x14ac:dyDescent="0.2">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x14ac:dyDescent="0.2">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x14ac:dyDescent="0.2">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x14ac:dyDescent="0.2">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x14ac:dyDescent="0.2">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x14ac:dyDescent="0.2">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x14ac:dyDescent="0.2">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x14ac:dyDescent="0.2">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x14ac:dyDescent="0.2">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x14ac:dyDescent="0.2">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x14ac:dyDescent="0.2">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x14ac:dyDescent="0.2">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x14ac:dyDescent="0.2">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x14ac:dyDescent="0.2">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x14ac:dyDescent="0.2">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x14ac:dyDescent="0.2">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x14ac:dyDescent="0.2">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x14ac:dyDescent="0.2">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x14ac:dyDescent="0.2">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x14ac:dyDescent="0.2">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x14ac:dyDescent="0.2">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x14ac:dyDescent="0.2">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x14ac:dyDescent="0.2">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x14ac:dyDescent="0.2">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N133" s="21"/>
      <c r="AO133" s="21"/>
      <c r="AP133" s="21"/>
      <c r="AQ133" s="22"/>
      <c r="AR133" s="21"/>
    </row>
    <row r="134" spans="1:44" x14ac:dyDescent="0.2">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N134" s="21"/>
      <c r="AO134" s="21"/>
      <c r="AP134" s="21"/>
      <c r="AQ134" s="22"/>
      <c r="AR134" s="21"/>
    </row>
    <row r="135" spans="1:44" x14ac:dyDescent="0.2">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N135" s="21"/>
      <c r="AO135" s="21"/>
      <c r="AP135" s="21"/>
      <c r="AQ135" s="22"/>
      <c r="AR135" s="21"/>
    </row>
    <row r="136" spans="1:44" x14ac:dyDescent="0.2">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N136" s="21"/>
      <c r="AO136" s="21"/>
      <c r="AP136" s="21"/>
      <c r="AQ136" s="22"/>
      <c r="AR136" s="21"/>
    </row>
    <row r="137" spans="1:44" x14ac:dyDescent="0.2">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N137" s="21"/>
      <c r="AO137" s="21"/>
      <c r="AP137" s="21"/>
      <c r="AQ137" s="22"/>
      <c r="AR137" s="21"/>
    </row>
    <row r="138" spans="1:44" x14ac:dyDescent="0.2">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N138" s="21"/>
      <c r="AO138" s="21"/>
      <c r="AP138" s="21"/>
      <c r="AQ138" s="22"/>
      <c r="AR138" s="21"/>
    </row>
    <row r="139" spans="1:44" x14ac:dyDescent="0.2">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x14ac:dyDescent="0.2">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x14ac:dyDescent="0.2">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x14ac:dyDescent="0.2">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x14ac:dyDescent="0.2">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x14ac:dyDescent="0.2">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x14ac:dyDescent="0.2">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x14ac:dyDescent="0.2">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M146" s="21"/>
      <c r="AN146" s="21"/>
      <c r="AO146" s="21"/>
      <c r="AP146" s="21"/>
      <c r="AQ146" s="22"/>
      <c r="AR146" s="21"/>
    </row>
    <row r="147" spans="1:44" x14ac:dyDescent="0.2">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M147" s="21"/>
      <c r="AN147" s="21"/>
      <c r="AO147" s="21"/>
      <c r="AP147" s="21"/>
      <c r="AQ147" s="22"/>
      <c r="AR147" s="21"/>
    </row>
    <row r="148" spans="1:44" x14ac:dyDescent="0.2">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M148" s="21"/>
      <c r="AN148" s="21"/>
      <c r="AO148" s="21"/>
      <c r="AP148" s="21"/>
      <c r="AQ148" s="22"/>
      <c r="AR148" s="21"/>
    </row>
    <row r="149" spans="1:44" x14ac:dyDescent="0.2">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M149" s="21"/>
      <c r="AN149" s="21"/>
      <c r="AO149" s="21"/>
      <c r="AP149" s="21"/>
      <c r="AQ149" s="22"/>
      <c r="AR149" s="21"/>
    </row>
    <row r="150" spans="1:44" x14ac:dyDescent="0.2">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M150" s="21"/>
      <c r="AN150" s="21"/>
      <c r="AO150" s="21"/>
      <c r="AP150" s="21"/>
      <c r="AQ150" s="22"/>
      <c r="AR150" s="21"/>
    </row>
    <row r="151" spans="1:44" x14ac:dyDescent="0.2">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M151" s="21"/>
      <c r="AN151" s="21"/>
      <c r="AO151" s="21"/>
      <c r="AP151" s="21"/>
      <c r="AQ151" s="22"/>
      <c r="AR151" s="21"/>
    </row>
    <row r="152" spans="1:44" x14ac:dyDescent="0.2">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x14ac:dyDescent="0.2">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x14ac:dyDescent="0.2">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x14ac:dyDescent="0.2">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x14ac:dyDescent="0.2">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x14ac:dyDescent="0.2">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x14ac:dyDescent="0.2">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x14ac:dyDescent="0.2">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x14ac:dyDescent="0.2">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x14ac:dyDescent="0.2">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x14ac:dyDescent="0.2">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x14ac:dyDescent="0.2">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x14ac:dyDescent="0.2">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x14ac:dyDescent="0.2">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x14ac:dyDescent="0.2">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x14ac:dyDescent="0.2">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x14ac:dyDescent="0.2">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x14ac:dyDescent="0.2">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x14ac:dyDescent="0.2">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x14ac:dyDescent="0.2">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x14ac:dyDescent="0.2">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x14ac:dyDescent="0.2">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x14ac:dyDescent="0.2">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x14ac:dyDescent="0.2">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x14ac:dyDescent="0.2">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x14ac:dyDescent="0.2">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x14ac:dyDescent="0.2">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x14ac:dyDescent="0.2">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x14ac:dyDescent="0.2">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2022-11-23T22:00:07Z</dcterms:modified>
</cp:coreProperties>
</file>