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A1BD98A2-7600-C242-9003-5222DD746B82}" xr6:coauthVersionLast="47" xr6:coauthVersionMax="47" xr10:uidLastSave="{00000000-0000-0000-0000-000000000000}"/>
  <bookViews>
    <workbookView xWindow="14220" yWindow="460" windowWidth="20560" windowHeight="1578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102" i="3" l="1"/>
  <c r="AM2101" i="3"/>
  <c r="AM2100" i="3"/>
  <c r="AM2099" i="3"/>
  <c r="AM2098" i="3"/>
  <c r="AM2097" i="3"/>
  <c r="AM2096" i="3"/>
  <c r="AM2095" i="3"/>
  <c r="AM2094" i="3"/>
  <c r="AM2093" i="3"/>
  <c r="AM2092" i="3"/>
  <c r="AM2091" i="3"/>
  <c r="AM2090" i="3"/>
  <c r="AM2089" i="3"/>
  <c r="AM2087" i="3"/>
  <c r="AM2088" i="3"/>
  <c r="AM2085" i="3"/>
  <c r="AM2084" i="3"/>
  <c r="AM2083" i="3"/>
  <c r="AM2082" i="3"/>
  <c r="AM2081" i="3"/>
  <c r="AM2080" i="3"/>
  <c r="AM2079" i="3"/>
  <c r="AM2078" i="3"/>
  <c r="AM2077" i="3"/>
  <c r="AM2076" i="3"/>
  <c r="AM2075" i="3"/>
  <c r="AM2074" i="3"/>
  <c r="AM2073" i="3"/>
  <c r="AM2072" i="3"/>
  <c r="AM2071" i="3"/>
  <c r="AM2070" i="3"/>
  <c r="AM2068" i="3"/>
  <c r="AM2067" i="3"/>
  <c r="AM2066" i="3"/>
  <c r="AM2065" i="3"/>
  <c r="AM2064" i="3"/>
  <c r="AM2063" i="3"/>
  <c r="AM2062" i="3"/>
  <c r="AM2061" i="3"/>
  <c r="AM2060" i="3"/>
  <c r="AM2059" i="3"/>
  <c r="AM2058" i="3"/>
  <c r="AM2057" i="3"/>
  <c r="AM2056" i="3"/>
  <c r="AM2055" i="3"/>
  <c r="AM2054" i="3"/>
  <c r="AM2053" i="3"/>
  <c r="AM2051" i="3"/>
  <c r="AM2050" i="3"/>
  <c r="AM2049" i="3"/>
  <c r="AM2048" i="3"/>
  <c r="AM2047" i="3"/>
  <c r="AM2046" i="3"/>
  <c r="AM2045" i="3"/>
  <c r="AM2044" i="3"/>
  <c r="AM2043" i="3"/>
  <c r="AM2042" i="3"/>
  <c r="AM2041" i="3"/>
  <c r="AM2040" i="3"/>
  <c r="AM2039" i="3"/>
  <c r="AM2038" i="3"/>
  <c r="AM2037" i="3"/>
  <c r="AM2030" i="3"/>
  <c r="AM2029" i="3"/>
  <c r="AM2026" i="3"/>
  <c r="AM2025" i="3"/>
  <c r="AM2024" i="3"/>
  <c r="AM2023" i="3"/>
  <c r="AM2022" i="3"/>
  <c r="AM2021" i="3"/>
  <c r="AM2020" i="3"/>
  <c r="AM2019" i="3"/>
  <c r="AM2018" i="3"/>
  <c r="AM2017" i="3"/>
  <c r="AM2013" i="3"/>
  <c r="AM2012" i="3"/>
  <c r="AM2011" i="3"/>
  <c r="AM2010" i="3"/>
  <c r="AM2009" i="3"/>
  <c r="AM2008" i="3"/>
  <c r="AM2007" i="3"/>
  <c r="AM2006" i="3"/>
  <c r="AM2005" i="3"/>
  <c r="AM2004" i="3"/>
  <c r="AM2003" i="3"/>
  <c r="AM2002" i="3"/>
  <c r="AM2001" i="3"/>
  <c r="AM2000" i="3"/>
  <c r="AM1999" i="3"/>
  <c r="AM1998" i="3"/>
  <c r="AM1996" i="3"/>
  <c r="AM1995" i="3"/>
  <c r="AM1994" i="3"/>
  <c r="AM1993" i="3"/>
  <c r="AM1992" i="3"/>
  <c r="AM1991" i="3"/>
  <c r="AM1990" i="3"/>
  <c r="AM1989" i="3"/>
  <c r="AM1988" i="3"/>
  <c r="AM1987" i="3"/>
  <c r="AM1986" i="3"/>
  <c r="AM1985" i="3"/>
  <c r="AM1984" i="3"/>
  <c r="AM1983" i="3"/>
  <c r="AM1982" i="3"/>
  <c r="AM1979" i="3"/>
  <c r="AM1977" i="3"/>
  <c r="AM1975" i="3"/>
  <c r="AM1973" i="3"/>
  <c r="AM1971" i="3"/>
  <c r="AM1969" i="3"/>
  <c r="AM1967" i="3"/>
  <c r="AM1960" i="3"/>
  <c r="AM1959" i="3"/>
  <c r="AM1958" i="3"/>
  <c r="AM1957" i="3"/>
  <c r="AM1956" i="3"/>
  <c r="AM1955" i="3"/>
  <c r="AM1954" i="3"/>
  <c r="AM1953" i="3"/>
  <c r="AM1952" i="3"/>
  <c r="AK1952" i="3"/>
  <c r="AM1951" i="3"/>
  <c r="AM1950" i="3"/>
  <c r="AM1949" i="3"/>
  <c r="AM1948" i="3"/>
  <c r="AK1948" i="3"/>
  <c r="AM1947" i="3"/>
  <c r="AM1946" i="3"/>
  <c r="AM1943" i="3"/>
  <c r="AM1942" i="3"/>
  <c r="AM1941" i="3"/>
  <c r="AM1940" i="3"/>
  <c r="AM1939" i="3"/>
  <c r="AM1938" i="3"/>
  <c r="AM1937" i="3"/>
  <c r="AM1936" i="3"/>
  <c r="AM1935" i="3"/>
  <c r="AM1934" i="3"/>
  <c r="AM1933" i="3"/>
  <c r="AM1932" i="3"/>
  <c r="AM1931" i="3"/>
  <c r="AM1930" i="3"/>
  <c r="AM1929" i="3"/>
  <c r="AM1928" i="3"/>
  <c r="AM1926" i="3"/>
  <c r="AM1925" i="3"/>
  <c r="AM1924" i="3"/>
  <c r="AM1923" i="3"/>
  <c r="AM1922" i="3"/>
  <c r="AM1921" i="3"/>
  <c r="AM1920" i="3"/>
  <c r="AM1919" i="3"/>
  <c r="AM1918" i="3"/>
  <c r="AM1917" i="3"/>
  <c r="AM1916" i="3"/>
  <c r="AM1915" i="3"/>
  <c r="AM1914" i="3"/>
  <c r="AM1913" i="3"/>
  <c r="AM1912" i="3"/>
  <c r="AM1911"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<sst xmlns="http://schemas.openxmlformats.org/spreadsheetml/2006/main" count="47822" uniqueCount="3046">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</sst>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0" workbookViewId="0">
      <selection activeCell="A44" sqref="A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Q195" zoomScale="174" workbookViewId="0">
      <selection activeCell="S198" sqref="S19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102"/>
  <sheetViews>
    <sheetView tabSelected="1" zoomScale="91" zoomScaleNormal="70" workbookViewId="0">
      <pane ySplit="1" topLeftCell="A2093" activePane="bottomLeft" state="frozen"/>
      <selection activeCell="W1" sqref="W1"/>
      <selection pane="bottomLeft" activeCell="C2103" sqref="C2103"/>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68.403000000000006</v>
      </c>
      <c r="AL1911" t="s">
        <v>1266</v>
      </c>
      <c r="AM1911">
        <f>70.903-68.403</f>
        <v>2.5</v>
      </c>
      <c r="AP1911">
        <v>28</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0</v>
      </c>
      <c r="X1912" s="9" t="s">
        <v>3041</v>
      </c>
      <c r="Z1912" s="5"/>
      <c r="AD1912" s="14" t="s">
        <v>1168</v>
      </c>
      <c r="AF1912" t="s">
        <v>1168</v>
      </c>
      <c r="AI1912" t="s">
        <v>1168</v>
      </c>
      <c r="AJ1912" s="15" t="s">
        <v>1148</v>
      </c>
      <c r="AK1912" s="15">
        <v>87.846999999999994</v>
      </c>
      <c r="AL1912" t="s">
        <v>1266</v>
      </c>
      <c r="AM1912">
        <f>89.236-87.847</f>
        <v>1.38900000000001</v>
      </c>
      <c r="AP1912">
        <v>56</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82.013999999999996</v>
      </c>
      <c r="AL1913" t="s">
        <v>1266</v>
      </c>
      <c r="AM1913">
        <f>84.514-82.014</f>
        <v>2.5</v>
      </c>
      <c r="AP1913">
        <v>28</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15</v>
      </c>
      <c r="X1914" s="9" t="s">
        <v>3041</v>
      </c>
      <c r="Z1914" s="5"/>
      <c r="AD1914" s="14" t="s">
        <v>1168</v>
      </c>
      <c r="AF1914" t="s">
        <v>1168</v>
      </c>
      <c r="AI1914" t="s">
        <v>1168</v>
      </c>
      <c r="AJ1914" s="15" t="s">
        <v>1148</v>
      </c>
      <c r="AK1914" s="15">
        <v>88.403000000000006</v>
      </c>
      <c r="AL1914" t="s">
        <v>1266</v>
      </c>
      <c r="AM1914">
        <f>90.625-88.403</f>
        <v>2.2219999999999942</v>
      </c>
      <c r="AP1914">
        <v>56</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80.903000000000006</v>
      </c>
      <c r="AL1915" t="s">
        <v>1266</v>
      </c>
      <c r="AM1915">
        <f>87.5-80.903</f>
        <v>6.5969999999999942</v>
      </c>
      <c r="AP1915">
        <v>28</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30</v>
      </c>
      <c r="X1916" s="9" t="s">
        <v>3041</v>
      </c>
      <c r="Z1916" s="5"/>
      <c r="AD1916" s="14" t="s">
        <v>1168</v>
      </c>
      <c r="AF1916" t="s">
        <v>1168</v>
      </c>
      <c r="AI1916" t="s">
        <v>1168</v>
      </c>
      <c r="AJ1916" s="15" t="s">
        <v>1148</v>
      </c>
      <c r="AK1916" s="15">
        <v>83.125</v>
      </c>
      <c r="AL1916" t="s">
        <v>1266</v>
      </c>
      <c r="AM1916">
        <f>90.625-83.125</f>
        <v>7.5</v>
      </c>
      <c r="AP1916">
        <v>56</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82.846999999999994</v>
      </c>
      <c r="AL1917" t="s">
        <v>1266</v>
      </c>
      <c r="AM1917">
        <f>85.903-82.847</f>
        <v>3.0560000000000116</v>
      </c>
      <c r="AP1917">
        <v>28</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60</v>
      </c>
      <c r="X1918" s="9" t="s">
        <v>3041</v>
      </c>
      <c r="Z1918" s="5"/>
      <c r="AD1918" s="14" t="s">
        <v>1168</v>
      </c>
      <c r="AF1918" t="s">
        <v>1168</v>
      </c>
      <c r="AI1918" t="s">
        <v>1168</v>
      </c>
      <c r="AJ1918" s="15" t="s">
        <v>1148</v>
      </c>
      <c r="AK1918" s="15">
        <v>87.082999999999998</v>
      </c>
      <c r="AL1918" t="s">
        <v>1266</v>
      </c>
      <c r="AM1918">
        <f>92.014-87.083</f>
        <v>4.9309999999999974</v>
      </c>
      <c r="AP1918">
        <v>56</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88.75</v>
      </c>
      <c r="AL1919" t="s">
        <v>1266</v>
      </c>
      <c r="AM1919">
        <f>93.125-88.75</f>
        <v>4.375</v>
      </c>
      <c r="AP1919">
        <v>28</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90</v>
      </c>
      <c r="X1920" s="9" t="s">
        <v>3041</v>
      </c>
      <c r="Z1920" s="5"/>
      <c r="AD1920" s="14" t="s">
        <v>1168</v>
      </c>
      <c r="AF1920" t="s">
        <v>1168</v>
      </c>
      <c r="AI1920" t="s">
        <v>1168</v>
      </c>
      <c r="AJ1920" s="15" t="s">
        <v>1148</v>
      </c>
      <c r="AK1920" s="15">
        <v>90.069000000000003</v>
      </c>
      <c r="AL1920" t="s">
        <v>1266</v>
      </c>
      <c r="AM1920">
        <f>93.681-90.069</f>
        <v>3.6119999999999948</v>
      </c>
      <c r="AP1920">
        <v>56</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90.069-81.25</f>
        <v>8.8190000000000026</v>
      </c>
      <c r="AP1921">
        <v>28</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120</v>
      </c>
      <c r="X1922" s="9" t="s">
        <v>3041</v>
      </c>
      <c r="Z1922" s="5"/>
      <c r="AD1922" s="14" t="s">
        <v>1168</v>
      </c>
      <c r="AF1922" t="s">
        <v>1168</v>
      </c>
      <c r="AI1922" t="s">
        <v>1168</v>
      </c>
      <c r="AJ1922" s="15" t="s">
        <v>1148</v>
      </c>
      <c r="AK1922" s="15">
        <v>81.25</v>
      </c>
      <c r="AL1922" t="s">
        <v>1266</v>
      </c>
      <c r="AM1922">
        <f>89.792-81.25</f>
        <v>8.5420000000000016</v>
      </c>
      <c r="AP1922">
        <v>56</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28</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150</v>
      </c>
      <c r="X1924" s="9" t="s">
        <v>3041</v>
      </c>
      <c r="Z1924" s="5"/>
      <c r="AD1924" s="14" t="s">
        <v>1168</v>
      </c>
      <c r="AF1924" t="s">
        <v>1168</v>
      </c>
      <c r="AI1924" t="s">
        <v>1168</v>
      </c>
      <c r="AJ1924" s="15" t="s">
        <v>1148</v>
      </c>
      <c r="AK1924" s="15">
        <v>100</v>
      </c>
      <c r="AL1924" t="s">
        <v>1266</v>
      </c>
      <c r="AM1924">
        <f>101.736-100.069</f>
        <v>1.6670000000000016</v>
      </c>
      <c r="AP1924">
        <v>56</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88.403000000000006</v>
      </c>
      <c r="AL1925" t="s">
        <v>1266</v>
      </c>
      <c r="AM1925">
        <f>93.125-88.403</f>
        <v>4.7219999999999942</v>
      </c>
      <c r="AP1925">
        <v>28</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180</v>
      </c>
      <c r="X1926" s="9" t="s">
        <v>3041</v>
      </c>
      <c r="Z1926" s="5"/>
      <c r="AD1926" s="14" t="s">
        <v>1168</v>
      </c>
      <c r="AF1926" t="s">
        <v>1168</v>
      </c>
      <c r="AI1926" t="s">
        <v>1168</v>
      </c>
      <c r="AJ1926" s="15" t="s">
        <v>1148</v>
      </c>
      <c r="AK1926" s="15">
        <v>88.332999999999998</v>
      </c>
      <c r="AL1926" t="s">
        <v>1266</v>
      </c>
      <c r="AM1926">
        <f>93.125-88.333</f>
        <v>4.7920000000000016</v>
      </c>
      <c r="AP1926">
        <v>56</v>
      </c>
      <c r="AR1926"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0</v>
      </c>
      <c r="X1928" s="9" t="s">
        <v>3042</v>
      </c>
      <c r="Z1928" s="5"/>
      <c r="AD1928" s="14" t="s">
        <v>1168</v>
      </c>
      <c r="AF1928" t="s">
        <v>1168</v>
      </c>
      <c r="AI1928" t="s">
        <v>1168</v>
      </c>
      <c r="AJ1928" s="15" t="s">
        <v>1148</v>
      </c>
      <c r="AK1928" s="15">
        <v>92.614000000000004</v>
      </c>
      <c r="AL1928" t="s">
        <v>1266</v>
      </c>
      <c r="AM1928">
        <f>97.582-92.614</f>
        <v>4.9679999999999893</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0</v>
      </c>
      <c r="X1929" s="9" t="s">
        <v>3042</v>
      </c>
      <c r="Z1929" s="5"/>
      <c r="AD1929" s="14" t="s">
        <v>1168</v>
      </c>
      <c r="AF1929" t="s">
        <v>1168</v>
      </c>
      <c r="AI1929" t="s">
        <v>1168</v>
      </c>
      <c r="AJ1929" s="15" t="s">
        <v>1148</v>
      </c>
      <c r="AK1929" s="15">
        <v>99.215999999999994</v>
      </c>
      <c r="AL1929" t="s">
        <v>1266</v>
      </c>
      <c r="AM1929">
        <f>102.026-99.216</f>
        <v>2.8100000000000023</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15</v>
      </c>
      <c r="X1930" s="9" t="s">
        <v>3042</v>
      </c>
      <c r="Z1930" s="5"/>
      <c r="AD1930" s="14" t="s">
        <v>1168</v>
      </c>
      <c r="AF1930" t="s">
        <v>1168</v>
      </c>
      <c r="AI1930" t="s">
        <v>1168</v>
      </c>
      <c r="AJ1930" s="15" t="s">
        <v>1148</v>
      </c>
      <c r="AK1930" s="15">
        <v>87.058999999999997</v>
      </c>
      <c r="AL1930" t="s">
        <v>1266</v>
      </c>
      <c r="AM1930">
        <f>89.216-87.059</f>
        <v>2.1569999999999965</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15</v>
      </c>
      <c r="X1931" s="9" t="s">
        <v>3042</v>
      </c>
      <c r="Z1931" s="5"/>
      <c r="AD1931" s="14" t="s">
        <v>1168</v>
      </c>
      <c r="AF1931" t="s">
        <v>1168</v>
      </c>
      <c r="AI1931" t="s">
        <v>1168</v>
      </c>
      <c r="AJ1931" s="15" t="s">
        <v>1148</v>
      </c>
      <c r="AK1931" s="15">
        <v>88.234999999999999</v>
      </c>
      <c r="AL1931" t="s">
        <v>1266</v>
      </c>
      <c r="AM1931">
        <f>90.261-88.235</f>
        <v>2.0259999999999962</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30</v>
      </c>
      <c r="X1932" s="9" t="s">
        <v>3042</v>
      </c>
      <c r="Z1932" s="5"/>
      <c r="AD1932" s="14" t="s">
        <v>1168</v>
      </c>
      <c r="AF1932" t="s">
        <v>1168</v>
      </c>
      <c r="AI1932" t="s">
        <v>1168</v>
      </c>
      <c r="AJ1932" s="15" t="s">
        <v>1148</v>
      </c>
      <c r="AK1932" s="15">
        <v>83.921999999999997</v>
      </c>
      <c r="AL1932" t="s">
        <v>1266</v>
      </c>
      <c r="AM1932">
        <f>88.693-83.922</f>
        <v>4.7710000000000008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30</v>
      </c>
      <c r="X1933" s="9" t="s">
        <v>3042</v>
      </c>
      <c r="Z1933" s="5"/>
      <c r="AD1933" s="14" t="s">
        <v>1168</v>
      </c>
      <c r="AF1933" t="s">
        <v>1168</v>
      </c>
      <c r="AI1933" t="s">
        <v>1168</v>
      </c>
      <c r="AJ1933" s="15" t="s">
        <v>1148</v>
      </c>
      <c r="AK1933" s="15">
        <v>86.34</v>
      </c>
      <c r="AL1933" t="s">
        <v>1266</v>
      </c>
      <c r="AM1933">
        <f>89.739-86.34</f>
        <v>3.3990000000000009</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60</v>
      </c>
      <c r="X1934" s="9" t="s">
        <v>3042</v>
      </c>
      <c r="Z1934" s="5"/>
      <c r="AD1934" s="14" t="s">
        <v>1168</v>
      </c>
      <c r="AF1934" t="s">
        <v>1168</v>
      </c>
      <c r="AI1934" t="s">
        <v>1168</v>
      </c>
      <c r="AJ1934" s="15" t="s">
        <v>1148</v>
      </c>
      <c r="AK1934" s="15">
        <v>56.536000000000001</v>
      </c>
      <c r="AL1934" t="s">
        <v>1266</v>
      </c>
      <c r="AM1934">
        <f>75.098-56.536</f>
        <v>18.561999999999998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60</v>
      </c>
      <c r="X1935" s="9" t="s">
        <v>3042</v>
      </c>
      <c r="Z1935" s="5"/>
      <c r="AD1935" s="14" t="s">
        <v>1168</v>
      </c>
      <c r="AF1935" t="s">
        <v>1168</v>
      </c>
      <c r="AI1935" t="s">
        <v>1168</v>
      </c>
      <c r="AJ1935" s="15" t="s">
        <v>1148</v>
      </c>
      <c r="AK1935" s="15">
        <v>57.32</v>
      </c>
      <c r="AL1935" t="s">
        <v>1266</v>
      </c>
      <c r="AM1935">
        <f>75.621-57.32</f>
        <v>18.300999999999995</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90</v>
      </c>
      <c r="X1936" s="9" t="s">
        <v>3042</v>
      </c>
      <c r="Z1936" s="5"/>
      <c r="AD1936" s="14" t="s">
        <v>1168</v>
      </c>
      <c r="AF1936" t="s">
        <v>1168</v>
      </c>
      <c r="AI1936" t="s">
        <v>1168</v>
      </c>
      <c r="AJ1936" s="15" t="s">
        <v>1148</v>
      </c>
      <c r="AK1936" s="15">
        <v>89.02</v>
      </c>
      <c r="AL1936" t="s">
        <v>1266</v>
      </c>
      <c r="AM1936">
        <f>92.876-89.02</f>
        <v>3.8560000000000088</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90</v>
      </c>
      <c r="X1937" s="9" t="s">
        <v>3042</v>
      </c>
      <c r="Z1937" s="5"/>
      <c r="AD1937" s="14" t="s">
        <v>1168</v>
      </c>
      <c r="AF1937" t="s">
        <v>1168</v>
      </c>
      <c r="AI1937" t="s">
        <v>1168</v>
      </c>
      <c r="AJ1937" s="15" t="s">
        <v>1148</v>
      </c>
      <c r="AK1937" s="15">
        <v>88.953999999999994</v>
      </c>
      <c r="AL1937" t="s">
        <v>1266</v>
      </c>
      <c r="AM1937">
        <f>92.876-88.954</f>
        <v>3.9220000000000113</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120</v>
      </c>
      <c r="X1938" s="9" t="s">
        <v>3042</v>
      </c>
      <c r="Z1938" s="5"/>
      <c r="AD1938" s="14" t="s">
        <v>1168</v>
      </c>
      <c r="AF1938" t="s">
        <v>1168</v>
      </c>
      <c r="AI1938" t="s">
        <v>1168</v>
      </c>
      <c r="AJ1938" s="15" t="s">
        <v>1148</v>
      </c>
      <c r="AK1938" s="15">
        <v>87.450999999999993</v>
      </c>
      <c r="AL1938" t="s">
        <v>1266</v>
      </c>
      <c r="AM1938">
        <f>92.876-87.451</f>
        <v>5.4250000000000114</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120</v>
      </c>
      <c r="X1939" s="9" t="s">
        <v>3042</v>
      </c>
      <c r="Z1939" s="5"/>
      <c r="AD1939" s="14" t="s">
        <v>1168</v>
      </c>
      <c r="AF1939" t="s">
        <v>1168</v>
      </c>
      <c r="AI1939" t="s">
        <v>1168</v>
      </c>
      <c r="AJ1939" s="15" t="s">
        <v>1148</v>
      </c>
      <c r="AK1939" s="15">
        <v>87.385999999999996</v>
      </c>
      <c r="AL1939" t="s">
        <v>1266</v>
      </c>
      <c r="AM1939">
        <f>93.137-87.386</f>
        <v>5.7510000000000048</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150</v>
      </c>
      <c r="X1940" s="9" t="s">
        <v>3042</v>
      </c>
      <c r="Z1940" s="5"/>
      <c r="AD1940" s="14" t="s">
        <v>1168</v>
      </c>
      <c r="AF1940" t="s">
        <v>1168</v>
      </c>
      <c r="AI1940" t="s">
        <v>1168</v>
      </c>
      <c r="AJ1940" s="15" t="s">
        <v>1148</v>
      </c>
      <c r="AK1940" s="15">
        <v>92.876000000000005</v>
      </c>
      <c r="AL1940" t="s">
        <v>1266</v>
      </c>
      <c r="AM1940">
        <f>96.536-92.876</f>
        <v>3.6599999999999966</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150</v>
      </c>
      <c r="X1941" s="9" t="s">
        <v>3042</v>
      </c>
      <c r="Z1941" s="5"/>
      <c r="AD1941" s="14" t="s">
        <v>1168</v>
      </c>
      <c r="AF1941" t="s">
        <v>1168</v>
      </c>
      <c r="AI1941" t="s">
        <v>1168</v>
      </c>
      <c r="AJ1941" s="15" t="s">
        <v>1148</v>
      </c>
      <c r="AK1941" s="15">
        <v>92.614000000000004</v>
      </c>
      <c r="AL1941" t="s">
        <v>1266</v>
      </c>
      <c r="AM1941">
        <f>96.536-92.614</f>
        <v>3.921999999999997</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180</v>
      </c>
      <c r="X1942" s="9" t="s">
        <v>3042</v>
      </c>
      <c r="Z1942" s="5"/>
      <c r="AD1942" s="14" t="s">
        <v>1168</v>
      </c>
      <c r="AF1942" t="s">
        <v>1168</v>
      </c>
      <c r="AI1942" t="s">
        <v>1168</v>
      </c>
      <c r="AJ1942" s="15" t="s">
        <v>1148</v>
      </c>
      <c r="AK1942" s="15">
        <v>96.536000000000001</v>
      </c>
      <c r="AL1942" t="s">
        <v>1266</v>
      </c>
      <c r="AM1942">
        <f>98.889-96.536</f>
        <v>2.3529999999999944</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180</v>
      </c>
      <c r="X1943" s="9" t="s">
        <v>3042</v>
      </c>
      <c r="Z1943" s="5"/>
      <c r="AD1943" s="14" t="s">
        <v>1168</v>
      </c>
      <c r="AF1943" t="s">
        <v>1168</v>
      </c>
      <c r="AI1943" t="s">
        <v>1168</v>
      </c>
      <c r="AJ1943" s="15" t="s">
        <v>1148</v>
      </c>
      <c r="AK1943" s="15">
        <v>96.013000000000005</v>
      </c>
      <c r="AL1943" t="s">
        <v>1266</v>
      </c>
      <c r="AM1943">
        <f>98.889-96.013</f>
        <v>2.8759999999999906</v>
      </c>
      <c r="AP1943">
        <v>56</v>
      </c>
      <c r="AR1943"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0</v>
      </c>
      <c r="X1945" s="9" t="s">
        <v>3043</v>
      </c>
      <c r="Z1945" s="5"/>
      <c r="AD1945" s="14" t="s">
        <v>1168</v>
      </c>
      <c r="AF1945" t="s">
        <v>1168</v>
      </c>
      <c r="AI1945" t="s">
        <v>1168</v>
      </c>
      <c r="AJ1945" s="15" t="s">
        <v>1148</v>
      </c>
      <c r="AK1945" s="15">
        <v>3.7250000000000001</v>
      </c>
      <c r="AL1945" t="s">
        <v>1266</v>
      </c>
      <c r="AM1945">
        <v>0</v>
      </c>
      <c r="AP1945">
        <v>28</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0</v>
      </c>
      <c r="X1946" s="9" t="s">
        <v>3043</v>
      </c>
      <c r="Z1946" s="5"/>
      <c r="AD1946" s="14" t="s">
        <v>1168</v>
      </c>
      <c r="AF1946" t="s">
        <v>1168</v>
      </c>
      <c r="AI1946" t="s">
        <v>1168</v>
      </c>
      <c r="AJ1946" s="15" t="s">
        <v>1148</v>
      </c>
      <c r="AK1946" s="15">
        <v>40.326999999999998</v>
      </c>
      <c r="AL1946" t="s">
        <v>1266</v>
      </c>
      <c r="AM1946">
        <f>49.739-40.327</f>
        <v>9.411999999999999</v>
      </c>
      <c r="AP1946">
        <v>56</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15</v>
      </c>
      <c r="X1947" s="9" t="s">
        <v>3043</v>
      </c>
      <c r="Z1947" s="5"/>
      <c r="AD1947" s="14" t="s">
        <v>1168</v>
      </c>
      <c r="AF1947" t="s">
        <v>1168</v>
      </c>
      <c r="AI1947" t="s">
        <v>1168</v>
      </c>
      <c r="AJ1947" s="15" t="s">
        <v>1148</v>
      </c>
      <c r="AK1947" s="15">
        <v>10.587999999999999</v>
      </c>
      <c r="AL1947" t="s">
        <v>1266</v>
      </c>
      <c r="AM1947">
        <f>14.967-10.588</f>
        <v>4.3790000000000013</v>
      </c>
      <c r="AP1947">
        <v>28</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15</v>
      </c>
      <c r="X1948" s="9" t="s">
        <v>3043</v>
      </c>
      <c r="Z1948" s="5"/>
      <c r="AD1948" s="14" t="s">
        <v>1168</v>
      </c>
      <c r="AF1948" t="s">
        <v>1168</v>
      </c>
      <c r="AI1948" t="s">
        <v>1168</v>
      </c>
      <c r="AJ1948" s="15" t="s">
        <v>1148</v>
      </c>
      <c r="AK1948" s="15">
        <f>69.085</f>
        <v>69.084999999999994</v>
      </c>
      <c r="AL1948" t="s">
        <v>1266</v>
      </c>
      <c r="AM1948">
        <f>69.085-56.275</f>
        <v>12.809999999999995</v>
      </c>
      <c r="AP1948">
        <v>56</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30</v>
      </c>
      <c r="X1949" s="9" t="s">
        <v>3043</v>
      </c>
      <c r="Z1949" s="5"/>
      <c r="AD1949" s="14" t="s">
        <v>1168</v>
      </c>
      <c r="AF1949" t="s">
        <v>1168</v>
      </c>
      <c r="AI1949" t="s">
        <v>1168</v>
      </c>
      <c r="AJ1949" s="15" t="s">
        <v>1148</v>
      </c>
      <c r="AK1949" s="15">
        <v>41.960999999999999</v>
      </c>
      <c r="AL1949" t="s">
        <v>1266</v>
      </c>
      <c r="AM1949">
        <f>46.078-41.961</f>
        <v>4.1170000000000044</v>
      </c>
      <c r="AP1949">
        <v>28</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30</v>
      </c>
      <c r="X1950" s="9" t="s">
        <v>3043</v>
      </c>
      <c r="Z1950" s="5"/>
      <c r="AD1950" s="14" t="s">
        <v>1168</v>
      </c>
      <c r="AF1950" t="s">
        <v>1168</v>
      </c>
      <c r="AI1950" t="s">
        <v>1168</v>
      </c>
      <c r="AJ1950" s="15" t="s">
        <v>1148</v>
      </c>
      <c r="AK1950" s="15">
        <v>60.457999999999998</v>
      </c>
      <c r="AL1950" t="s">
        <v>1266</v>
      </c>
      <c r="AM1950">
        <f>66.471-60.458</f>
        <v>6.0130000000000052</v>
      </c>
      <c r="AP1950">
        <v>56</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60</v>
      </c>
      <c r="X1951" s="9" t="s">
        <v>3043</v>
      </c>
      <c r="Z1951" s="5"/>
      <c r="AD1951" s="14" t="s">
        <v>1168</v>
      </c>
      <c r="AF1951" t="s">
        <v>1168</v>
      </c>
      <c r="AI1951" t="s">
        <v>1168</v>
      </c>
      <c r="AJ1951" s="15" t="s">
        <v>1148</v>
      </c>
      <c r="AK1951" s="15">
        <v>86.078000000000003</v>
      </c>
      <c r="AL1951" t="s">
        <v>1266</v>
      </c>
      <c r="AM1951">
        <f>89.216-86.078</f>
        <v>3.137999999999991</v>
      </c>
      <c r="AP1951">
        <v>28</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60</v>
      </c>
      <c r="X1952" s="9" t="s">
        <v>3043</v>
      </c>
      <c r="Z1952" s="5"/>
      <c r="AD1952" s="14" t="s">
        <v>1168</v>
      </c>
      <c r="AF1952" t="s">
        <v>1168</v>
      </c>
      <c r="AI1952" t="s">
        <v>1168</v>
      </c>
      <c r="AJ1952" s="15" t="s">
        <v>1148</v>
      </c>
      <c r="AK1952" s="15">
        <f>88.954</f>
        <v>88.953999999999994</v>
      </c>
      <c r="AL1952" t="s">
        <v>1266</v>
      </c>
      <c r="AM1952">
        <f>92.876-88.954</f>
        <v>3.9220000000000113</v>
      </c>
      <c r="AP1952">
        <v>56</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90</v>
      </c>
      <c r="X1953" s="9" t="s">
        <v>3043</v>
      </c>
      <c r="Z1953" s="5"/>
      <c r="AD1953" s="14" t="s">
        <v>1168</v>
      </c>
      <c r="AF1953" t="s">
        <v>1168</v>
      </c>
      <c r="AI1953" t="s">
        <v>1168</v>
      </c>
      <c r="AJ1953" s="15" t="s">
        <v>1148</v>
      </c>
      <c r="AK1953" s="15">
        <v>84.771000000000001</v>
      </c>
      <c r="AL1953" t="s">
        <v>1266</v>
      </c>
      <c r="AM1953">
        <f>89.477-84.771</f>
        <v>4.7060000000000031</v>
      </c>
      <c r="AP1953">
        <v>28</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90</v>
      </c>
      <c r="X1954" s="9" t="s">
        <v>3043</v>
      </c>
      <c r="Z1954" s="5"/>
      <c r="AD1954" s="14" t="s">
        <v>1168</v>
      </c>
      <c r="AF1954" t="s">
        <v>1168</v>
      </c>
      <c r="AI1954" t="s">
        <v>1168</v>
      </c>
      <c r="AJ1954" s="15" t="s">
        <v>1148</v>
      </c>
      <c r="AK1954" s="15">
        <v>85.555999999999997</v>
      </c>
      <c r="AL1954" t="s">
        <v>1266</v>
      </c>
      <c r="AM1954">
        <f>91.569-85.556</f>
        <v>6.0130000000000052</v>
      </c>
      <c r="AP1954">
        <v>56</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120</v>
      </c>
      <c r="X1955" s="9" t="s">
        <v>3043</v>
      </c>
      <c r="Z1955" s="5"/>
      <c r="AD1955" s="14" t="s">
        <v>1168</v>
      </c>
      <c r="AF1955" t="s">
        <v>1168</v>
      </c>
      <c r="AI1955" t="s">
        <v>1168</v>
      </c>
      <c r="AJ1955" s="15" t="s">
        <v>1148</v>
      </c>
      <c r="AK1955" s="15">
        <v>82.745000000000005</v>
      </c>
      <c r="AL1955" t="s">
        <v>1266</v>
      </c>
      <c r="AM1955">
        <f>86.078-82.745</f>
        <v>3.3329999999999984</v>
      </c>
      <c r="AP1955">
        <v>28</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120</v>
      </c>
      <c r="X1956" s="9" t="s">
        <v>3043</v>
      </c>
      <c r="Z1956" s="5"/>
      <c r="AD1956" s="14" t="s">
        <v>1168</v>
      </c>
      <c r="AF1956" t="s">
        <v>1168</v>
      </c>
      <c r="AI1956" t="s">
        <v>1168</v>
      </c>
      <c r="AJ1956" s="15" t="s">
        <v>1148</v>
      </c>
      <c r="AK1956" s="15">
        <v>85.816999999999993</v>
      </c>
      <c r="AL1956" t="s">
        <v>1266</v>
      </c>
      <c r="AM1956">
        <f>90.261-85.817</f>
        <v>4.4440000000000026</v>
      </c>
      <c r="AP1956">
        <v>56</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150</v>
      </c>
      <c r="X1957" s="9" t="s">
        <v>3043</v>
      </c>
      <c r="Z1957" s="5"/>
      <c r="AD1957" s="14" t="s">
        <v>1168</v>
      </c>
      <c r="AF1957" t="s">
        <v>1168</v>
      </c>
      <c r="AI1957" t="s">
        <v>1168</v>
      </c>
      <c r="AJ1957" s="15" t="s">
        <v>1148</v>
      </c>
      <c r="AK1957" s="15">
        <v>95.293999999999997</v>
      </c>
      <c r="AL1957" t="s">
        <v>1266</v>
      </c>
      <c r="AM1957">
        <f>100.458-95.294</f>
        <v>5.1640000000000015</v>
      </c>
      <c r="AP1957">
        <v>28</v>
      </c>
      <c r="AR1957" s="15" t="s">
        <v>1155</v>
      </c>
    </row>
    <row r="1958" spans="1:44" x14ac:dyDescent="0.2">
      <c r="A1958" t="s">
        <v>1381</v>
      </c>
      <c r="B1958" s="15" t="s">
        <v>1146</v>
      </c>
      <c r="C1958" s="15" t="s">
        <v>1149</v>
      </c>
      <c r="D1958" s="14" t="s">
        <v>475</v>
      </c>
      <c r="E1958" s="14" t="s">
        <v>3035</v>
      </c>
      <c r="G1958" s="15" t="s">
        <v>1168</v>
      </c>
      <c r="H1958" s="14" t="s">
        <v>1168</v>
      </c>
      <c r="I1958" s="14" t="s">
        <v>3036</v>
      </c>
      <c r="M1958" s="14" t="s">
        <v>3037</v>
      </c>
      <c r="O1958">
        <v>2004</v>
      </c>
      <c r="Q1958" t="s">
        <v>1332</v>
      </c>
      <c r="R1958">
        <v>14</v>
      </c>
      <c r="T1958" t="s">
        <v>3038</v>
      </c>
      <c r="U1958" s="14" t="s">
        <v>1249</v>
      </c>
      <c r="V1958" s="9" t="s">
        <v>3039</v>
      </c>
      <c r="W1958">
        <v>150</v>
      </c>
      <c r="X1958" s="9" t="s">
        <v>3043</v>
      </c>
      <c r="Z1958" s="5"/>
      <c r="AD1958" s="14" t="s">
        <v>1168</v>
      </c>
      <c r="AF1958" t="s">
        <v>1168</v>
      </c>
      <c r="AI1958" t="s">
        <v>1168</v>
      </c>
      <c r="AJ1958" s="15" t="s">
        <v>1148</v>
      </c>
      <c r="AK1958" s="15">
        <v>96.536000000000001</v>
      </c>
      <c r="AL1958" t="s">
        <v>1266</v>
      </c>
      <c r="AM1958">
        <f>100.719-96.536</f>
        <v>4.1829999999999927</v>
      </c>
      <c r="AP1958">
        <v>56</v>
      </c>
      <c r="AR1958" s="15" t="s">
        <v>1155</v>
      </c>
    </row>
    <row r="1959" spans="1:44" x14ac:dyDescent="0.2">
      <c r="A1959" t="s">
        <v>1381</v>
      </c>
      <c r="B1959" s="15" t="s">
        <v>1146</v>
      </c>
      <c r="C1959" s="15" t="s">
        <v>1149</v>
      </c>
      <c r="D1959" s="14" t="s">
        <v>475</v>
      </c>
      <c r="E1959" s="14" t="s">
        <v>3035</v>
      </c>
      <c r="G1959" s="15" t="s">
        <v>1168</v>
      </c>
      <c r="H1959" s="14" t="s">
        <v>1168</v>
      </c>
      <c r="I1959" s="14" t="s">
        <v>3036</v>
      </c>
      <c r="M1959" s="14" t="s">
        <v>3037</v>
      </c>
      <c r="O1959">
        <v>2004</v>
      </c>
      <c r="Q1959" t="s">
        <v>1332</v>
      </c>
      <c r="R1959">
        <v>14</v>
      </c>
      <c r="T1959" t="s">
        <v>3038</v>
      </c>
      <c r="U1959" s="14" t="s">
        <v>1249</v>
      </c>
      <c r="V1959" s="9" t="s">
        <v>3039</v>
      </c>
      <c r="W1959">
        <v>180</v>
      </c>
      <c r="X1959" s="9" t="s">
        <v>3043</v>
      </c>
      <c r="Z1959" s="5"/>
      <c r="AD1959" s="14" t="s">
        <v>1168</v>
      </c>
      <c r="AF1959" t="s">
        <v>1168</v>
      </c>
      <c r="AI1959" t="s">
        <v>1168</v>
      </c>
      <c r="AJ1959" s="15" t="s">
        <v>1148</v>
      </c>
      <c r="AK1959" s="15">
        <v>87.647000000000006</v>
      </c>
      <c r="AL1959" t="s">
        <v>1266</v>
      </c>
      <c r="AM1959">
        <f>93.339-87.647</f>
        <v>5.6919999999999931</v>
      </c>
      <c r="AP1959">
        <v>28</v>
      </c>
      <c r="AR1959" s="15" t="s">
        <v>1155</v>
      </c>
    </row>
    <row r="1960" spans="1:44" x14ac:dyDescent="0.2">
      <c r="A1960" t="s">
        <v>1381</v>
      </c>
      <c r="B1960" s="15" t="s">
        <v>1146</v>
      </c>
      <c r="C1960" s="15" t="s">
        <v>1149</v>
      </c>
      <c r="D1960" s="14" t="s">
        <v>475</v>
      </c>
      <c r="E1960" s="14" t="s">
        <v>3035</v>
      </c>
      <c r="G1960" s="15" t="s">
        <v>1168</v>
      </c>
      <c r="H1960" s="14" t="s">
        <v>1168</v>
      </c>
      <c r="I1960" s="14" t="s">
        <v>3036</v>
      </c>
      <c r="M1960" s="14" t="s">
        <v>3037</v>
      </c>
      <c r="O1960">
        <v>2004</v>
      </c>
      <c r="Q1960" t="s">
        <v>1332</v>
      </c>
      <c r="R1960">
        <v>14</v>
      </c>
      <c r="T1960" t="s">
        <v>3038</v>
      </c>
      <c r="U1960" s="14" t="s">
        <v>1249</v>
      </c>
      <c r="V1960" s="9" t="s">
        <v>3039</v>
      </c>
      <c r="W1960">
        <v>180</v>
      </c>
      <c r="X1960" s="9" t="s">
        <v>3043</v>
      </c>
      <c r="Z1960" s="5"/>
      <c r="AD1960" s="14" t="s">
        <v>1168</v>
      </c>
      <c r="AF1960" t="s">
        <v>1168</v>
      </c>
      <c r="AI1960" t="s">
        <v>1168</v>
      </c>
      <c r="AJ1960" s="15" t="s">
        <v>1148</v>
      </c>
      <c r="AK1960" s="15">
        <v>88.692999999999998</v>
      </c>
      <c r="AL1960" t="s">
        <v>1266</v>
      </c>
      <c r="AM1960">
        <f>94.183-88.693</f>
        <v>5.4900000000000091</v>
      </c>
      <c r="AP1960">
        <v>56</v>
      </c>
      <c r="AR1960"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0</v>
      </c>
      <c r="X1964" s="9" t="s">
        <v>3040</v>
      </c>
      <c r="Z1964" s="5"/>
      <c r="AD1964" s="14" t="s">
        <v>1168</v>
      </c>
      <c r="AF1964" t="s">
        <v>1168</v>
      </c>
      <c r="AI1964" t="s">
        <v>1168</v>
      </c>
      <c r="AJ1964" s="15" t="s">
        <v>1148</v>
      </c>
      <c r="AK1964" s="15">
        <v>0</v>
      </c>
      <c r="AL1964" t="s">
        <v>1266</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0</v>
      </c>
      <c r="X1965" s="9" t="s">
        <v>3040</v>
      </c>
      <c r="Z1965" s="5"/>
      <c r="AD1965" s="14" t="s">
        <v>1168</v>
      </c>
      <c r="AF1965" t="s">
        <v>1168</v>
      </c>
      <c r="AI1965" t="s">
        <v>1168</v>
      </c>
      <c r="AJ1965" s="15" t="s">
        <v>1148</v>
      </c>
      <c r="AK1965" s="15">
        <v>0</v>
      </c>
      <c r="AL1965" t="s">
        <v>1266</v>
      </c>
      <c r="AM1965">
        <v>0</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15</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15</v>
      </c>
      <c r="X1967" s="9" t="s">
        <v>3040</v>
      </c>
      <c r="Z1967" s="5"/>
      <c r="AD1967" s="14" t="s">
        <v>1168</v>
      </c>
      <c r="AF1967" t="s">
        <v>1168</v>
      </c>
      <c r="AI1967" t="s">
        <v>1168</v>
      </c>
      <c r="AJ1967" s="15" t="s">
        <v>1148</v>
      </c>
      <c r="AK1967" s="15">
        <v>4.6319999999999997</v>
      </c>
      <c r="AL1967" t="s">
        <v>1266</v>
      </c>
      <c r="AM1967">
        <f>8.211-4.632</f>
        <v>3.5790000000000006</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30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30</v>
      </c>
      <c r="X1969" s="9" t="s">
        <v>3040</v>
      </c>
      <c r="Z1969" s="5"/>
      <c r="AD1969" s="14" t="s">
        <v>1168</v>
      </c>
      <c r="AF1969" t="s">
        <v>1168</v>
      </c>
      <c r="AI1969" t="s">
        <v>1168</v>
      </c>
      <c r="AJ1969" s="15" t="s">
        <v>1148</v>
      </c>
      <c r="AK1969" s="15">
        <v>48.631999999999998</v>
      </c>
      <c r="AL1969" t="s">
        <v>1266</v>
      </c>
      <c r="AM1969">
        <f>53.684-48.632</f>
        <v>5.0519999999999996</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60</v>
      </c>
      <c r="X1970" s="9" t="s">
        <v>3040</v>
      </c>
      <c r="Z1970" s="5"/>
      <c r="AD1970" s="14" t="s">
        <v>1168</v>
      </c>
      <c r="AF1970" t="s">
        <v>1168</v>
      </c>
      <c r="AI1970" t="s">
        <v>1168</v>
      </c>
      <c r="AJ1970" s="15" t="s">
        <v>1148</v>
      </c>
      <c r="AK1970" s="15">
        <v>0</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60</v>
      </c>
      <c r="X1971" s="9" t="s">
        <v>3040</v>
      </c>
      <c r="Z1971" s="5"/>
      <c r="AD1971" s="14" t="s">
        <v>1168</v>
      </c>
      <c r="AF1971" t="s">
        <v>1168</v>
      </c>
      <c r="AI1971" t="s">
        <v>1168</v>
      </c>
      <c r="AJ1971" s="15" t="s">
        <v>1148</v>
      </c>
      <c r="AK1971" s="15">
        <v>66.316000000000003</v>
      </c>
      <c r="AL1971" t="s">
        <v>1266</v>
      </c>
      <c r="AM1971">
        <f>69.684-66.316</f>
        <v>3.367999999999995</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90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90</v>
      </c>
      <c r="X1973" s="9" t="s">
        <v>3040</v>
      </c>
      <c r="Z1973" s="5"/>
      <c r="AD1973" s="14" t="s">
        <v>1168</v>
      </c>
      <c r="AF1973" t="s">
        <v>1168</v>
      </c>
      <c r="AI1973" t="s">
        <v>1168</v>
      </c>
      <c r="AJ1973" s="15" t="s">
        <v>1148</v>
      </c>
      <c r="AK1973" s="15">
        <v>72.421000000000006</v>
      </c>
      <c r="AL1973" t="s">
        <v>1266</v>
      </c>
      <c r="AM1973">
        <f>83.579-72.421</f>
        <v>11.157999999999987</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120</v>
      </c>
      <c r="X1974" s="9" t="s">
        <v>3040</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120</v>
      </c>
      <c r="X1975" s="9" t="s">
        <v>3040</v>
      </c>
      <c r="Z1975" s="5"/>
      <c r="AD1975" s="14" t="s">
        <v>1168</v>
      </c>
      <c r="AF1975" t="s">
        <v>1168</v>
      </c>
      <c r="AI1975" t="s">
        <v>1168</v>
      </c>
      <c r="AJ1975" s="15" t="s">
        <v>1148</v>
      </c>
      <c r="AK1975" s="15">
        <v>42.737000000000002</v>
      </c>
      <c r="AL1975" t="s">
        <v>1266</v>
      </c>
      <c r="AM1975">
        <f>46.526-42.737</f>
        <v>3.7890000000000015</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150</v>
      </c>
      <c r="X1976" s="9" t="s">
        <v>3040</v>
      </c>
      <c r="Z1976" s="5"/>
      <c r="AD1976" s="14" t="s">
        <v>1168</v>
      </c>
      <c r="AF1976" t="s">
        <v>1168</v>
      </c>
      <c r="AI1976" t="s">
        <v>1168</v>
      </c>
      <c r="AJ1976" s="15" t="s">
        <v>1148</v>
      </c>
      <c r="AK1976" s="15">
        <v>0</v>
      </c>
      <c r="AL1976" t="s">
        <v>1266</v>
      </c>
      <c r="AM1976">
        <v>0</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150</v>
      </c>
      <c r="X1977" s="9" t="s">
        <v>3040</v>
      </c>
      <c r="Z1977" s="5"/>
      <c r="AD1977" s="14" t="s">
        <v>1168</v>
      </c>
      <c r="AF1977" t="s">
        <v>1168</v>
      </c>
      <c r="AI1977" t="s">
        <v>1168</v>
      </c>
      <c r="AJ1977" s="15" t="s">
        <v>1148</v>
      </c>
      <c r="AK1977" s="15">
        <v>83.789000000000001</v>
      </c>
      <c r="AL1977" t="s">
        <v>1266</v>
      </c>
      <c r="AM1977">
        <f>87.789-83.789</f>
        <v>4</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180</v>
      </c>
      <c r="X1978" s="9" t="s">
        <v>3040</v>
      </c>
      <c r="Z1978" s="5"/>
      <c r="AD1978" s="14" t="s">
        <v>1168</v>
      </c>
      <c r="AF1978" t="s">
        <v>1168</v>
      </c>
      <c r="AI1978" t="s">
        <v>1168</v>
      </c>
      <c r="AJ1978" s="15" t="s">
        <v>1148</v>
      </c>
      <c r="AK1978" s="15">
        <v>0</v>
      </c>
      <c r="AL1978" t="s">
        <v>1266</v>
      </c>
      <c r="AM1978">
        <v>0</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180</v>
      </c>
      <c r="X1979" s="9" t="s">
        <v>3040</v>
      </c>
      <c r="Z1979" s="5"/>
      <c r="AD1979" s="14" t="s">
        <v>1168</v>
      </c>
      <c r="AF1979" t="s">
        <v>1168</v>
      </c>
      <c r="AI1979" t="s">
        <v>1168</v>
      </c>
      <c r="AJ1979" s="15" t="s">
        <v>1148</v>
      </c>
      <c r="AK1979" s="15">
        <v>92.421000000000006</v>
      </c>
      <c r="AL1979" t="s">
        <v>1266</v>
      </c>
      <c r="AM1979">
        <f>95.789-92.421</f>
        <v>3.367999999999995</v>
      </c>
      <c r="AP1979">
        <v>56</v>
      </c>
      <c r="AR1979" s="15" t="s">
        <v>1155</v>
      </c>
    </row>
    <row r="1980" spans="1:44" x14ac:dyDescent="0.2">
      <c r="E1980" s="14"/>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0</v>
      </c>
      <c r="X1981" s="9" t="s">
        <v>3041</v>
      </c>
      <c r="Z1981" s="5"/>
      <c r="AD1981" s="14" t="s">
        <v>1168</v>
      </c>
      <c r="AF1981" t="s">
        <v>1168</v>
      </c>
      <c r="AI1981" t="s">
        <v>1168</v>
      </c>
      <c r="AJ1981" s="15" t="s">
        <v>1148</v>
      </c>
      <c r="AK1981" s="15">
        <v>0</v>
      </c>
      <c r="AL1981" t="s">
        <v>1266</v>
      </c>
      <c r="AM1981">
        <v>0</v>
      </c>
      <c r="AP1981">
        <v>28</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0</v>
      </c>
      <c r="X1982" s="9" t="s">
        <v>3041</v>
      </c>
      <c r="Z1982" s="5"/>
      <c r="AD1982" s="14" t="s">
        <v>1168</v>
      </c>
      <c r="AF1982" t="s">
        <v>1168</v>
      </c>
      <c r="AI1982" t="s">
        <v>1168</v>
      </c>
      <c r="AJ1982" s="15" t="s">
        <v>1148</v>
      </c>
      <c r="AK1982" s="15">
        <v>5.532</v>
      </c>
      <c r="AL1982" t="s">
        <v>1266</v>
      </c>
      <c r="AM1982">
        <f>8.298-5.532</f>
        <v>2.766</v>
      </c>
      <c r="AP1982">
        <v>56</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15</v>
      </c>
      <c r="X1983" s="9" t="s">
        <v>3041</v>
      </c>
      <c r="Z1983" s="5"/>
      <c r="AD1983" s="14" t="s">
        <v>1168</v>
      </c>
      <c r="AF1983" t="s">
        <v>1168</v>
      </c>
      <c r="AI1983" t="s">
        <v>1168</v>
      </c>
      <c r="AJ1983" s="15" t="s">
        <v>1148</v>
      </c>
      <c r="AK1983" s="15">
        <v>67.447000000000003</v>
      </c>
      <c r="AL1983" t="s">
        <v>1266</v>
      </c>
      <c r="AM1983">
        <f>72.128-67.447</f>
        <v>4.6809999999999974</v>
      </c>
      <c r="AP1983">
        <v>28</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15</v>
      </c>
      <c r="X1984" s="9" t="s">
        <v>3041</v>
      </c>
      <c r="Z1984" s="5"/>
      <c r="AD1984" s="14" t="s">
        <v>1168</v>
      </c>
      <c r="AF1984" t="s">
        <v>1168</v>
      </c>
      <c r="AI1984" t="s">
        <v>1168</v>
      </c>
      <c r="AJ1984" s="15" t="s">
        <v>1148</v>
      </c>
      <c r="AK1984" s="15">
        <v>100</v>
      </c>
      <c r="AL1984" t="s">
        <v>1266</v>
      </c>
      <c r="AM1984">
        <f>104.468-101.915</f>
        <v>2.5529999999999973</v>
      </c>
      <c r="AP1984">
        <v>56</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30</v>
      </c>
      <c r="X1985" s="9" t="s">
        <v>3041</v>
      </c>
      <c r="Z1985" s="5"/>
      <c r="AD1985" s="14" t="s">
        <v>1168</v>
      </c>
      <c r="AF1985" t="s">
        <v>1168</v>
      </c>
      <c r="AI1985" t="s">
        <v>1168</v>
      </c>
      <c r="AJ1985" s="15" t="s">
        <v>1148</v>
      </c>
      <c r="AK1985" s="15">
        <v>63.191000000000003</v>
      </c>
      <c r="AL1985" t="s">
        <v>1266</v>
      </c>
      <c r="AM1985">
        <f>66.596-63.191</f>
        <v>3.4050000000000011</v>
      </c>
      <c r="AP1985">
        <v>28</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30</v>
      </c>
      <c r="X1986" s="9" t="s">
        <v>3041</v>
      </c>
      <c r="Z1986" s="5"/>
      <c r="AD1986" s="14" t="s">
        <v>1168</v>
      </c>
      <c r="AF1986" t="s">
        <v>1168</v>
      </c>
      <c r="AI1986" t="s">
        <v>1168</v>
      </c>
      <c r="AJ1986" s="15" t="s">
        <v>1148</v>
      </c>
      <c r="AK1986" s="15">
        <v>100</v>
      </c>
      <c r="AL1986" t="s">
        <v>1266</v>
      </c>
      <c r="AM1986">
        <f>103.191-101.064</f>
        <v>2.1270000000000095</v>
      </c>
      <c r="AP1986">
        <v>56</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60</v>
      </c>
      <c r="X1987" s="9" t="s">
        <v>3041</v>
      </c>
      <c r="Z1987" s="5"/>
      <c r="AD1987" s="14" t="s">
        <v>1168</v>
      </c>
      <c r="AF1987" t="s">
        <v>1168</v>
      </c>
      <c r="AI1987" t="s">
        <v>1168</v>
      </c>
      <c r="AJ1987" s="15" t="s">
        <v>1148</v>
      </c>
      <c r="AK1987" s="15">
        <v>80.850999999999999</v>
      </c>
      <c r="AL1987" t="s">
        <v>1266</v>
      </c>
      <c r="AM1987">
        <f>85.319-80.851</f>
        <v>4.4680000000000035</v>
      </c>
      <c r="AP1987">
        <v>28</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60</v>
      </c>
      <c r="X1988" s="9" t="s">
        <v>3041</v>
      </c>
      <c r="Z1988" s="5"/>
      <c r="AD1988" s="14" t="s">
        <v>1168</v>
      </c>
      <c r="AF1988" t="s">
        <v>1168</v>
      </c>
      <c r="AI1988" t="s">
        <v>1168</v>
      </c>
      <c r="AJ1988" s="15" t="s">
        <v>1148</v>
      </c>
      <c r="AK1988" s="15">
        <v>87.447000000000003</v>
      </c>
      <c r="AL1988" t="s">
        <v>1266</v>
      </c>
      <c r="AM1988">
        <f>93.83-87.447</f>
        <v>6.3829999999999956</v>
      </c>
      <c r="AP1988">
        <v>56</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90</v>
      </c>
      <c r="X1989" s="9" t="s">
        <v>3041</v>
      </c>
      <c r="Z1989" s="5"/>
      <c r="AD1989" s="14" t="s">
        <v>1168</v>
      </c>
      <c r="AF1989" t="s">
        <v>1168</v>
      </c>
      <c r="AI1989" t="s">
        <v>1168</v>
      </c>
      <c r="AJ1989" s="15" t="s">
        <v>1148</v>
      </c>
      <c r="AK1989" s="15">
        <v>90.850999999999999</v>
      </c>
      <c r="AL1989" t="s">
        <v>1266</v>
      </c>
      <c r="AM1989">
        <f>94.681-90.851</f>
        <v>3.8299999999999983</v>
      </c>
      <c r="AP1989">
        <v>28</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90</v>
      </c>
      <c r="X1990" s="9" t="s">
        <v>3041</v>
      </c>
      <c r="Z1990" s="5"/>
      <c r="AD1990" s="14" t="s">
        <v>1168</v>
      </c>
      <c r="AF1990" t="s">
        <v>1168</v>
      </c>
      <c r="AI1990" t="s">
        <v>1168</v>
      </c>
      <c r="AJ1990" s="15" t="s">
        <v>1148</v>
      </c>
      <c r="AK1990" s="15">
        <v>98.084999999999994</v>
      </c>
      <c r="AL1990" t="s">
        <v>1266</v>
      </c>
      <c r="AM1990">
        <f>100.638-98.085</f>
        <v>2.5530000000000115</v>
      </c>
      <c r="AP1990">
        <v>56</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120</v>
      </c>
      <c r="X1991" s="9" t="s">
        <v>3041</v>
      </c>
      <c r="Z1991" s="5"/>
      <c r="AD1991" s="14" t="s">
        <v>1168</v>
      </c>
      <c r="AF1991" t="s">
        <v>1168</v>
      </c>
      <c r="AI1991" t="s">
        <v>1168</v>
      </c>
      <c r="AJ1991" s="15" t="s">
        <v>1148</v>
      </c>
      <c r="AK1991" s="15">
        <v>100</v>
      </c>
      <c r="AL1991" t="s">
        <v>1266</v>
      </c>
      <c r="AM1991">
        <f>103.333-100</f>
        <v>3.3329999999999984</v>
      </c>
      <c r="AP1991">
        <v>28</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120</v>
      </c>
      <c r="X1992" s="9" t="s">
        <v>3041</v>
      </c>
      <c r="Z1992" s="5"/>
      <c r="AD1992" s="14" t="s">
        <v>1168</v>
      </c>
      <c r="AF1992" t="s">
        <v>1168</v>
      </c>
      <c r="AI1992" t="s">
        <v>1168</v>
      </c>
      <c r="AJ1992" s="15" t="s">
        <v>1148</v>
      </c>
      <c r="AK1992" s="15">
        <v>100</v>
      </c>
      <c r="AL1992" t="s">
        <v>1266</v>
      </c>
      <c r="AM1992">
        <f>104.752-102.199</f>
        <v>2.5529999999999973</v>
      </c>
      <c r="AP1992">
        <v>56</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150</v>
      </c>
      <c r="X1993" s="9" t="s">
        <v>3041</v>
      </c>
      <c r="Z1993" s="5"/>
      <c r="AD1993" s="14" t="s">
        <v>1168</v>
      </c>
      <c r="AF1993" t="s">
        <v>1168</v>
      </c>
      <c r="AI1993" t="s">
        <v>1168</v>
      </c>
      <c r="AJ1993" s="15" t="s">
        <v>1148</v>
      </c>
      <c r="AK1993" s="15">
        <v>98.510999999999996</v>
      </c>
      <c r="AL1993" t="s">
        <v>1266</v>
      </c>
      <c r="AM1993">
        <f>100.213-98.511</f>
        <v>1.7019999999999982</v>
      </c>
      <c r="AP1993">
        <v>28</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150</v>
      </c>
      <c r="X1994" s="9" t="s">
        <v>3041</v>
      </c>
      <c r="Z1994" s="5"/>
      <c r="AD1994" s="14" t="s">
        <v>1168</v>
      </c>
      <c r="AF1994" t="s">
        <v>1168</v>
      </c>
      <c r="AI1994" t="s">
        <v>1168</v>
      </c>
      <c r="AJ1994" s="15" t="s">
        <v>1148</v>
      </c>
      <c r="AK1994" s="15">
        <v>99.361999999999995</v>
      </c>
      <c r="AL1994" t="s">
        <v>1266</v>
      </c>
      <c r="AM1994">
        <f>100.496-99.362</f>
        <v>1.1340000000000003</v>
      </c>
      <c r="AP1994">
        <v>56</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180</v>
      </c>
      <c r="X1995" s="9" t="s">
        <v>3041</v>
      </c>
      <c r="Z1995" s="5"/>
      <c r="AD1995" s="14" t="s">
        <v>1168</v>
      </c>
      <c r="AF1995" t="s">
        <v>1168</v>
      </c>
      <c r="AI1995" t="s">
        <v>1168</v>
      </c>
      <c r="AJ1995" s="15" t="s">
        <v>1148</v>
      </c>
      <c r="AK1995" s="15">
        <v>92.27</v>
      </c>
      <c r="AL1995" t="s">
        <v>1266</v>
      </c>
      <c r="AM1995">
        <f>95.957-92.27</f>
        <v>3.6869999999999976</v>
      </c>
      <c r="AP1995">
        <v>28</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180</v>
      </c>
      <c r="X1996" s="9" t="s">
        <v>3041</v>
      </c>
      <c r="Z1996" s="5"/>
      <c r="AD1996" s="14" t="s">
        <v>1168</v>
      </c>
      <c r="AF1996" t="s">
        <v>1168</v>
      </c>
      <c r="AI1996" t="s">
        <v>1168</v>
      </c>
      <c r="AJ1996" s="15" t="s">
        <v>1148</v>
      </c>
      <c r="AK1996" s="15">
        <v>97.66</v>
      </c>
      <c r="AL1996" t="s">
        <v>1266</v>
      </c>
      <c r="AM1996">
        <f>101.348-97.66</f>
        <v>3.6880000000000024</v>
      </c>
      <c r="AP1996">
        <v>56</v>
      </c>
      <c r="AR1996" s="15" t="s">
        <v>1155</v>
      </c>
    </row>
    <row r="1997" spans="1:44" x14ac:dyDescent="0.2">
      <c r="E1997" s="14"/>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0</v>
      </c>
      <c r="X1998" s="9" t="s">
        <v>3042</v>
      </c>
      <c r="Z1998" s="5"/>
      <c r="AD1998" s="14" t="s">
        <v>1168</v>
      </c>
      <c r="AF1998" t="s">
        <v>1168</v>
      </c>
      <c r="AI1998" t="s">
        <v>1168</v>
      </c>
      <c r="AJ1998" s="15" t="s">
        <v>1148</v>
      </c>
      <c r="AK1998" s="15">
        <v>45.417000000000002</v>
      </c>
      <c r="AL1998" t="s">
        <v>1266</v>
      </c>
      <c r="AM1998">
        <f>59.375-45.417</f>
        <v>13.957999999999998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0</v>
      </c>
      <c r="X1999" s="9" t="s">
        <v>3042</v>
      </c>
      <c r="Z1999" s="5"/>
      <c r="AD1999" s="14" t="s">
        <v>1168</v>
      </c>
      <c r="AF1999" t="s">
        <v>1168</v>
      </c>
      <c r="AI1999" t="s">
        <v>1168</v>
      </c>
      <c r="AJ1999" s="15" t="s">
        <v>1148</v>
      </c>
      <c r="AK1999" s="15">
        <v>51.597000000000001</v>
      </c>
      <c r="AL1999" t="s">
        <v>1266</v>
      </c>
      <c r="AM1999">
        <f>64.097-51.597</f>
        <v>12.499999999999993</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15</v>
      </c>
      <c r="X2000" s="9" t="s">
        <v>3042</v>
      </c>
      <c r="Z2000" s="5"/>
      <c r="AD2000" s="14" t="s">
        <v>1168</v>
      </c>
      <c r="AF2000" t="s">
        <v>1168</v>
      </c>
      <c r="AI2000" t="s">
        <v>1168</v>
      </c>
      <c r="AJ2000" s="15" t="s">
        <v>1148</v>
      </c>
      <c r="AK2000" s="15">
        <v>90.763999999999996</v>
      </c>
      <c r="AL2000" t="s">
        <v>1266</v>
      </c>
      <c r="AM2000">
        <f>94.653-90.764</f>
        <v>3.88900000000001</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15</v>
      </c>
      <c r="X2001" s="9" t="s">
        <v>3042</v>
      </c>
      <c r="Z2001" s="5"/>
      <c r="AD2001" s="14" t="s">
        <v>1168</v>
      </c>
      <c r="AF2001" t="s">
        <v>1168</v>
      </c>
      <c r="AI2001" t="s">
        <v>1168</v>
      </c>
      <c r="AJ2001" s="15" t="s">
        <v>1148</v>
      </c>
      <c r="AK2001" s="15">
        <v>92.153000000000006</v>
      </c>
      <c r="AL2001" t="s">
        <v>1266</v>
      </c>
      <c r="AM2001">
        <f>96.597-92.153</f>
        <v>4.4439999999999884</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30</v>
      </c>
      <c r="X2002" s="9" t="s">
        <v>3042</v>
      </c>
      <c r="Z2002" s="5"/>
      <c r="AD2002" s="14" t="s">
        <v>1168</v>
      </c>
      <c r="AF2002" t="s">
        <v>1168</v>
      </c>
      <c r="AI2002" t="s">
        <v>1168</v>
      </c>
      <c r="AJ2002" s="15" t="s">
        <v>1148</v>
      </c>
      <c r="AK2002" s="15">
        <v>95.486000000000004</v>
      </c>
      <c r="AL2002" t="s">
        <v>1266</v>
      </c>
      <c r="AM2002">
        <f>96.875-95.486</f>
        <v>1.3889999999999958</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30</v>
      </c>
      <c r="X2003" s="9" t="s">
        <v>3042</v>
      </c>
      <c r="Z2003" s="5"/>
      <c r="AD2003" s="14" t="s">
        <v>1168</v>
      </c>
      <c r="AF2003" t="s">
        <v>1168</v>
      </c>
      <c r="AI2003" t="s">
        <v>1168</v>
      </c>
      <c r="AJ2003" s="15" t="s">
        <v>1148</v>
      </c>
      <c r="AK2003" s="15">
        <v>95.763999999999996</v>
      </c>
      <c r="AL2003" t="s">
        <v>1266</v>
      </c>
      <c r="AM2003">
        <f>97.708-95.764</f>
        <v>1.9440000000000026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60</v>
      </c>
      <c r="X2004" s="9" t="s">
        <v>3042</v>
      </c>
      <c r="Z2004" s="5"/>
      <c r="AD2004" s="14" t="s">
        <v>1168</v>
      </c>
      <c r="AF2004" t="s">
        <v>1168</v>
      </c>
      <c r="AI2004" t="s">
        <v>1168</v>
      </c>
      <c r="AJ2004" s="15" t="s">
        <v>1148</v>
      </c>
      <c r="AK2004" s="15">
        <v>94.167000000000002</v>
      </c>
      <c r="AL2004" t="s">
        <v>1266</v>
      </c>
      <c r="AM2004">
        <f>96.597-94.167</f>
        <v>2.4299999999999926</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60</v>
      </c>
      <c r="X2005" s="9" t="s">
        <v>3042</v>
      </c>
      <c r="Z2005" s="5"/>
      <c r="AD2005" s="14" t="s">
        <v>1168</v>
      </c>
      <c r="AF2005" t="s">
        <v>1168</v>
      </c>
      <c r="AI2005" t="s">
        <v>1168</v>
      </c>
      <c r="AJ2005" s="15" t="s">
        <v>1148</v>
      </c>
      <c r="AK2005" s="15">
        <v>94.653000000000006</v>
      </c>
      <c r="AL2005" t="s">
        <v>1266</v>
      </c>
      <c r="AM2005">
        <f>97.431-94.653</f>
        <v>2.7779999999999916</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90</v>
      </c>
      <c r="X2006" s="9" t="s">
        <v>3042</v>
      </c>
      <c r="Z2006" s="5"/>
      <c r="AD2006" s="14" t="s">
        <v>1168</v>
      </c>
      <c r="AF2006" t="s">
        <v>1168</v>
      </c>
      <c r="AI2006" t="s">
        <v>1168</v>
      </c>
      <c r="AJ2006" s="15" t="s">
        <v>1148</v>
      </c>
      <c r="AK2006" s="15">
        <v>89.930999999999997</v>
      </c>
      <c r="AL2006" t="s">
        <v>1266</v>
      </c>
      <c r="AM2006">
        <f>92.986-89.931</f>
        <v>3.0550000000000068</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90</v>
      </c>
      <c r="X2007" s="9" t="s">
        <v>3042</v>
      </c>
      <c r="Z2007" s="5"/>
      <c r="AD2007" s="14" t="s">
        <v>1168</v>
      </c>
      <c r="AF2007" t="s">
        <v>1168</v>
      </c>
      <c r="AI2007" t="s">
        <v>1168</v>
      </c>
      <c r="AJ2007" s="15" t="s">
        <v>1148</v>
      </c>
      <c r="AK2007" s="15">
        <v>91.319000000000003</v>
      </c>
      <c r="AL2007" t="s">
        <v>1266</v>
      </c>
      <c r="AM2007">
        <f>94.653-91.319</f>
        <v>3.3340000000000032</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120</v>
      </c>
      <c r="X2008" s="9" t="s">
        <v>3042</v>
      </c>
      <c r="Z2008" s="5"/>
      <c r="AD2008" s="14" t="s">
        <v>1168</v>
      </c>
      <c r="AF2008" t="s">
        <v>1168</v>
      </c>
      <c r="AI2008" t="s">
        <v>1168</v>
      </c>
      <c r="AJ2008" s="15" t="s">
        <v>1148</v>
      </c>
      <c r="AK2008" s="15">
        <v>91.319000000000003</v>
      </c>
      <c r="AL2008" t="s">
        <v>1266</v>
      </c>
      <c r="AM2008">
        <f>93.264-91.319</f>
        <v>1.9449999999999932</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120</v>
      </c>
      <c r="X2009" s="9" t="s">
        <v>3042</v>
      </c>
      <c r="Z2009" s="5"/>
      <c r="AD2009" s="14" t="s">
        <v>1168</v>
      </c>
      <c r="AF2009" t="s">
        <v>1168</v>
      </c>
      <c r="AI2009" t="s">
        <v>1168</v>
      </c>
      <c r="AJ2009" s="15" t="s">
        <v>1148</v>
      </c>
      <c r="AK2009" s="15">
        <v>91.875</v>
      </c>
      <c r="AL2009" t="s">
        <v>1266</v>
      </c>
      <c r="AM2009">
        <f>94.097-91.875</f>
        <v>2.2219999999999942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150</v>
      </c>
      <c r="X2010" s="9" t="s">
        <v>3042</v>
      </c>
      <c r="Z2010" s="5"/>
      <c r="AD2010" s="14" t="s">
        <v>1168</v>
      </c>
      <c r="AF2010" t="s">
        <v>1168</v>
      </c>
      <c r="AI2010" t="s">
        <v>1168</v>
      </c>
      <c r="AJ2010" s="15" t="s">
        <v>1148</v>
      </c>
      <c r="AK2010" s="15">
        <v>93.332999999999998</v>
      </c>
      <c r="AL2010" t="s">
        <v>1266</v>
      </c>
      <c r="AM2010">
        <f>95.764-93.333</f>
        <v>2.4309999999999974</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150</v>
      </c>
      <c r="X2011" s="9" t="s">
        <v>3042</v>
      </c>
      <c r="Z2011" s="5"/>
      <c r="AD2011" s="14" t="s">
        <v>1168</v>
      </c>
      <c r="AF2011" t="s">
        <v>1168</v>
      </c>
      <c r="AI2011" t="s">
        <v>1168</v>
      </c>
      <c r="AJ2011" s="15" t="s">
        <v>1148</v>
      </c>
      <c r="AK2011" s="15">
        <v>92.986000000000004</v>
      </c>
      <c r="AL2011" t="s">
        <v>1266</v>
      </c>
      <c r="AM2011">
        <f>95.764-92.986</f>
        <v>2.7779999999999916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180</v>
      </c>
      <c r="X2012" s="9" t="s">
        <v>3042</v>
      </c>
      <c r="Z2012" s="5"/>
      <c r="AD2012" s="14" t="s">
        <v>1168</v>
      </c>
      <c r="AF2012" t="s">
        <v>1168</v>
      </c>
      <c r="AI2012" t="s">
        <v>1168</v>
      </c>
      <c r="AJ2012" s="15" t="s">
        <v>1148</v>
      </c>
      <c r="AK2012" s="15">
        <v>86.042000000000002</v>
      </c>
      <c r="AL2012" t="s">
        <v>1266</v>
      </c>
      <c r="AM2012">
        <f>90.764-86.042</f>
        <v>4.7219999999999942</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180</v>
      </c>
      <c r="X2013" s="9" t="s">
        <v>3042</v>
      </c>
      <c r="Z2013" s="5"/>
      <c r="AD2013" s="14" t="s">
        <v>1168</v>
      </c>
      <c r="AF2013" t="s">
        <v>1168</v>
      </c>
      <c r="AI2013" t="s">
        <v>1168</v>
      </c>
      <c r="AJ2013" s="15" t="s">
        <v>1148</v>
      </c>
      <c r="AK2013" s="15">
        <v>85.763999999999996</v>
      </c>
      <c r="AL2013" t="s">
        <v>1266</v>
      </c>
      <c r="AM2013">
        <f>91.042-85.764</f>
        <v>5.2780000000000058</v>
      </c>
      <c r="AP2013">
        <v>56</v>
      </c>
      <c r="AR2013" s="15" t="s">
        <v>1155</v>
      </c>
    </row>
    <row r="2014" spans="1:44" x14ac:dyDescent="0.2">
      <c r="E2014" s="14"/>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0</v>
      </c>
      <c r="X2015" s="9" t="s">
        <v>3043</v>
      </c>
      <c r="Z2015" s="5"/>
      <c r="AD2015" s="14" t="s">
        <v>1168</v>
      </c>
      <c r="AF2015" t="s">
        <v>1168</v>
      </c>
      <c r="AI2015" t="s">
        <v>1168</v>
      </c>
      <c r="AJ2015" s="15" t="s">
        <v>1148</v>
      </c>
      <c r="AK2015" s="15">
        <v>2.0880000000000001</v>
      </c>
      <c r="AL2015" t="s">
        <v>1266</v>
      </c>
      <c r="AM2015">
        <v>0</v>
      </c>
      <c r="AP2015">
        <v>28</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0</v>
      </c>
      <c r="X2016" s="9" t="s">
        <v>3043</v>
      </c>
      <c r="Z2016" s="5"/>
      <c r="AD2016" s="14" t="s">
        <v>1168</v>
      </c>
      <c r="AF2016" t="s">
        <v>1168</v>
      </c>
      <c r="AI2016" t="s">
        <v>1168</v>
      </c>
      <c r="AJ2016" s="15" t="s">
        <v>1148</v>
      </c>
      <c r="AK2016" s="15">
        <v>2.0880000000000001</v>
      </c>
      <c r="AL2016" t="s">
        <v>1266</v>
      </c>
      <c r="AM2016">
        <v>0</v>
      </c>
      <c r="AP2016">
        <v>56</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15</v>
      </c>
      <c r="X2017" s="9" t="s">
        <v>3043</v>
      </c>
      <c r="Z2017" s="5"/>
      <c r="AD2017" s="14" t="s">
        <v>1168</v>
      </c>
      <c r="AF2017" t="s">
        <v>1168</v>
      </c>
      <c r="AI2017" t="s">
        <v>1168</v>
      </c>
      <c r="AJ2017" s="15" t="s">
        <v>1148</v>
      </c>
      <c r="AK2017" s="15">
        <v>6.9359999999999999</v>
      </c>
      <c r="AL2017" t="s">
        <v>1266</v>
      </c>
      <c r="AM2017">
        <f>9.36-6.936</f>
        <v>2.4239999999999995</v>
      </c>
      <c r="AP2017">
        <v>28</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v>
      </c>
      <c r="X2018" s="9" t="s">
        <v>3043</v>
      </c>
      <c r="Z2018" s="5"/>
      <c r="AD2018" s="14" t="s">
        <v>1168</v>
      </c>
      <c r="AF2018" t="s">
        <v>1168</v>
      </c>
      <c r="AI2018" t="s">
        <v>1168</v>
      </c>
      <c r="AJ2018" s="15" t="s">
        <v>1148</v>
      </c>
      <c r="AK2018" s="15">
        <v>7.2050000000000001</v>
      </c>
      <c r="AL2018" t="s">
        <v>1266</v>
      </c>
      <c r="AM2018">
        <f>9.091-7.205</f>
        <v>1.8859999999999992</v>
      </c>
      <c r="AP2018">
        <v>56</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30</v>
      </c>
      <c r="X2019" s="9" t="s">
        <v>3043</v>
      </c>
      <c r="Z2019" s="5"/>
      <c r="AD2019" s="14" t="s">
        <v>1168</v>
      </c>
      <c r="AF2019" t="s">
        <v>1168</v>
      </c>
      <c r="AI2019" t="s">
        <v>1168</v>
      </c>
      <c r="AJ2019" s="15" t="s">
        <v>1148</v>
      </c>
      <c r="AK2019" s="15">
        <v>52.189</v>
      </c>
      <c r="AL2019" t="s">
        <v>1266</v>
      </c>
      <c r="AM2019">
        <f>58.653-52.189</f>
        <v>6.4639999999999986</v>
      </c>
      <c r="AP2019">
        <v>28</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30</v>
      </c>
      <c r="X2020" s="9" t="s">
        <v>3043</v>
      </c>
      <c r="Z2020" s="5"/>
      <c r="AD2020" s="14" t="s">
        <v>1168</v>
      </c>
      <c r="AF2020" t="s">
        <v>1168</v>
      </c>
      <c r="AI2020" t="s">
        <v>1168</v>
      </c>
      <c r="AJ2020" s="15" t="s">
        <v>1148</v>
      </c>
      <c r="AK2020" s="15">
        <v>52.189</v>
      </c>
      <c r="AL2020" t="s">
        <v>1266</v>
      </c>
      <c r="AM2020">
        <f>58.653-52.189</f>
        <v>6.4639999999999986</v>
      </c>
      <c r="AP2020">
        <v>56</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60</v>
      </c>
      <c r="X2021" s="9" t="s">
        <v>3043</v>
      </c>
      <c r="Z2021" s="5"/>
      <c r="AD2021" s="14" t="s">
        <v>1168</v>
      </c>
      <c r="AF2021" t="s">
        <v>1168</v>
      </c>
      <c r="AI2021" t="s">
        <v>1168</v>
      </c>
      <c r="AJ2021" s="15" t="s">
        <v>1148</v>
      </c>
      <c r="AK2021" s="15">
        <v>30.64</v>
      </c>
      <c r="AL2021" t="s">
        <v>1266</v>
      </c>
      <c r="AM2021">
        <f>36.835-30.64</f>
        <v>6.1950000000000003</v>
      </c>
      <c r="AP2021">
        <v>28</v>
      </c>
      <c r="AR2021" s="15" t="s">
        <v>1155</v>
      </c>
    </row>
    <row r="2022" spans="1:44" x14ac:dyDescent="0.2">
      <c r="A2022" t="s">
        <v>1381</v>
      </c>
      <c r="B2022" s="15" t="s">
        <v>1146</v>
      </c>
      <c r="C2022" s="15" t="s">
        <v>1149</v>
      </c>
      <c r="D2022" s="14" t="s">
        <v>475</v>
      </c>
      <c r="E2022" s="14" t="s">
        <v>3044</v>
      </c>
      <c r="G2022" s="15" t="s">
        <v>1168</v>
      </c>
      <c r="H2022" s="14" t="s">
        <v>1168</v>
      </c>
      <c r="I2022" s="14" t="s">
        <v>3036</v>
      </c>
      <c r="M2022" s="14" t="s">
        <v>3037</v>
      </c>
      <c r="O2022">
        <v>2004</v>
      </c>
      <c r="Q2022" t="s">
        <v>1332</v>
      </c>
      <c r="R2022">
        <v>14</v>
      </c>
      <c r="T2022" t="s">
        <v>3038</v>
      </c>
      <c r="U2022" s="14" t="s">
        <v>1249</v>
      </c>
      <c r="V2022" s="9" t="s">
        <v>3039</v>
      </c>
      <c r="W2022">
        <v>60</v>
      </c>
      <c r="X2022" s="9" t="s">
        <v>3043</v>
      </c>
      <c r="Z2022" s="5"/>
      <c r="AD2022" s="14" t="s">
        <v>1168</v>
      </c>
      <c r="AF2022" t="s">
        <v>1168</v>
      </c>
      <c r="AI2022" t="s">
        <v>1168</v>
      </c>
      <c r="AJ2022" s="15" t="s">
        <v>1148</v>
      </c>
      <c r="AK2022" s="15">
        <v>30.37</v>
      </c>
      <c r="AL2022" t="s">
        <v>1266</v>
      </c>
      <c r="AM2022">
        <f>36.835-30.37</f>
        <v>6.4649999999999999</v>
      </c>
      <c r="AP2022">
        <v>56</v>
      </c>
      <c r="AR2022" s="15" t="s">
        <v>1155</v>
      </c>
    </row>
    <row r="2023" spans="1:44" x14ac:dyDescent="0.2">
      <c r="A2023" t="s">
        <v>1381</v>
      </c>
      <c r="B2023" s="15" t="s">
        <v>1146</v>
      </c>
      <c r="C2023" s="15" t="s">
        <v>1149</v>
      </c>
      <c r="D2023" s="14" t="s">
        <v>475</v>
      </c>
      <c r="E2023" s="14" t="s">
        <v>3044</v>
      </c>
      <c r="G2023" s="15" t="s">
        <v>1168</v>
      </c>
      <c r="H2023" s="14" t="s">
        <v>1168</v>
      </c>
      <c r="I2023" s="14" t="s">
        <v>3036</v>
      </c>
      <c r="M2023" s="14" t="s">
        <v>3037</v>
      </c>
      <c r="O2023">
        <v>2004</v>
      </c>
      <c r="Q2023" t="s">
        <v>1332</v>
      </c>
      <c r="R2023">
        <v>14</v>
      </c>
      <c r="T2023" t="s">
        <v>3038</v>
      </c>
      <c r="U2023" s="14" t="s">
        <v>1249</v>
      </c>
      <c r="V2023" s="9" t="s">
        <v>3039</v>
      </c>
      <c r="W2023">
        <v>90</v>
      </c>
      <c r="X2023" s="9" t="s">
        <v>3043</v>
      </c>
      <c r="Z2023" s="5"/>
      <c r="AD2023" s="14" t="s">
        <v>1168</v>
      </c>
      <c r="AF2023" t="s">
        <v>1168</v>
      </c>
      <c r="AI2023" t="s">
        <v>1168</v>
      </c>
      <c r="AJ2023" s="15" t="s">
        <v>1148</v>
      </c>
      <c r="AK2023" s="15">
        <v>42.02</v>
      </c>
      <c r="AL2023" t="s">
        <v>1266</v>
      </c>
      <c r="AM2023">
        <f>49.764-42.02</f>
        <v>7.7439999999999998</v>
      </c>
      <c r="AP2023">
        <v>28</v>
      </c>
      <c r="AR2023" s="15" t="s">
        <v>1155</v>
      </c>
    </row>
    <row r="2024" spans="1:44" x14ac:dyDescent="0.2">
      <c r="A2024" t="s">
        <v>1381</v>
      </c>
      <c r="B2024" s="15" t="s">
        <v>1146</v>
      </c>
      <c r="C2024" s="15" t="s">
        <v>1149</v>
      </c>
      <c r="D2024" s="14" t="s">
        <v>475</v>
      </c>
      <c r="E2024" s="14" t="s">
        <v>3044</v>
      </c>
      <c r="G2024" s="15" t="s">
        <v>1168</v>
      </c>
      <c r="H2024" s="14" t="s">
        <v>1168</v>
      </c>
      <c r="I2024" s="14" t="s">
        <v>3036</v>
      </c>
      <c r="M2024" s="14" t="s">
        <v>3037</v>
      </c>
      <c r="O2024">
        <v>2004</v>
      </c>
      <c r="Q2024" t="s">
        <v>1332</v>
      </c>
      <c r="R2024">
        <v>14</v>
      </c>
      <c r="T2024" t="s">
        <v>3038</v>
      </c>
      <c r="U2024" s="14" t="s">
        <v>1249</v>
      </c>
      <c r="V2024" s="9" t="s">
        <v>3039</v>
      </c>
      <c r="W2024">
        <v>90</v>
      </c>
      <c r="X2024" s="9" t="s">
        <v>3043</v>
      </c>
      <c r="Z2024" s="5"/>
      <c r="AD2024" s="14" t="s">
        <v>1168</v>
      </c>
      <c r="AF2024" t="s">
        <v>1168</v>
      </c>
      <c r="AI2024" t="s">
        <v>1168</v>
      </c>
      <c r="AJ2024" s="15" t="s">
        <v>1148</v>
      </c>
      <c r="AK2024" s="15">
        <v>42.222000000000001</v>
      </c>
      <c r="AL2024" t="s">
        <v>1266</v>
      </c>
      <c r="AM2024">
        <f>49.495-42.222</f>
        <v>7.2729999999999961</v>
      </c>
      <c r="AP2024">
        <v>56</v>
      </c>
      <c r="AR2024" s="15" t="s">
        <v>1155</v>
      </c>
    </row>
    <row r="2025" spans="1:44" x14ac:dyDescent="0.2">
      <c r="A2025" t="s">
        <v>1381</v>
      </c>
      <c r="B2025" s="15" t="s">
        <v>1146</v>
      </c>
      <c r="C2025" s="15" t="s">
        <v>1149</v>
      </c>
      <c r="D2025" s="14" t="s">
        <v>475</v>
      </c>
      <c r="E2025" s="14" t="s">
        <v>3044</v>
      </c>
      <c r="G2025" s="15" t="s">
        <v>1168</v>
      </c>
      <c r="H2025" s="14" t="s">
        <v>1168</v>
      </c>
      <c r="I2025" s="14" t="s">
        <v>3036</v>
      </c>
      <c r="M2025" s="14" t="s">
        <v>3037</v>
      </c>
      <c r="O2025">
        <v>2004</v>
      </c>
      <c r="Q2025" t="s">
        <v>1332</v>
      </c>
      <c r="R2025">
        <v>14</v>
      </c>
      <c r="T2025" t="s">
        <v>3038</v>
      </c>
      <c r="U2025" s="14" t="s">
        <v>1249</v>
      </c>
      <c r="V2025" s="9" t="s">
        <v>3039</v>
      </c>
      <c r="W2025">
        <v>120</v>
      </c>
      <c r="X2025" s="9" t="s">
        <v>3043</v>
      </c>
      <c r="Z2025" s="5"/>
      <c r="AD2025" s="14" t="s">
        <v>1168</v>
      </c>
      <c r="AF2025" t="s">
        <v>1168</v>
      </c>
      <c r="AI2025" t="s">
        <v>1168</v>
      </c>
      <c r="AJ2025" s="15" t="s">
        <v>1148</v>
      </c>
      <c r="AK2025" s="15">
        <v>43.838000000000001</v>
      </c>
      <c r="AL2025" t="s">
        <v>1266</v>
      </c>
      <c r="AM2025">
        <f>50.303-43.838</f>
        <v>6.4649999999999963</v>
      </c>
      <c r="AP2025">
        <v>28</v>
      </c>
      <c r="AR2025" s="15" t="s">
        <v>1155</v>
      </c>
    </row>
    <row r="2026" spans="1:44" x14ac:dyDescent="0.2">
      <c r="A2026" t="s">
        <v>1381</v>
      </c>
      <c r="B2026" s="15" t="s">
        <v>1146</v>
      </c>
      <c r="C2026" s="15" t="s">
        <v>1149</v>
      </c>
      <c r="D2026" s="14" t="s">
        <v>475</v>
      </c>
      <c r="E2026" s="14" t="s">
        <v>3044</v>
      </c>
      <c r="G2026" s="15" t="s">
        <v>1168</v>
      </c>
      <c r="H2026" s="14" t="s">
        <v>1168</v>
      </c>
      <c r="I2026" s="14" t="s">
        <v>3036</v>
      </c>
      <c r="M2026" s="14" t="s">
        <v>3037</v>
      </c>
      <c r="O2026">
        <v>2004</v>
      </c>
      <c r="Q2026" t="s">
        <v>1332</v>
      </c>
      <c r="R2026">
        <v>14</v>
      </c>
      <c r="T2026" t="s">
        <v>3038</v>
      </c>
      <c r="U2026" s="14" t="s">
        <v>1249</v>
      </c>
      <c r="V2026" s="9" t="s">
        <v>3039</v>
      </c>
      <c r="W2026">
        <v>120</v>
      </c>
      <c r="X2026" s="9" t="s">
        <v>3043</v>
      </c>
      <c r="Z2026" s="5"/>
      <c r="AD2026" s="14" t="s">
        <v>1168</v>
      </c>
      <c r="AF2026" t="s">
        <v>1168</v>
      </c>
      <c r="AI2026" t="s">
        <v>1168</v>
      </c>
      <c r="AJ2026" s="15" t="s">
        <v>1148</v>
      </c>
      <c r="AK2026" s="15">
        <v>44.377000000000002</v>
      </c>
      <c r="AL2026" t="s">
        <v>1266</v>
      </c>
      <c r="AM2026">
        <f>50.572-44.377</f>
        <v>6.1950000000000003</v>
      </c>
      <c r="AP2026">
        <v>56</v>
      </c>
      <c r="AR2026" s="15" t="s">
        <v>1155</v>
      </c>
    </row>
    <row r="2027" spans="1:44" x14ac:dyDescent="0.2">
      <c r="A2027" t="s">
        <v>1381</v>
      </c>
      <c r="B2027" s="15" t="s">
        <v>1146</v>
      </c>
      <c r="C2027" s="15" t="s">
        <v>1149</v>
      </c>
      <c r="D2027" s="14" t="s">
        <v>475</v>
      </c>
      <c r="E2027" s="14" t="s">
        <v>3044</v>
      </c>
      <c r="G2027" s="15" t="s">
        <v>1168</v>
      </c>
      <c r="H2027" s="14" t="s">
        <v>1168</v>
      </c>
      <c r="I2027" s="14" t="s">
        <v>3036</v>
      </c>
      <c r="M2027" s="14" t="s">
        <v>3037</v>
      </c>
      <c r="O2027">
        <v>2004</v>
      </c>
      <c r="Q2027" t="s">
        <v>1332</v>
      </c>
      <c r="R2027">
        <v>14</v>
      </c>
      <c r="T2027" t="s">
        <v>3038</v>
      </c>
      <c r="U2027" s="14" t="s">
        <v>1249</v>
      </c>
      <c r="V2027" s="9" t="s">
        <v>3039</v>
      </c>
      <c r="W2027">
        <v>150</v>
      </c>
      <c r="X2027" s="9" t="s">
        <v>3043</v>
      </c>
      <c r="Z2027" s="5"/>
      <c r="AD2027" s="14" t="s">
        <v>1168</v>
      </c>
      <c r="AF2027" t="s">
        <v>1168</v>
      </c>
      <c r="AI2027" t="s">
        <v>1168</v>
      </c>
      <c r="AJ2027" s="15" t="s">
        <v>1148</v>
      </c>
      <c r="AK2027" s="15">
        <v>2.3570000000000002</v>
      </c>
      <c r="AL2027" t="s">
        <v>1266</v>
      </c>
      <c r="AM2027">
        <v>0</v>
      </c>
      <c r="AP2027">
        <v>28</v>
      </c>
      <c r="AR2027" s="15" t="s">
        <v>1155</v>
      </c>
    </row>
    <row r="2028" spans="1:44" x14ac:dyDescent="0.2">
      <c r="A2028" t="s">
        <v>1381</v>
      </c>
      <c r="B2028" s="15" t="s">
        <v>1146</v>
      </c>
      <c r="C2028" s="15" t="s">
        <v>1149</v>
      </c>
      <c r="D2028" s="14" t="s">
        <v>475</v>
      </c>
      <c r="E2028" s="14" t="s">
        <v>3044</v>
      </c>
      <c r="G2028" s="15" t="s">
        <v>1168</v>
      </c>
      <c r="H2028" s="14" t="s">
        <v>1168</v>
      </c>
      <c r="I2028" s="14" t="s">
        <v>3036</v>
      </c>
      <c r="M2028" s="14" t="s">
        <v>3037</v>
      </c>
      <c r="O2028">
        <v>2004</v>
      </c>
      <c r="Q2028" t="s">
        <v>1332</v>
      </c>
      <c r="R2028">
        <v>14</v>
      </c>
      <c r="T2028" t="s">
        <v>3038</v>
      </c>
      <c r="U2028" s="14" t="s">
        <v>1249</v>
      </c>
      <c r="V2028" s="9" t="s">
        <v>3039</v>
      </c>
      <c r="W2028">
        <v>150</v>
      </c>
      <c r="X2028" s="9" t="s">
        <v>3043</v>
      </c>
      <c r="Z2028" s="5"/>
      <c r="AD2028" s="14" t="s">
        <v>1168</v>
      </c>
      <c r="AF2028" t="s">
        <v>1168</v>
      </c>
      <c r="AI2028" t="s">
        <v>1168</v>
      </c>
      <c r="AJ2028" s="15" t="s">
        <v>1148</v>
      </c>
      <c r="AK2028" s="15">
        <v>2.0880000000000001</v>
      </c>
      <c r="AL2028" t="s">
        <v>1266</v>
      </c>
      <c r="AM2028">
        <v>0</v>
      </c>
      <c r="AP2028">
        <v>56</v>
      </c>
      <c r="AR2028" s="15" t="s">
        <v>1155</v>
      </c>
    </row>
    <row r="2029" spans="1:44" x14ac:dyDescent="0.2">
      <c r="A2029" t="s">
        <v>1381</v>
      </c>
      <c r="B2029" s="15" t="s">
        <v>1146</v>
      </c>
      <c r="C2029" s="15" t="s">
        <v>1149</v>
      </c>
      <c r="D2029" s="14" t="s">
        <v>475</v>
      </c>
      <c r="E2029" s="14" t="s">
        <v>3044</v>
      </c>
      <c r="G2029" s="15" t="s">
        <v>1168</v>
      </c>
      <c r="H2029" s="14" t="s">
        <v>1168</v>
      </c>
      <c r="I2029" s="14" t="s">
        <v>3036</v>
      </c>
      <c r="M2029" s="14" t="s">
        <v>3037</v>
      </c>
      <c r="O2029">
        <v>2004</v>
      </c>
      <c r="Q2029" t="s">
        <v>1332</v>
      </c>
      <c r="R2029">
        <v>14</v>
      </c>
      <c r="T2029" t="s">
        <v>3038</v>
      </c>
      <c r="U2029" s="14" t="s">
        <v>1249</v>
      </c>
      <c r="V2029" s="9" t="s">
        <v>3039</v>
      </c>
      <c r="W2029">
        <v>180</v>
      </c>
      <c r="X2029" s="9" t="s">
        <v>3043</v>
      </c>
      <c r="Z2029" s="5"/>
      <c r="AD2029" s="14" t="s">
        <v>1168</v>
      </c>
      <c r="AF2029" t="s">
        <v>1168</v>
      </c>
      <c r="AI2029" t="s">
        <v>1168</v>
      </c>
      <c r="AJ2029" s="15" t="s">
        <v>1148</v>
      </c>
      <c r="AK2029" s="15">
        <v>4.242</v>
      </c>
      <c r="AL2029" t="s">
        <v>1266</v>
      </c>
      <c r="AM2029">
        <f>6.397-4.242</f>
        <v>2.1550000000000002</v>
      </c>
      <c r="AP2029">
        <v>28</v>
      </c>
      <c r="AR2029" s="15" t="s">
        <v>1155</v>
      </c>
    </row>
    <row r="2030" spans="1:44" x14ac:dyDescent="0.2">
      <c r="A2030" t="s">
        <v>1381</v>
      </c>
      <c r="B2030" s="15" t="s">
        <v>1146</v>
      </c>
      <c r="C2030" s="15" t="s">
        <v>1149</v>
      </c>
      <c r="D2030" s="14" t="s">
        <v>475</v>
      </c>
      <c r="E2030" s="14" t="s">
        <v>3044</v>
      </c>
      <c r="G2030" s="15" t="s">
        <v>1168</v>
      </c>
      <c r="H2030" s="14" t="s">
        <v>1168</v>
      </c>
      <c r="I2030" s="14" t="s">
        <v>3036</v>
      </c>
      <c r="M2030" s="14" t="s">
        <v>3037</v>
      </c>
      <c r="O2030">
        <v>2004</v>
      </c>
      <c r="Q2030" t="s">
        <v>1332</v>
      </c>
      <c r="R2030">
        <v>14</v>
      </c>
      <c r="T2030" t="s">
        <v>3038</v>
      </c>
      <c r="U2030" s="14" t="s">
        <v>1249</v>
      </c>
      <c r="V2030" s="9" t="s">
        <v>3039</v>
      </c>
      <c r="W2030">
        <v>180</v>
      </c>
      <c r="X2030" s="9" t="s">
        <v>3043</v>
      </c>
      <c r="Z2030" s="5"/>
      <c r="AD2030" s="14" t="s">
        <v>1168</v>
      </c>
      <c r="AF2030" t="s">
        <v>1168</v>
      </c>
      <c r="AI2030" t="s">
        <v>1168</v>
      </c>
      <c r="AJ2030" s="15" t="s">
        <v>1148</v>
      </c>
      <c r="AK2030" s="15">
        <v>4.242</v>
      </c>
      <c r="AL2030" t="s">
        <v>1266</v>
      </c>
      <c r="AM2030">
        <f>6.128-4.242</f>
        <v>1.8860000000000001</v>
      </c>
      <c r="AP2030">
        <v>56</v>
      </c>
      <c r="AR2030"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0</v>
      </c>
      <c r="X2036" s="9" t="s">
        <v>3040</v>
      </c>
      <c r="Z2036" s="5"/>
      <c r="AD2036" s="14" t="s">
        <v>1168</v>
      </c>
      <c r="AF2036" t="s">
        <v>1168</v>
      </c>
      <c r="AI2036" t="s">
        <v>1168</v>
      </c>
      <c r="AJ2036" s="15" t="s">
        <v>1148</v>
      </c>
      <c r="AK2036" s="15">
        <v>0</v>
      </c>
      <c r="AL2036" t="s">
        <v>1266</v>
      </c>
      <c r="AM2036">
        <v>0</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0</v>
      </c>
      <c r="X2037" s="9" t="s">
        <v>3040</v>
      </c>
      <c r="Z2037" s="5"/>
      <c r="AD2037" s="14" t="s">
        <v>1168</v>
      </c>
      <c r="AF2037" t="s">
        <v>1168</v>
      </c>
      <c r="AI2037" t="s">
        <v>1168</v>
      </c>
      <c r="AJ2037" s="15" t="s">
        <v>1148</v>
      </c>
      <c r="AK2037" s="15">
        <v>2.7269999999999999</v>
      </c>
      <c r="AL2037" t="s">
        <v>1266</v>
      </c>
      <c r="AM2037">
        <f>4.685-2.727</f>
        <v>1.9579999999999997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15</v>
      </c>
      <c r="X2038" s="9" t="s">
        <v>3040</v>
      </c>
      <c r="Z2038" s="5"/>
      <c r="AD2038" s="14" t="s">
        <v>1168</v>
      </c>
      <c r="AF2038" t="s">
        <v>1168</v>
      </c>
      <c r="AI2038" t="s">
        <v>1168</v>
      </c>
      <c r="AJ2038" s="15" t="s">
        <v>1148</v>
      </c>
      <c r="AK2038" s="15">
        <v>8.6010000000000009</v>
      </c>
      <c r="AL2038" t="s">
        <v>1266</v>
      </c>
      <c r="AM2038">
        <f>11.119-8.601</f>
        <v>2.5179999999999989</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15</v>
      </c>
      <c r="X2039" s="9" t="s">
        <v>3040</v>
      </c>
      <c r="Z2039" s="5"/>
      <c r="AD2039" s="14" t="s">
        <v>1168</v>
      </c>
      <c r="AF2039" t="s">
        <v>1168</v>
      </c>
      <c r="AI2039" t="s">
        <v>1168</v>
      </c>
      <c r="AJ2039" s="15" t="s">
        <v>1148</v>
      </c>
      <c r="AK2039" s="15">
        <v>38.530999999999999</v>
      </c>
      <c r="AL2039" t="s">
        <v>1266</v>
      </c>
      <c r="AM2039">
        <f>48.322-38.531</f>
        <v>9.7910000000000039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30</v>
      </c>
      <c r="X2040" s="9" t="s">
        <v>3040</v>
      </c>
      <c r="Z2040" s="5"/>
      <c r="AD2040" s="14" t="s">
        <v>1168</v>
      </c>
      <c r="AF2040" t="s">
        <v>1168</v>
      </c>
      <c r="AI2040" t="s">
        <v>1168</v>
      </c>
      <c r="AJ2040" s="15" t="s">
        <v>1148</v>
      </c>
      <c r="AK2040" s="15">
        <v>2.448</v>
      </c>
      <c r="AL2040" t="s">
        <v>1266</v>
      </c>
      <c r="AM2040">
        <f>4.126-2.448</f>
        <v>1.6780000000000004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30</v>
      </c>
      <c r="X2041" s="9" t="s">
        <v>3040</v>
      </c>
      <c r="Z2041" s="5"/>
      <c r="AD2041" s="14" t="s">
        <v>1168</v>
      </c>
      <c r="AF2041" t="s">
        <v>1168</v>
      </c>
      <c r="AI2041" t="s">
        <v>1168</v>
      </c>
      <c r="AJ2041" s="15" t="s">
        <v>1148</v>
      </c>
      <c r="AK2041" s="15">
        <v>76.572999999999993</v>
      </c>
      <c r="AL2041" t="s">
        <v>1266</v>
      </c>
      <c r="AM2041">
        <f>81.049-76.573</f>
        <v>4.4760000000000133</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60</v>
      </c>
      <c r="X2042" s="9" t="s">
        <v>3040</v>
      </c>
      <c r="Z2042" s="5"/>
      <c r="AD2042" s="14" t="s">
        <v>1168</v>
      </c>
      <c r="AF2042" t="s">
        <v>1168</v>
      </c>
      <c r="AI2042" t="s">
        <v>1168</v>
      </c>
      <c r="AJ2042" s="15" t="s">
        <v>1148</v>
      </c>
      <c r="AK2042" s="15">
        <v>80.978999999999999</v>
      </c>
      <c r="AM2042">
        <f>85.245-80.979</f>
        <v>4.2660000000000053</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60</v>
      </c>
      <c r="X2043" s="9" t="s">
        <v>3040</v>
      </c>
      <c r="Z2043" s="5"/>
      <c r="AD2043" s="14" t="s">
        <v>1168</v>
      </c>
      <c r="AF2043" t="s">
        <v>1168</v>
      </c>
      <c r="AI2043" t="s">
        <v>1168</v>
      </c>
      <c r="AJ2043" s="15" t="s">
        <v>1148</v>
      </c>
      <c r="AK2043" s="15">
        <v>92.238</v>
      </c>
      <c r="AL2043" t="s">
        <v>1266</v>
      </c>
      <c r="AM2043">
        <f>95.874-92.238</f>
        <v>3.6359999999999957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90</v>
      </c>
      <c r="X2044" s="9" t="s">
        <v>3040</v>
      </c>
      <c r="Z2044" s="5"/>
      <c r="AD2044" s="14" t="s">
        <v>1168</v>
      </c>
      <c r="AF2044" t="s">
        <v>1168</v>
      </c>
      <c r="AI2044" t="s">
        <v>1168</v>
      </c>
      <c r="AJ2044" s="15" t="s">
        <v>1148</v>
      </c>
      <c r="AK2044" s="15">
        <v>89.441000000000003</v>
      </c>
      <c r="AL2044" t="s">
        <v>1266</v>
      </c>
      <c r="AM2044">
        <f>92.238-89.441</f>
        <v>2.796999999999997</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90</v>
      </c>
      <c r="X2045" s="9" t="s">
        <v>3040</v>
      </c>
      <c r="Z2045" s="5"/>
      <c r="AD2045" s="14" t="s">
        <v>1168</v>
      </c>
      <c r="AF2045" t="s">
        <v>1168</v>
      </c>
      <c r="AI2045" t="s">
        <v>1168</v>
      </c>
      <c r="AJ2045" s="15" t="s">
        <v>1148</v>
      </c>
      <c r="AK2045" s="15">
        <v>96.153999999999996</v>
      </c>
      <c r="AL2045" t="s">
        <v>1266</v>
      </c>
      <c r="AM2045">
        <f>99.231-96.154</f>
        <v>3.0769999999999982</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120</v>
      </c>
      <c r="X2046" s="9" t="s">
        <v>3040</v>
      </c>
      <c r="Z2046" s="5"/>
      <c r="AD2046" s="14" t="s">
        <v>1168</v>
      </c>
      <c r="AF2046" t="s">
        <v>1168</v>
      </c>
      <c r="AI2046" t="s">
        <v>1168</v>
      </c>
      <c r="AJ2046" s="15" t="s">
        <v>1148</v>
      </c>
      <c r="AK2046" s="15">
        <v>89.72</v>
      </c>
      <c r="AL2046" t="s">
        <v>1266</v>
      </c>
      <c r="AM2046">
        <f>91.678-89.72</f>
        <v>1.9579999999999984</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120</v>
      </c>
      <c r="X2047" s="9" t="s">
        <v>3040</v>
      </c>
      <c r="Z2047" s="5"/>
      <c r="AD2047" s="14" t="s">
        <v>1168</v>
      </c>
      <c r="AF2047" t="s">
        <v>1168</v>
      </c>
      <c r="AI2047" t="s">
        <v>1168</v>
      </c>
      <c r="AJ2047" s="15" t="s">
        <v>1148</v>
      </c>
      <c r="AK2047" s="15">
        <v>91.399000000000001</v>
      </c>
      <c r="AL2047" t="s">
        <v>1266</v>
      </c>
      <c r="AM2047">
        <f>93.636-91.399</f>
        <v>2.2369999999999948</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150</v>
      </c>
      <c r="X2048" s="9" t="s">
        <v>3040</v>
      </c>
      <c r="Z2048" s="5"/>
      <c r="AD2048" s="14" t="s">
        <v>1168</v>
      </c>
      <c r="AF2048" t="s">
        <v>1168</v>
      </c>
      <c r="AI2048" t="s">
        <v>1168</v>
      </c>
      <c r="AJ2048" s="15" t="s">
        <v>1148</v>
      </c>
      <c r="AK2048" s="15">
        <v>87.203000000000003</v>
      </c>
      <c r="AL2048" t="s">
        <v>1266</v>
      </c>
      <c r="AM2048">
        <f>93.357-87.203</f>
        <v>6.1539999999999964</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150</v>
      </c>
      <c r="X2049" s="9" t="s">
        <v>3040</v>
      </c>
      <c r="Z2049" s="5"/>
      <c r="AD2049" s="14" t="s">
        <v>1168</v>
      </c>
      <c r="AF2049" t="s">
        <v>1168</v>
      </c>
      <c r="AI2049" t="s">
        <v>1168</v>
      </c>
      <c r="AJ2049" s="15" t="s">
        <v>1148</v>
      </c>
      <c r="AK2049" s="15">
        <v>90</v>
      </c>
      <c r="AL2049" t="s">
        <v>1266</v>
      </c>
      <c r="AM2049">
        <f>95.035-90</f>
        <v>5.0349999999999966</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180</v>
      </c>
      <c r="X2050" s="9" t="s">
        <v>3040</v>
      </c>
      <c r="Z2050" s="5"/>
      <c r="AD2050" s="14" t="s">
        <v>1168</v>
      </c>
      <c r="AF2050" t="s">
        <v>1168</v>
      </c>
      <c r="AI2050" t="s">
        <v>1168</v>
      </c>
      <c r="AJ2050" s="15" t="s">
        <v>1148</v>
      </c>
      <c r="AK2050" s="15">
        <v>92.238</v>
      </c>
      <c r="AL2050" t="s">
        <v>1266</v>
      </c>
      <c r="AM2050">
        <f>94.755-92.238</f>
        <v>2.5169999999999959</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180</v>
      </c>
      <c r="X2051" s="9" t="s">
        <v>3040</v>
      </c>
      <c r="Z2051" s="5"/>
      <c r="AD2051" s="14" t="s">
        <v>1168</v>
      </c>
      <c r="AF2051" t="s">
        <v>1168</v>
      </c>
      <c r="AI2051" t="s">
        <v>1168</v>
      </c>
      <c r="AJ2051" s="15" t="s">
        <v>1148</v>
      </c>
      <c r="AK2051" s="15">
        <v>95.593999999999994</v>
      </c>
      <c r="AL2051" t="s">
        <v>1266</v>
      </c>
      <c r="AM2051">
        <f>98.112-95.594</f>
        <v>2.5180000000000007</v>
      </c>
      <c r="AP2051">
        <v>56</v>
      </c>
      <c r="AR2051" s="15" t="s">
        <v>1155</v>
      </c>
    </row>
    <row r="2052" spans="1:44" x14ac:dyDescent="0.2">
      <c r="E2052" s="14"/>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0</v>
      </c>
      <c r="X2053" s="9" t="s">
        <v>3041</v>
      </c>
      <c r="Z2053" s="5"/>
      <c r="AD2053" s="14" t="s">
        <v>1168</v>
      </c>
      <c r="AF2053" t="s">
        <v>1168</v>
      </c>
      <c r="AI2053" t="s">
        <v>1168</v>
      </c>
      <c r="AJ2053" s="15" t="s">
        <v>1148</v>
      </c>
      <c r="AK2053" s="15">
        <v>90.634</v>
      </c>
      <c r="AL2053" t="s">
        <v>1266</v>
      </c>
      <c r="AM2053">
        <f>96.549-90.634</f>
        <v>5.9150000000000063</v>
      </c>
      <c r="AP2053">
        <v>28</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3041</v>
      </c>
      <c r="Z2054" s="5"/>
      <c r="AD2054" s="14" t="s">
        <v>1168</v>
      </c>
      <c r="AF2054" t="s">
        <v>1168</v>
      </c>
      <c r="AI2054" t="s">
        <v>1168</v>
      </c>
      <c r="AJ2054" s="15" t="s">
        <v>1148</v>
      </c>
      <c r="AK2054" s="15">
        <v>91.197000000000003</v>
      </c>
      <c r="AL2054" t="s">
        <v>1266</v>
      </c>
      <c r="AM2054">
        <f>96.549-91.197</f>
        <v>5.3520000000000039</v>
      </c>
      <c r="AP2054">
        <v>56</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15</v>
      </c>
      <c r="X2055" s="9" t="s">
        <v>3041</v>
      </c>
      <c r="Z2055" s="5"/>
      <c r="AD2055" s="14" t="s">
        <v>1168</v>
      </c>
      <c r="AF2055" t="s">
        <v>1168</v>
      </c>
      <c r="AI2055" t="s">
        <v>1168</v>
      </c>
      <c r="AJ2055" s="15" t="s">
        <v>1148</v>
      </c>
      <c r="AK2055" s="15">
        <v>90.07</v>
      </c>
      <c r="AL2055" t="s">
        <v>1266</v>
      </c>
      <c r="AM2055">
        <f>92.606-90.07</f>
        <v>2.5360000000000014</v>
      </c>
      <c r="AP2055">
        <v>28</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3041</v>
      </c>
      <c r="Z2056" s="5"/>
      <c r="AD2056" s="14" t="s">
        <v>1168</v>
      </c>
      <c r="AF2056" t="s">
        <v>1168</v>
      </c>
      <c r="AI2056" t="s">
        <v>1168</v>
      </c>
      <c r="AJ2056" s="15" t="s">
        <v>1148</v>
      </c>
      <c r="AK2056" s="15">
        <v>91.760999999999996</v>
      </c>
      <c r="AL2056" t="s">
        <v>1266</v>
      </c>
      <c r="AM2056">
        <f>94.859-91.761</f>
        <v>3.097999999999999</v>
      </c>
      <c r="AP2056">
        <v>56</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30</v>
      </c>
      <c r="X2057" s="9" t="s">
        <v>3041</v>
      </c>
      <c r="Z2057" s="5"/>
      <c r="AD2057" s="14" t="s">
        <v>1168</v>
      </c>
      <c r="AF2057" t="s">
        <v>1168</v>
      </c>
      <c r="AI2057" t="s">
        <v>1168</v>
      </c>
      <c r="AJ2057" s="15" t="s">
        <v>1148</v>
      </c>
      <c r="AK2057" s="15">
        <v>98.239000000000004</v>
      </c>
      <c r="AL2057" t="s">
        <v>1266</v>
      </c>
      <c r="AM2057">
        <f>100.775-98.239</f>
        <v>2.5360000000000014</v>
      </c>
      <c r="AP2057">
        <v>28</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3041</v>
      </c>
      <c r="Z2058" s="5"/>
      <c r="AD2058" s="14" t="s">
        <v>1168</v>
      </c>
      <c r="AF2058" t="s">
        <v>1168</v>
      </c>
      <c r="AI2058" t="s">
        <v>1168</v>
      </c>
      <c r="AJ2058" s="15" t="s">
        <v>1148</v>
      </c>
      <c r="AK2058" s="15">
        <v>99.93</v>
      </c>
      <c r="AL2058" t="s">
        <v>1266</v>
      </c>
      <c r="AM2058">
        <f>101.338-99.93</f>
        <v>1.407999999999987</v>
      </c>
      <c r="AP2058">
        <v>56</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60</v>
      </c>
      <c r="X2059" s="9" t="s">
        <v>3041</v>
      </c>
      <c r="Z2059" s="5"/>
      <c r="AD2059" s="14" t="s">
        <v>1168</v>
      </c>
      <c r="AF2059" t="s">
        <v>1168</v>
      </c>
      <c r="AI2059" t="s">
        <v>1168</v>
      </c>
      <c r="AJ2059" s="15" t="s">
        <v>1148</v>
      </c>
      <c r="AK2059" s="15">
        <v>95.07</v>
      </c>
      <c r="AL2059" t="s">
        <v>1266</v>
      </c>
      <c r="AM2059">
        <f>99.085-95.07</f>
        <v>4.0150000000000006</v>
      </c>
      <c r="AP2059">
        <v>28</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3041</v>
      </c>
      <c r="Z2060" s="5"/>
      <c r="AD2060" s="14" t="s">
        <v>1168</v>
      </c>
      <c r="AF2060" t="s">
        <v>1168</v>
      </c>
      <c r="AI2060" t="s">
        <v>1168</v>
      </c>
      <c r="AJ2060" s="15" t="s">
        <v>1148</v>
      </c>
      <c r="AK2060" s="15">
        <v>94.858999999999995</v>
      </c>
      <c r="AL2060" t="s">
        <v>1266</v>
      </c>
      <c r="AM2060">
        <f>99.085-94.859</f>
        <v>4.2259999999999991</v>
      </c>
      <c r="AP2060">
        <v>56</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90</v>
      </c>
      <c r="X2061" s="9" t="s">
        <v>3041</v>
      </c>
      <c r="Z2061" s="5"/>
      <c r="AD2061" s="14" t="s">
        <v>1168</v>
      </c>
      <c r="AF2061" t="s">
        <v>1168</v>
      </c>
      <c r="AI2061" t="s">
        <v>1168</v>
      </c>
      <c r="AJ2061" s="15" t="s">
        <v>1148</v>
      </c>
      <c r="AK2061" s="15">
        <v>98.521000000000001</v>
      </c>
      <c r="AL2061" t="s">
        <v>1266</v>
      </c>
      <c r="AM2061">
        <f>100.493-98.521</f>
        <v>1.9719999999999942</v>
      </c>
      <c r="AP2061">
        <v>28</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3041</v>
      </c>
      <c r="Z2062" s="5"/>
      <c r="AD2062" s="14" t="s">
        <v>1168</v>
      </c>
      <c r="AF2062" t="s">
        <v>1168</v>
      </c>
      <c r="AI2062" t="s">
        <v>1168</v>
      </c>
      <c r="AJ2062" s="15" t="s">
        <v>1148</v>
      </c>
      <c r="AK2062" s="15">
        <v>99.647999999999996</v>
      </c>
      <c r="AL2062" t="s">
        <v>1266</v>
      </c>
      <c r="AM2062">
        <f>101.338-99.648</f>
        <v>1.6899999999999977</v>
      </c>
      <c r="AP2062">
        <v>56</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120</v>
      </c>
      <c r="X2063" s="9" t="s">
        <v>3041</v>
      </c>
      <c r="Z2063" s="5"/>
      <c r="AD2063" s="14" t="s">
        <v>1168</v>
      </c>
      <c r="AF2063" t="s">
        <v>1168</v>
      </c>
      <c r="AI2063" t="s">
        <v>1168</v>
      </c>
      <c r="AJ2063" s="15" t="s">
        <v>1148</v>
      </c>
      <c r="AK2063" s="15">
        <v>94.013999999999996</v>
      </c>
      <c r="AL2063" t="s">
        <v>1266</v>
      </c>
      <c r="AM2063">
        <f>98.239-94.014</f>
        <v>4.2250000000000085</v>
      </c>
      <c r="AP2063">
        <v>28</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3041</v>
      </c>
      <c r="Z2064" s="5"/>
      <c r="AD2064" s="14" t="s">
        <v>1168</v>
      </c>
      <c r="AF2064" t="s">
        <v>1168</v>
      </c>
      <c r="AI2064" t="s">
        <v>1168</v>
      </c>
      <c r="AJ2064" s="15" t="s">
        <v>1148</v>
      </c>
      <c r="AK2064" s="15">
        <v>96.268000000000001</v>
      </c>
      <c r="AL2064" t="s">
        <v>1266</v>
      </c>
      <c r="AM2064">
        <f>101.056-96.268</f>
        <v>4.7879999999999967</v>
      </c>
      <c r="AP2064">
        <v>56</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150</v>
      </c>
      <c r="X2065" s="9" t="s">
        <v>3041</v>
      </c>
      <c r="Z2065" s="5"/>
      <c r="AD2065" s="14" t="s">
        <v>1168</v>
      </c>
      <c r="AF2065" t="s">
        <v>1168</v>
      </c>
      <c r="AI2065" t="s">
        <v>1168</v>
      </c>
      <c r="AJ2065" s="15" t="s">
        <v>1148</v>
      </c>
      <c r="AK2065" s="15">
        <v>93.731999999999999</v>
      </c>
      <c r="AL2065" t="s">
        <v>1266</v>
      </c>
      <c r="AM2065">
        <f>97.958-93.732</f>
        <v>4.2259999999999991</v>
      </c>
      <c r="AP2065">
        <v>28</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3041</v>
      </c>
      <c r="Z2066" s="5"/>
      <c r="AD2066" s="14" t="s">
        <v>1168</v>
      </c>
      <c r="AF2066" t="s">
        <v>1168</v>
      </c>
      <c r="AI2066" t="s">
        <v>1168</v>
      </c>
      <c r="AJ2066" s="15" t="s">
        <v>1148</v>
      </c>
      <c r="AK2066" s="15">
        <v>94.013999999999996</v>
      </c>
      <c r="AL2066" t="s">
        <v>1266</v>
      </c>
      <c r="AM2066">
        <f>98.803-94.014</f>
        <v>4.7890000000000015</v>
      </c>
      <c r="AP2066">
        <v>56</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180</v>
      </c>
      <c r="X2067" s="9" t="s">
        <v>3041</v>
      </c>
      <c r="Z2067" s="5"/>
      <c r="AD2067" s="14" t="s">
        <v>1168</v>
      </c>
      <c r="AF2067" t="s">
        <v>1168</v>
      </c>
      <c r="AI2067" t="s">
        <v>1168</v>
      </c>
      <c r="AJ2067" s="15" t="s">
        <v>1148</v>
      </c>
      <c r="AK2067" s="15">
        <v>94.858999999999995</v>
      </c>
      <c r="AL2067" t="s">
        <v>1266</v>
      </c>
      <c r="AM2067">
        <f>96.831-94.859</f>
        <v>1.9720000000000084</v>
      </c>
      <c r="AP2067">
        <v>28</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3041</v>
      </c>
      <c r="Z2068" s="5"/>
      <c r="AD2068" s="14" t="s">
        <v>1168</v>
      </c>
      <c r="AF2068" t="s">
        <v>1168</v>
      </c>
      <c r="AI2068" t="s">
        <v>1168</v>
      </c>
      <c r="AJ2068" s="15" t="s">
        <v>1148</v>
      </c>
      <c r="AK2068" s="15">
        <v>94.858999999999995</v>
      </c>
      <c r="AL2068" t="s">
        <v>1266</v>
      </c>
      <c r="AM2068">
        <f>97.394-94.859</f>
        <v>2.5350000000000108</v>
      </c>
      <c r="AP2068">
        <v>56</v>
      </c>
      <c r="AR2068" s="15" t="s">
        <v>1155</v>
      </c>
    </row>
    <row r="2069" spans="1:44" x14ac:dyDescent="0.2">
      <c r="E2069" s="14"/>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3042</v>
      </c>
      <c r="Z2070" s="5"/>
      <c r="AD2070" s="14" t="s">
        <v>1168</v>
      </c>
      <c r="AF2070" t="s">
        <v>1168</v>
      </c>
      <c r="AI2070" t="s">
        <v>1168</v>
      </c>
      <c r="AJ2070" s="15" t="s">
        <v>1148</v>
      </c>
      <c r="AK2070" s="15">
        <v>97.343000000000004</v>
      </c>
      <c r="AL2070" t="s">
        <v>1266</v>
      </c>
      <c r="AM2070">
        <f>99.51-97.343</f>
        <v>2.1670000000000016</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3042</v>
      </c>
      <c r="Z2071" s="5"/>
      <c r="AD2071" s="14" t="s">
        <v>1168</v>
      </c>
      <c r="AF2071" t="s">
        <v>1168</v>
      </c>
      <c r="AI2071" t="s">
        <v>1168</v>
      </c>
      <c r="AJ2071" s="15" t="s">
        <v>1148</v>
      </c>
      <c r="AK2071" s="15">
        <v>97.831999999999994</v>
      </c>
      <c r="AL2071" t="s">
        <v>1266</v>
      </c>
      <c r="AM2071">
        <f>100.07-97.832</f>
        <v>2.2379999999999995</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3042</v>
      </c>
      <c r="Z2072" s="5"/>
      <c r="AD2072" s="14" t="s">
        <v>1168</v>
      </c>
      <c r="AF2072" t="s">
        <v>1168</v>
      </c>
      <c r="AI2072" t="s">
        <v>1168</v>
      </c>
      <c r="AJ2072" s="15" t="s">
        <v>1148</v>
      </c>
      <c r="AK2072" s="15">
        <v>95.314999999999998</v>
      </c>
      <c r="AL2072" t="s">
        <v>1266</v>
      </c>
      <c r="AM2072">
        <f>98.112-95.315</f>
        <v>2.796999999999997</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3042</v>
      </c>
      <c r="Z2073" s="5"/>
      <c r="AD2073" s="14" t="s">
        <v>1168</v>
      </c>
      <c r="AF2073" t="s">
        <v>1168</v>
      </c>
      <c r="AI2073" t="s">
        <v>1168</v>
      </c>
      <c r="AJ2073" s="15" t="s">
        <v>1148</v>
      </c>
      <c r="AK2073" s="15">
        <v>95.593999999999994</v>
      </c>
      <c r="AL2073" t="s">
        <v>1266</v>
      </c>
      <c r="AM2073">
        <f>98.112-95.594</f>
        <v>2.5180000000000007</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3042</v>
      </c>
      <c r="Z2074" s="5"/>
      <c r="AD2074" s="14" t="s">
        <v>1168</v>
      </c>
      <c r="AF2074" t="s">
        <v>1168</v>
      </c>
      <c r="AI2074" t="s">
        <v>1168</v>
      </c>
      <c r="AJ2074" s="15" t="s">
        <v>1148</v>
      </c>
      <c r="AK2074" s="15">
        <v>86.923000000000002</v>
      </c>
      <c r="AL2074" t="s">
        <v>1266</v>
      </c>
      <c r="AM2074">
        <f>90-86.923</f>
        <v>3.0769999999999982</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3042</v>
      </c>
      <c r="Z2075" s="5"/>
      <c r="AD2075" s="14" t="s">
        <v>1168</v>
      </c>
      <c r="AF2075" t="s">
        <v>1168</v>
      </c>
      <c r="AI2075" t="s">
        <v>1168</v>
      </c>
      <c r="AJ2075" s="15" t="s">
        <v>1148</v>
      </c>
      <c r="AK2075" s="15">
        <v>88.881</v>
      </c>
      <c r="AL2075" t="s">
        <v>1266</v>
      </c>
      <c r="AM2075">
        <f>91.678-88.881</f>
        <v>2.796999999999997</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3042</v>
      </c>
      <c r="Z2076" s="5"/>
      <c r="AD2076" s="14" t="s">
        <v>1168</v>
      </c>
      <c r="AF2076" t="s">
        <v>1168</v>
      </c>
      <c r="AI2076" t="s">
        <v>1168</v>
      </c>
      <c r="AJ2076" s="15" t="s">
        <v>1148</v>
      </c>
      <c r="AK2076" s="15">
        <v>95.314999999999998</v>
      </c>
      <c r="AL2076" t="s">
        <v>1266</v>
      </c>
      <c r="AM2076">
        <f>98.392-95.315</f>
        <v>3.0769999999999982</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3042</v>
      </c>
      <c r="Z2077" s="5"/>
      <c r="AD2077" s="14" t="s">
        <v>1168</v>
      </c>
      <c r="AF2077" t="s">
        <v>1168</v>
      </c>
      <c r="AI2077" t="s">
        <v>1168</v>
      </c>
      <c r="AJ2077" s="15" t="s">
        <v>1148</v>
      </c>
      <c r="AK2077" s="15">
        <v>95.314999999999998</v>
      </c>
      <c r="AL2077" t="s">
        <v>1266</v>
      </c>
      <c r="AM2077">
        <f>98.392-95.315</f>
        <v>3.0769999999999982</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3042</v>
      </c>
      <c r="Z2078" s="5"/>
      <c r="AD2078" s="14" t="s">
        <v>1168</v>
      </c>
      <c r="AF2078" t="s">
        <v>1168</v>
      </c>
      <c r="AI2078" t="s">
        <v>1168</v>
      </c>
      <c r="AJ2078" s="15" t="s">
        <v>1148</v>
      </c>
      <c r="AK2078" s="15">
        <v>95.873999999999995</v>
      </c>
      <c r="AL2078" t="s">
        <v>1266</v>
      </c>
      <c r="AM2078">
        <f>98.671-95.874</f>
        <v>2.7970000000000113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3042</v>
      </c>
      <c r="Z2079" s="5"/>
      <c r="AD2079" s="14" t="s">
        <v>1168</v>
      </c>
      <c r="AF2079" t="s">
        <v>1168</v>
      </c>
      <c r="AI2079" t="s">
        <v>1168</v>
      </c>
      <c r="AJ2079" s="15" t="s">
        <v>1148</v>
      </c>
      <c r="AK2079" s="15">
        <v>96.433999999999997</v>
      </c>
      <c r="AL2079" t="s">
        <v>1266</v>
      </c>
      <c r="AM2079">
        <f>98.671-96.434</f>
        <v>2.237000000000009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3042</v>
      </c>
      <c r="Z2080" s="5"/>
      <c r="AD2080" s="14" t="s">
        <v>1168</v>
      </c>
      <c r="AF2080" t="s">
        <v>1168</v>
      </c>
      <c r="AI2080" t="s">
        <v>1168</v>
      </c>
      <c r="AJ2080" s="15" t="s">
        <v>1148</v>
      </c>
      <c r="AK2080" s="15">
        <v>90.28</v>
      </c>
      <c r="AL2080" t="s">
        <v>1266</v>
      </c>
      <c r="AM2080">
        <f>92.238-90.28</f>
        <v>1.9579999999999984</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3042</v>
      </c>
      <c r="Z2081" s="5"/>
      <c r="AD2081" s="14" t="s">
        <v>1168</v>
      </c>
      <c r="AF2081" t="s">
        <v>1168</v>
      </c>
      <c r="AI2081" t="s">
        <v>1168</v>
      </c>
      <c r="AJ2081" s="15" t="s">
        <v>1148</v>
      </c>
      <c r="AK2081" s="15">
        <v>90</v>
      </c>
      <c r="AL2081" t="s">
        <v>1266</v>
      </c>
      <c r="AM2081">
        <f>92.517-90</f>
        <v>2.5169999999999959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3042</v>
      </c>
      <c r="Z2082" s="5"/>
      <c r="AD2082" s="14" t="s">
        <v>1168</v>
      </c>
      <c r="AF2082" t="s">
        <v>1168</v>
      </c>
      <c r="AI2082" t="s">
        <v>1168</v>
      </c>
      <c r="AJ2082" s="15" t="s">
        <v>1148</v>
      </c>
      <c r="AK2082" s="15">
        <v>90.28</v>
      </c>
      <c r="AL2082" t="s">
        <v>1266</v>
      </c>
      <c r="AM2082">
        <f>92.797-90.28</f>
        <v>2.5169999999999959</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3042</v>
      </c>
      <c r="Z2083" s="5"/>
      <c r="AD2083" s="14" t="s">
        <v>1168</v>
      </c>
      <c r="AF2083" t="s">
        <v>1168</v>
      </c>
      <c r="AI2083" t="s">
        <v>1168</v>
      </c>
      <c r="AJ2083" s="15" t="s">
        <v>1148</v>
      </c>
      <c r="AK2083" s="15">
        <v>90.28</v>
      </c>
      <c r="AL2083" t="s">
        <v>1266</v>
      </c>
      <c r="AM2083">
        <f>93.357-90.28</f>
        <v>3.0769999999999982</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3042</v>
      </c>
      <c r="Z2084" s="5"/>
      <c r="AD2084" s="14" t="s">
        <v>1168</v>
      </c>
      <c r="AF2084" t="s">
        <v>1168</v>
      </c>
      <c r="AI2084" t="s">
        <v>1168</v>
      </c>
      <c r="AJ2084" s="15" t="s">
        <v>1148</v>
      </c>
      <c r="AK2084" s="15">
        <v>92.796999999999997</v>
      </c>
      <c r="AL2084" t="s">
        <v>1266</v>
      </c>
      <c r="AM2084">
        <f>96.993-92.797</f>
        <v>4.195999999999998</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3042</v>
      </c>
      <c r="Z2085" s="5"/>
      <c r="AD2085" s="14" t="s">
        <v>1168</v>
      </c>
      <c r="AF2085" t="s">
        <v>1168</v>
      </c>
      <c r="AI2085" t="s">
        <v>1168</v>
      </c>
      <c r="AJ2085" s="15" t="s">
        <v>1148</v>
      </c>
      <c r="AK2085" s="15">
        <v>92.516999999999996</v>
      </c>
      <c r="AL2085" t="s">
        <v>1266</v>
      </c>
      <c r="AM2085">
        <f>96.993-92.517</f>
        <v>4.4759999999999991</v>
      </c>
      <c r="AP2085">
        <v>56</v>
      </c>
      <c r="AR2085" s="15" t="s">
        <v>1155</v>
      </c>
    </row>
    <row r="2086" spans="1:44" x14ac:dyDescent="0.2">
      <c r="E2086" s="14"/>
    </row>
    <row r="2087" spans="1:44" x14ac:dyDescent="0.2">
      <c r="A2087" t="s">
        <v>1381</v>
      </c>
      <c r="B2087" s="15" t="s">
        <v>1146</v>
      </c>
      <c r="C2087" s="15" t="s">
        <v>1149</v>
      </c>
      <c r="D2087" s="14" t="s">
        <v>475</v>
      </c>
      <c r="E2087" s="14" t="s">
        <v>3045</v>
      </c>
      <c r="G2087" s="15" t="s">
        <v>1168</v>
      </c>
      <c r="H2087" s="14" t="s">
        <v>1168</v>
      </c>
      <c r="I2087" s="14" t="s">
        <v>3036</v>
      </c>
      <c r="M2087" s="14" t="s">
        <v>3037</v>
      </c>
      <c r="O2087">
        <v>2004</v>
      </c>
      <c r="Q2087" t="s">
        <v>1332</v>
      </c>
      <c r="R2087">
        <v>14</v>
      </c>
      <c r="T2087" t="s">
        <v>3038</v>
      </c>
      <c r="U2087" s="14" t="s">
        <v>1249</v>
      </c>
      <c r="V2087" s="9" t="s">
        <v>3039</v>
      </c>
      <c r="W2087">
        <v>0</v>
      </c>
      <c r="X2087" s="9" t="s">
        <v>3043</v>
      </c>
      <c r="Z2087" s="5"/>
      <c r="AD2087" s="14" t="s">
        <v>1168</v>
      </c>
      <c r="AF2087" t="s">
        <v>1168</v>
      </c>
      <c r="AI2087" t="s">
        <v>1168</v>
      </c>
      <c r="AJ2087" s="15" t="s">
        <v>1148</v>
      </c>
      <c r="AK2087" s="15">
        <v>36</v>
      </c>
      <c r="AL2087" t="s">
        <v>1266</v>
      </c>
      <c r="AM2087">
        <f>40.621-36</f>
        <v>4.6210000000000022</v>
      </c>
      <c r="AP2087">
        <v>28</v>
      </c>
      <c r="AR2087" s="15" t="s">
        <v>1155</v>
      </c>
    </row>
    <row r="2088" spans="1:44" x14ac:dyDescent="0.2">
      <c r="A2088" t="s">
        <v>1381</v>
      </c>
      <c r="B2088" s="15" t="s">
        <v>1146</v>
      </c>
      <c r="C2088" s="15" t="s">
        <v>1149</v>
      </c>
      <c r="D2088" s="14" t="s">
        <v>475</v>
      </c>
      <c r="E2088" s="14" t="s">
        <v>3045</v>
      </c>
      <c r="G2088" s="15" t="s">
        <v>1168</v>
      </c>
      <c r="H2088" s="14" t="s">
        <v>1168</v>
      </c>
      <c r="I2088" s="14" t="s">
        <v>3036</v>
      </c>
      <c r="M2088" s="14" t="s">
        <v>3037</v>
      </c>
      <c r="O2088">
        <v>2004</v>
      </c>
      <c r="Q2088" t="s">
        <v>1332</v>
      </c>
      <c r="R2088">
        <v>14</v>
      </c>
      <c r="T2088" t="s">
        <v>3038</v>
      </c>
      <c r="U2088" s="14" t="s">
        <v>1249</v>
      </c>
      <c r="V2088" s="9" t="s">
        <v>3039</v>
      </c>
      <c r="W2088">
        <v>0</v>
      </c>
      <c r="X2088" s="9" t="s">
        <v>3043</v>
      </c>
      <c r="Z2088" s="5"/>
      <c r="AD2088" s="14" t="s">
        <v>1168</v>
      </c>
      <c r="AF2088" t="s">
        <v>1168</v>
      </c>
      <c r="AI2088" t="s">
        <v>1168</v>
      </c>
      <c r="AJ2088" s="15" t="s">
        <v>1148</v>
      </c>
      <c r="AK2088" s="15">
        <v>51.103000000000002</v>
      </c>
      <c r="AL2088" t="s">
        <v>1266</v>
      </c>
      <c r="AM2088">
        <f>57.724-51.103</f>
        <v>6.6209999999999951</v>
      </c>
      <c r="AP2088">
        <v>56</v>
      </c>
      <c r="AR2088" s="15" t="s">
        <v>1155</v>
      </c>
    </row>
    <row r="2089" spans="1:44" x14ac:dyDescent="0.2">
      <c r="A2089" t="s">
        <v>1381</v>
      </c>
      <c r="B2089" s="15" t="s">
        <v>1146</v>
      </c>
      <c r="C2089" s="15" t="s">
        <v>1149</v>
      </c>
      <c r="D2089" s="14" t="s">
        <v>475</v>
      </c>
      <c r="E2089" s="14" t="s">
        <v>3045</v>
      </c>
      <c r="G2089" s="15" t="s">
        <v>1168</v>
      </c>
      <c r="H2089" s="14" t="s">
        <v>1168</v>
      </c>
      <c r="I2089" s="14" t="s">
        <v>3036</v>
      </c>
      <c r="M2089" s="14" t="s">
        <v>3037</v>
      </c>
      <c r="O2089">
        <v>2004</v>
      </c>
      <c r="Q2089" t="s">
        <v>1332</v>
      </c>
      <c r="R2089">
        <v>14</v>
      </c>
      <c r="T2089" t="s">
        <v>3038</v>
      </c>
      <c r="U2089" s="14" t="s">
        <v>1249</v>
      </c>
      <c r="V2089" s="9" t="s">
        <v>3039</v>
      </c>
      <c r="W2089">
        <v>15</v>
      </c>
      <c r="X2089" s="9" t="s">
        <v>3043</v>
      </c>
      <c r="Z2089" s="5"/>
      <c r="AD2089" s="14" t="s">
        <v>1168</v>
      </c>
      <c r="AF2089" t="s">
        <v>1168</v>
      </c>
      <c r="AI2089" t="s">
        <v>1168</v>
      </c>
      <c r="AJ2089" s="15" t="s">
        <v>1148</v>
      </c>
      <c r="AK2089" s="15">
        <v>36.759</v>
      </c>
      <c r="AL2089" t="s">
        <v>1266</v>
      </c>
      <c r="AM2089">
        <f>40.621-36.759</f>
        <v>3.8620000000000019</v>
      </c>
      <c r="AP2089">
        <v>28</v>
      </c>
      <c r="AR2089" s="15" t="s">
        <v>1155</v>
      </c>
    </row>
    <row r="2090" spans="1:44" x14ac:dyDescent="0.2">
      <c r="A2090" t="s">
        <v>1381</v>
      </c>
      <c r="B2090" s="15" t="s">
        <v>1146</v>
      </c>
      <c r="C2090" s="15" t="s">
        <v>1149</v>
      </c>
      <c r="D2090" s="14" t="s">
        <v>475</v>
      </c>
      <c r="E2090" s="14" t="s">
        <v>3045</v>
      </c>
      <c r="G2090" s="15" t="s">
        <v>1168</v>
      </c>
      <c r="H2090" s="14" t="s">
        <v>1168</v>
      </c>
      <c r="I2090" s="14" t="s">
        <v>3036</v>
      </c>
      <c r="M2090" s="14" t="s">
        <v>3037</v>
      </c>
      <c r="O2090">
        <v>2004</v>
      </c>
      <c r="Q2090" t="s">
        <v>1332</v>
      </c>
      <c r="R2090">
        <v>14</v>
      </c>
      <c r="T2090" t="s">
        <v>3038</v>
      </c>
      <c r="U2090" s="14" t="s">
        <v>1249</v>
      </c>
      <c r="V2090" s="9" t="s">
        <v>3039</v>
      </c>
      <c r="W2090">
        <v>15</v>
      </c>
      <c r="X2090" s="9" t="s">
        <v>3043</v>
      </c>
      <c r="Z2090" s="5"/>
      <c r="AD2090" s="14" t="s">
        <v>1168</v>
      </c>
      <c r="AF2090" t="s">
        <v>1168</v>
      </c>
      <c r="AI2090" t="s">
        <v>1168</v>
      </c>
      <c r="AJ2090" s="15" t="s">
        <v>1148</v>
      </c>
      <c r="AK2090" s="15">
        <v>49.171999999999997</v>
      </c>
      <c r="AL2090" t="s">
        <v>1266</v>
      </c>
      <c r="AM2090">
        <f>53.31-49.172</f>
        <v>4.1380000000000052</v>
      </c>
      <c r="AP2090">
        <v>56</v>
      </c>
      <c r="AR2090" s="15" t="s">
        <v>1155</v>
      </c>
    </row>
    <row r="2091" spans="1:44" x14ac:dyDescent="0.2">
      <c r="A2091" t="s">
        <v>1381</v>
      </c>
      <c r="B2091" s="15" t="s">
        <v>1146</v>
      </c>
      <c r="C2091" s="15" t="s">
        <v>1149</v>
      </c>
      <c r="D2091" s="14" t="s">
        <v>475</v>
      </c>
      <c r="E2091" s="14" t="s">
        <v>3045</v>
      </c>
      <c r="G2091" s="15" t="s">
        <v>1168</v>
      </c>
      <c r="H2091" s="14" t="s">
        <v>1168</v>
      </c>
      <c r="I2091" s="14" t="s">
        <v>3036</v>
      </c>
      <c r="M2091" s="14" t="s">
        <v>3037</v>
      </c>
      <c r="O2091">
        <v>2004</v>
      </c>
      <c r="Q2091" t="s">
        <v>1332</v>
      </c>
      <c r="R2091">
        <v>14</v>
      </c>
      <c r="T2091" t="s">
        <v>3038</v>
      </c>
      <c r="U2091" s="14" t="s">
        <v>1249</v>
      </c>
      <c r="V2091" s="9" t="s">
        <v>3039</v>
      </c>
      <c r="W2091">
        <v>30</v>
      </c>
      <c r="X2091" s="9" t="s">
        <v>3043</v>
      </c>
      <c r="Z2091" s="5"/>
      <c r="AD2091" s="14" t="s">
        <v>1168</v>
      </c>
      <c r="AF2091" t="s">
        <v>1168</v>
      </c>
      <c r="AI2091" t="s">
        <v>1168</v>
      </c>
      <c r="AJ2091" s="15" t="s">
        <v>1148</v>
      </c>
      <c r="AK2091" s="15">
        <v>46.966000000000001</v>
      </c>
      <c r="AL2091" t="s">
        <v>1266</v>
      </c>
      <c r="AM2091">
        <f>52.207-46.966</f>
        <v>5.2409999999999997</v>
      </c>
      <c r="AP2091">
        <v>28</v>
      </c>
      <c r="AR2091" s="15" t="s">
        <v>1155</v>
      </c>
    </row>
    <row r="2092" spans="1:44" x14ac:dyDescent="0.2">
      <c r="A2092" t="s">
        <v>1381</v>
      </c>
      <c r="B2092" s="15" t="s">
        <v>1146</v>
      </c>
      <c r="C2092" s="15" t="s">
        <v>1149</v>
      </c>
      <c r="D2092" s="14" t="s">
        <v>475</v>
      </c>
      <c r="E2092" s="14" t="s">
        <v>3045</v>
      </c>
      <c r="G2092" s="15" t="s">
        <v>1168</v>
      </c>
      <c r="H2092" s="14" t="s">
        <v>1168</v>
      </c>
      <c r="I2092" s="14" t="s">
        <v>3036</v>
      </c>
      <c r="M2092" s="14" t="s">
        <v>3037</v>
      </c>
      <c r="O2092">
        <v>2004</v>
      </c>
      <c r="Q2092" t="s">
        <v>1332</v>
      </c>
      <c r="R2092">
        <v>14</v>
      </c>
      <c r="T2092" t="s">
        <v>3038</v>
      </c>
      <c r="U2092" s="14" t="s">
        <v>1249</v>
      </c>
      <c r="V2092" s="9" t="s">
        <v>3039</v>
      </c>
      <c r="W2092">
        <v>30</v>
      </c>
      <c r="X2092" s="9" t="s">
        <v>3043</v>
      </c>
      <c r="Z2092" s="5"/>
      <c r="AD2092" s="14" t="s">
        <v>1168</v>
      </c>
      <c r="AF2092" t="s">
        <v>1168</v>
      </c>
      <c r="AI2092" t="s">
        <v>1168</v>
      </c>
      <c r="AJ2092" s="15" t="s">
        <v>1148</v>
      </c>
      <c r="AK2092" s="15">
        <v>70.965999999999994</v>
      </c>
      <c r="AL2092" t="s">
        <v>1266</v>
      </c>
      <c r="AM2092">
        <f>75.931-70.966</f>
        <v>4.9650000000000034</v>
      </c>
      <c r="AP2092">
        <v>56</v>
      </c>
      <c r="AR2092" s="15" t="s">
        <v>1155</v>
      </c>
    </row>
    <row r="2093" spans="1:44" x14ac:dyDescent="0.2">
      <c r="A2093" t="s">
        <v>1381</v>
      </c>
      <c r="B2093" s="15" t="s">
        <v>1146</v>
      </c>
      <c r="C2093" s="15" t="s">
        <v>1149</v>
      </c>
      <c r="D2093" s="14" t="s">
        <v>475</v>
      </c>
      <c r="E2093" s="14" t="s">
        <v>3045</v>
      </c>
      <c r="G2093" s="15" t="s">
        <v>1168</v>
      </c>
      <c r="H2093" s="14" t="s">
        <v>1168</v>
      </c>
      <c r="I2093" s="14" t="s">
        <v>3036</v>
      </c>
      <c r="M2093" s="14" t="s">
        <v>3037</v>
      </c>
      <c r="O2093">
        <v>2004</v>
      </c>
      <c r="Q2093" t="s">
        <v>1332</v>
      </c>
      <c r="R2093">
        <v>14</v>
      </c>
      <c r="T2093" t="s">
        <v>3038</v>
      </c>
      <c r="U2093" s="14" t="s">
        <v>1249</v>
      </c>
      <c r="V2093" s="9" t="s">
        <v>3039</v>
      </c>
      <c r="W2093">
        <v>60</v>
      </c>
      <c r="X2093" s="9" t="s">
        <v>3043</v>
      </c>
      <c r="Z2093" s="5"/>
      <c r="AD2093" s="14" t="s">
        <v>1168</v>
      </c>
      <c r="AF2093" t="s">
        <v>1168</v>
      </c>
      <c r="AI2093" t="s">
        <v>1168</v>
      </c>
      <c r="AJ2093" s="15" t="s">
        <v>1148</v>
      </c>
      <c r="AK2093" s="15">
        <v>48.414000000000001</v>
      </c>
      <c r="AL2093" t="s">
        <v>1266</v>
      </c>
      <c r="AM2093">
        <f>54.414-48.414</f>
        <v>6</v>
      </c>
      <c r="AP2093">
        <v>28</v>
      </c>
      <c r="AR2093" s="15" t="s">
        <v>1155</v>
      </c>
    </row>
    <row r="2094" spans="1:44" x14ac:dyDescent="0.2">
      <c r="A2094" t="s">
        <v>1381</v>
      </c>
      <c r="B2094" s="15" t="s">
        <v>1146</v>
      </c>
      <c r="C2094" s="15" t="s">
        <v>1149</v>
      </c>
      <c r="D2094" s="14" t="s">
        <v>475</v>
      </c>
      <c r="E2094" s="14" t="s">
        <v>3045</v>
      </c>
      <c r="G2094" s="15" t="s">
        <v>1168</v>
      </c>
      <c r="H2094" s="14" t="s">
        <v>1168</v>
      </c>
      <c r="I2094" s="14" t="s">
        <v>3036</v>
      </c>
      <c r="M2094" s="14" t="s">
        <v>3037</v>
      </c>
      <c r="O2094">
        <v>2004</v>
      </c>
      <c r="Q2094" t="s">
        <v>1332</v>
      </c>
      <c r="R2094">
        <v>14</v>
      </c>
      <c r="T2094" t="s">
        <v>3038</v>
      </c>
      <c r="U2094" s="14" t="s">
        <v>1249</v>
      </c>
      <c r="V2094" s="9" t="s">
        <v>3039</v>
      </c>
      <c r="W2094">
        <v>60</v>
      </c>
      <c r="X2094" s="9" t="s">
        <v>3043</v>
      </c>
      <c r="Z2094" s="5"/>
      <c r="AD2094" s="14" t="s">
        <v>1168</v>
      </c>
      <c r="AF2094" t="s">
        <v>1168</v>
      </c>
      <c r="AI2094" t="s">
        <v>1168</v>
      </c>
      <c r="AJ2094" s="15" t="s">
        <v>1148</v>
      </c>
      <c r="AK2094" s="15">
        <v>61.585999999999999</v>
      </c>
      <c r="AL2094" t="s">
        <v>1266</v>
      </c>
      <c r="AM2094">
        <f>67.379-61.586</f>
        <v>5.7930000000000064</v>
      </c>
      <c r="AP2094">
        <v>56</v>
      </c>
      <c r="AR2094" s="15" t="s">
        <v>1155</v>
      </c>
    </row>
    <row r="2095" spans="1:44" x14ac:dyDescent="0.2">
      <c r="A2095" t="s">
        <v>1381</v>
      </c>
      <c r="B2095" s="15" t="s">
        <v>1146</v>
      </c>
      <c r="C2095" s="15" t="s">
        <v>1149</v>
      </c>
      <c r="D2095" s="14" t="s">
        <v>475</v>
      </c>
      <c r="E2095" s="14" t="s">
        <v>3045</v>
      </c>
      <c r="G2095" s="15" t="s">
        <v>1168</v>
      </c>
      <c r="H2095" s="14" t="s">
        <v>1168</v>
      </c>
      <c r="I2095" s="14" t="s">
        <v>3036</v>
      </c>
      <c r="M2095" s="14" t="s">
        <v>3037</v>
      </c>
      <c r="O2095">
        <v>2004</v>
      </c>
      <c r="Q2095" t="s">
        <v>1332</v>
      </c>
      <c r="R2095">
        <v>14</v>
      </c>
      <c r="T2095" t="s">
        <v>3038</v>
      </c>
      <c r="U2095" s="14" t="s">
        <v>1249</v>
      </c>
      <c r="V2095" s="9" t="s">
        <v>3039</v>
      </c>
      <c r="W2095">
        <v>90</v>
      </c>
      <c r="X2095" s="9" t="s">
        <v>3043</v>
      </c>
      <c r="Z2095" s="5"/>
      <c r="AD2095" s="14" t="s">
        <v>1168</v>
      </c>
      <c r="AF2095" t="s">
        <v>1168</v>
      </c>
      <c r="AI2095" t="s">
        <v>1168</v>
      </c>
      <c r="AJ2095" s="15" t="s">
        <v>1148</v>
      </c>
      <c r="AK2095" s="15">
        <v>55.792999999999999</v>
      </c>
      <c r="AL2095" t="s">
        <v>1266</v>
      </c>
      <c r="AM2095">
        <f>59.103-55.793</f>
        <v>3.3100000000000023</v>
      </c>
      <c r="AP2095">
        <v>28</v>
      </c>
      <c r="AR2095" s="15" t="s">
        <v>1155</v>
      </c>
    </row>
    <row r="2096" spans="1:44" x14ac:dyDescent="0.2">
      <c r="A2096" t="s">
        <v>1381</v>
      </c>
      <c r="B2096" s="15" t="s">
        <v>1146</v>
      </c>
      <c r="C2096" s="15" t="s">
        <v>1149</v>
      </c>
      <c r="D2096" s="14" t="s">
        <v>475</v>
      </c>
      <c r="E2096" s="14" t="s">
        <v>3045</v>
      </c>
      <c r="G2096" s="15" t="s">
        <v>1168</v>
      </c>
      <c r="H2096" s="14" t="s">
        <v>1168</v>
      </c>
      <c r="I2096" s="14" t="s">
        <v>3036</v>
      </c>
      <c r="M2096" s="14" t="s">
        <v>3037</v>
      </c>
      <c r="O2096">
        <v>2004</v>
      </c>
      <c r="Q2096" t="s">
        <v>1332</v>
      </c>
      <c r="R2096">
        <v>14</v>
      </c>
      <c r="T2096" t="s">
        <v>3038</v>
      </c>
      <c r="U2096" s="14" t="s">
        <v>1249</v>
      </c>
      <c r="V2096" s="9" t="s">
        <v>3039</v>
      </c>
      <c r="W2096">
        <v>90</v>
      </c>
      <c r="X2096" s="9" t="s">
        <v>3043</v>
      </c>
      <c r="Z2096" s="5"/>
      <c r="AD2096" s="14" t="s">
        <v>1168</v>
      </c>
      <c r="AF2096" t="s">
        <v>1168</v>
      </c>
      <c r="AI2096" t="s">
        <v>1168</v>
      </c>
      <c r="AJ2096" s="15" t="s">
        <v>1148</v>
      </c>
      <c r="AK2096" s="15">
        <v>82</v>
      </c>
      <c r="AL2096" t="s">
        <v>1266</v>
      </c>
      <c r="AM2096">
        <f>88.345-82</f>
        <v>6.3449999999999989</v>
      </c>
      <c r="AP2096">
        <v>56</v>
      </c>
      <c r="AR2096" s="15" t="s">
        <v>1155</v>
      </c>
    </row>
    <row r="2097" spans="1:44" x14ac:dyDescent="0.2">
      <c r="A2097" t="s">
        <v>1381</v>
      </c>
      <c r="B2097" s="15" t="s">
        <v>1146</v>
      </c>
      <c r="C2097" s="15" t="s">
        <v>1149</v>
      </c>
      <c r="D2097" s="14" t="s">
        <v>475</v>
      </c>
      <c r="E2097" s="14" t="s">
        <v>3045</v>
      </c>
      <c r="G2097" s="15" t="s">
        <v>1168</v>
      </c>
      <c r="H2097" s="14" t="s">
        <v>1168</v>
      </c>
      <c r="I2097" s="14" t="s">
        <v>3036</v>
      </c>
      <c r="M2097" s="14" t="s">
        <v>3037</v>
      </c>
      <c r="O2097">
        <v>2004</v>
      </c>
      <c r="Q2097" t="s">
        <v>1332</v>
      </c>
      <c r="R2097">
        <v>14</v>
      </c>
      <c r="T2097" t="s">
        <v>3038</v>
      </c>
      <c r="U2097" s="14" t="s">
        <v>1249</v>
      </c>
      <c r="V2097" s="9" t="s">
        <v>3039</v>
      </c>
      <c r="W2097">
        <v>120</v>
      </c>
      <c r="X2097" s="9" t="s">
        <v>3043</v>
      </c>
      <c r="Z2097" s="5"/>
      <c r="AD2097" s="14" t="s">
        <v>1168</v>
      </c>
      <c r="AF2097" t="s">
        <v>1168</v>
      </c>
      <c r="AI2097" t="s">
        <v>1168</v>
      </c>
      <c r="AJ2097" s="15" t="s">
        <v>1148</v>
      </c>
      <c r="AK2097" s="15">
        <v>56.621000000000002</v>
      </c>
      <c r="AL2097" t="s">
        <v>1266</v>
      </c>
      <c r="AM2097">
        <f>63.793-56.621</f>
        <v>7.171999999999997</v>
      </c>
      <c r="AP2097">
        <v>28</v>
      </c>
      <c r="AR2097" s="15" t="s">
        <v>1155</v>
      </c>
    </row>
    <row r="2098" spans="1:44" x14ac:dyDescent="0.2">
      <c r="A2098" t="s">
        <v>1381</v>
      </c>
      <c r="B2098" s="15" t="s">
        <v>1146</v>
      </c>
      <c r="C2098" s="15" t="s">
        <v>1149</v>
      </c>
      <c r="D2098" s="14" t="s">
        <v>475</v>
      </c>
      <c r="E2098" s="14" t="s">
        <v>3045</v>
      </c>
      <c r="G2098" s="15" t="s">
        <v>1168</v>
      </c>
      <c r="H2098" s="14" t="s">
        <v>1168</v>
      </c>
      <c r="I2098" s="14" t="s">
        <v>3036</v>
      </c>
      <c r="M2098" s="14" t="s">
        <v>3037</v>
      </c>
      <c r="O2098">
        <v>2004</v>
      </c>
      <c r="Q2098" t="s">
        <v>1332</v>
      </c>
      <c r="R2098">
        <v>14</v>
      </c>
      <c r="T2098" t="s">
        <v>3038</v>
      </c>
      <c r="U2098" s="14" t="s">
        <v>1249</v>
      </c>
      <c r="V2098" s="9" t="s">
        <v>3039</v>
      </c>
      <c r="W2098">
        <v>120</v>
      </c>
      <c r="X2098" s="9" t="s">
        <v>3043</v>
      </c>
      <c r="Z2098" s="5"/>
      <c r="AD2098" s="14" t="s">
        <v>1168</v>
      </c>
      <c r="AF2098" t="s">
        <v>1168</v>
      </c>
      <c r="AI2098" t="s">
        <v>1168</v>
      </c>
      <c r="AJ2098" s="15" t="s">
        <v>1148</v>
      </c>
      <c r="AK2098" s="15">
        <v>81.171999999999997</v>
      </c>
      <c r="AL2098" t="s">
        <v>1266</v>
      </c>
      <c r="AM2098">
        <f>87.517-81.172</f>
        <v>6.3449999999999989</v>
      </c>
      <c r="AP2098">
        <v>56</v>
      </c>
      <c r="AR2098" s="15" t="s">
        <v>1155</v>
      </c>
    </row>
    <row r="2099" spans="1:44" x14ac:dyDescent="0.2">
      <c r="A2099" t="s">
        <v>1381</v>
      </c>
      <c r="B2099" s="15" t="s">
        <v>1146</v>
      </c>
      <c r="C2099" s="15" t="s">
        <v>1149</v>
      </c>
      <c r="D2099" s="14" t="s">
        <v>475</v>
      </c>
      <c r="E2099" s="14" t="s">
        <v>3045</v>
      </c>
      <c r="G2099" s="15" t="s">
        <v>1168</v>
      </c>
      <c r="H2099" s="14" t="s">
        <v>1168</v>
      </c>
      <c r="I2099" s="14" t="s">
        <v>3036</v>
      </c>
      <c r="M2099" s="14" t="s">
        <v>3037</v>
      </c>
      <c r="O2099">
        <v>2004</v>
      </c>
      <c r="Q2099" t="s">
        <v>1332</v>
      </c>
      <c r="R2099">
        <v>14</v>
      </c>
      <c r="T2099" t="s">
        <v>3038</v>
      </c>
      <c r="U2099" s="14" t="s">
        <v>1249</v>
      </c>
      <c r="V2099" s="9" t="s">
        <v>3039</v>
      </c>
      <c r="W2099">
        <v>150</v>
      </c>
      <c r="X2099" s="9" t="s">
        <v>3043</v>
      </c>
      <c r="Z2099" s="5"/>
      <c r="AD2099" s="14" t="s">
        <v>1168</v>
      </c>
      <c r="AF2099" t="s">
        <v>1168</v>
      </c>
      <c r="AI2099" t="s">
        <v>1168</v>
      </c>
      <c r="AJ2099" s="15" t="s">
        <v>1148</v>
      </c>
      <c r="AK2099" s="15">
        <v>64.965999999999994</v>
      </c>
      <c r="AL2099" t="s">
        <v>1266</v>
      </c>
      <c r="AM2099">
        <f>68.759-64.966</f>
        <v>3.7930000000000064</v>
      </c>
      <c r="AP2099">
        <v>28</v>
      </c>
      <c r="AR2099" s="15" t="s">
        <v>1155</v>
      </c>
    </row>
    <row r="2100" spans="1:44" x14ac:dyDescent="0.2">
      <c r="A2100" t="s">
        <v>1381</v>
      </c>
      <c r="B2100" s="15" t="s">
        <v>1146</v>
      </c>
      <c r="C2100" s="15" t="s">
        <v>1149</v>
      </c>
      <c r="D2100" s="14" t="s">
        <v>475</v>
      </c>
      <c r="E2100" s="14" t="s">
        <v>3045</v>
      </c>
      <c r="G2100" s="15" t="s">
        <v>1168</v>
      </c>
      <c r="H2100" s="14" t="s">
        <v>1168</v>
      </c>
      <c r="I2100" s="14" t="s">
        <v>3036</v>
      </c>
      <c r="M2100" s="14" t="s">
        <v>3037</v>
      </c>
      <c r="O2100">
        <v>2004</v>
      </c>
      <c r="Q2100" t="s">
        <v>1332</v>
      </c>
      <c r="R2100">
        <v>14</v>
      </c>
      <c r="T2100" t="s">
        <v>3038</v>
      </c>
      <c r="U2100" s="14" t="s">
        <v>1249</v>
      </c>
      <c r="V2100" s="9" t="s">
        <v>3039</v>
      </c>
      <c r="W2100">
        <v>150</v>
      </c>
      <c r="X2100" s="9" t="s">
        <v>3043</v>
      </c>
      <c r="Z2100" s="5"/>
      <c r="AD2100" s="14" t="s">
        <v>1168</v>
      </c>
      <c r="AF2100" t="s">
        <v>1168</v>
      </c>
      <c r="AI2100" t="s">
        <v>1168</v>
      </c>
      <c r="AJ2100" s="15" t="s">
        <v>1148</v>
      </c>
      <c r="AK2100" s="15">
        <v>90.828000000000003</v>
      </c>
      <c r="AL2100" t="s">
        <v>1266</v>
      </c>
      <c r="AM2100">
        <f>93.586-90.828</f>
        <v>2.7579999999999956</v>
      </c>
      <c r="AP2100">
        <v>56</v>
      </c>
      <c r="AR2100" s="15" t="s">
        <v>1155</v>
      </c>
    </row>
    <row r="2101" spans="1:44" x14ac:dyDescent="0.2">
      <c r="A2101" t="s">
        <v>1381</v>
      </c>
      <c r="B2101" s="15" t="s">
        <v>1146</v>
      </c>
      <c r="C2101" s="15" t="s">
        <v>1149</v>
      </c>
      <c r="D2101" s="14" t="s">
        <v>475</v>
      </c>
      <c r="E2101" s="14" t="s">
        <v>3045</v>
      </c>
      <c r="G2101" s="15" t="s">
        <v>1168</v>
      </c>
      <c r="H2101" s="14" t="s">
        <v>1168</v>
      </c>
      <c r="I2101" s="14" t="s">
        <v>3036</v>
      </c>
      <c r="M2101" s="14" t="s">
        <v>3037</v>
      </c>
      <c r="O2101">
        <v>2004</v>
      </c>
      <c r="Q2101" t="s">
        <v>1332</v>
      </c>
      <c r="R2101">
        <v>14</v>
      </c>
      <c r="T2101" t="s">
        <v>3038</v>
      </c>
      <c r="U2101" s="14" t="s">
        <v>1249</v>
      </c>
      <c r="V2101" s="9" t="s">
        <v>3039</v>
      </c>
      <c r="W2101">
        <v>180</v>
      </c>
      <c r="X2101" s="9" t="s">
        <v>3043</v>
      </c>
      <c r="Z2101" s="5"/>
      <c r="AD2101" s="14" t="s">
        <v>1168</v>
      </c>
      <c r="AF2101" t="s">
        <v>1168</v>
      </c>
      <c r="AI2101" t="s">
        <v>1168</v>
      </c>
      <c r="AJ2101" s="15" t="s">
        <v>1148</v>
      </c>
      <c r="AK2101" s="15">
        <v>72.069000000000003</v>
      </c>
      <c r="AL2101" t="s">
        <v>1266</v>
      </c>
      <c r="AM2101">
        <f>76.207-72.069</f>
        <v>4.137999999999991</v>
      </c>
      <c r="AP2101">
        <v>28</v>
      </c>
      <c r="AR2101" s="15" t="s">
        <v>1155</v>
      </c>
    </row>
    <row r="2102" spans="1:44" x14ac:dyDescent="0.2">
      <c r="A2102" t="s">
        <v>1381</v>
      </c>
      <c r="B2102" s="15" t="s">
        <v>1146</v>
      </c>
      <c r="C2102" s="15" t="s">
        <v>1149</v>
      </c>
      <c r="D2102" s="14" t="s">
        <v>475</v>
      </c>
      <c r="E2102" s="14" t="s">
        <v>3045</v>
      </c>
      <c r="G2102" s="15" t="s">
        <v>1168</v>
      </c>
      <c r="H2102" s="14" t="s">
        <v>1168</v>
      </c>
      <c r="I2102" s="14" t="s">
        <v>3036</v>
      </c>
      <c r="M2102" s="14" t="s">
        <v>3037</v>
      </c>
      <c r="O2102">
        <v>2004</v>
      </c>
      <c r="Q2102" t="s">
        <v>1332</v>
      </c>
      <c r="R2102">
        <v>14</v>
      </c>
      <c r="T2102" t="s">
        <v>3038</v>
      </c>
      <c r="U2102" s="14" t="s">
        <v>1249</v>
      </c>
      <c r="V2102" s="9" t="s">
        <v>3039</v>
      </c>
      <c r="W2102">
        <v>180</v>
      </c>
      <c r="X2102" s="9" t="s">
        <v>3043</v>
      </c>
      <c r="Z2102" s="5"/>
      <c r="AD2102" s="14" t="s">
        <v>1168</v>
      </c>
      <c r="AF2102" t="s">
        <v>1168</v>
      </c>
      <c r="AI2102" t="s">
        <v>1168</v>
      </c>
      <c r="AJ2102" s="15" t="s">
        <v>1148</v>
      </c>
      <c r="AK2102" s="15">
        <v>90</v>
      </c>
      <c r="AL2102" t="s">
        <v>1266</v>
      </c>
      <c r="AM2102">
        <f>95.517-90</f>
        <v>5.5169999999999959</v>
      </c>
      <c r="AP2102">
        <v>56</v>
      </c>
      <c r="AR2102" s="15" t="s">
        <v>1155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2022-09-24T01:36:58Z</dcterms:modified>
</cp:coreProperties>
</file>