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ina\Documents\git\localadaptclim\RawMaterials\data\"/>
    </mc:Choice>
  </mc:AlternateContent>
  <xr:revisionPtr revIDLastSave="0" documentId="13_ncr:1_{D26E34D4-3DBB-4A63-B6F2-7E61C925E6FE}" xr6:coauthVersionLast="47" xr6:coauthVersionMax="47" xr10:uidLastSave="{00000000-0000-0000-0000-000000000000}"/>
  <bookViews>
    <workbookView xWindow="-96" yWindow="-96" windowWidth="23232" windowHeight="12552" tabRatio="920" firstSheet="23" activeTab="31" xr2:uid="{00000000-000D-0000-FFFF-FFFF00000000}"/>
  </bookViews>
  <sheets>
    <sheet name="Metadata" sheetId="6" r:id="rId1"/>
    <sheet name="ABIECO Wright et al. 1971" sheetId="1" state="hidden" r:id="rId2"/>
    <sheet name="ABIEGR König 1995" sheetId="2" state="hidden" r:id="rId3"/>
    <sheet name="ABIEGR Xie and Ying 1993" sheetId="3" state="hidden" r:id="rId4"/>
    <sheet name="ABIELA Hansen et al. 2004" sheetId="4" state="hidden" r:id="rId5"/>
    <sheet name="ABIEPR Xie and Ying 1994" sheetId="5" state="hidden" r:id="rId6"/>
    <sheet name="Sheet1" sheetId="30" r:id="rId7"/>
    <sheet name="NA ALNURU Cannell et al. 1987" sheetId="7" r:id="rId8"/>
    <sheet name="NA ALNURU Hamann et al. 1998" sheetId="8" r:id="rId9"/>
    <sheet name="CORNNU Keir et al. 2011" sheetId="9" state="hidden" r:id="rId10"/>
    <sheet name="NG PICEEN Rehfeldt 1994" sheetId="10" r:id="rId11"/>
    <sheet name="NG PICEPU Bongarten 1978" sheetId="11" r:id="rId12"/>
    <sheet name="NG PICESI Mimura &amp; Aitken 2007" sheetId="12" r:id="rId13"/>
    <sheet name="PICESI Ying 1997" sheetId="13" state="hidden" r:id="rId14"/>
    <sheet name="NG PINUAL Bower and Aitken 2008" sheetId="14" r:id="rId15"/>
    <sheet name="PINUAT Brown and Doran 1985" sheetId="15" state="hidden" r:id="rId16"/>
    <sheet name="PINUCO Dow et al. 1998" sheetId="16" state="hidden" r:id="rId17"/>
    <sheet name="PINUCO Illingworth 1978" sheetId="17" state="hidden" r:id="rId18"/>
    <sheet name="PINUMO Rehfeldt et al. 1984" sheetId="18" state="hidden" r:id="rId19"/>
    <sheet name="PINUPO Enricci et al. 2000" sheetId="19" state="hidden" r:id="rId20"/>
    <sheet name="PINUPO Read 1980" sheetId="20" state="hidden" r:id="rId21"/>
    <sheet name="NA POPUTR McKown et al. 2013" sheetId="21" r:id="rId22"/>
    <sheet name="NG PSEUME Lavadinovic etal 2013" sheetId="22" r:id="rId23"/>
    <sheet name="NG PSEUME Lavadinovic etal 2018" sheetId="31" r:id="rId24"/>
    <sheet name="NG PSEUME Sweet 1965" sheetId="23" r:id="rId25"/>
    <sheet name="PSEUME White and Ching 1985" sheetId="24" state="hidden" r:id="rId26"/>
    <sheet name="NG PSEUME White et al. 1979" sheetId="25" r:id="rId27"/>
    <sheet name="QUERGA Huebert 2009" sheetId="26" state="hidden" r:id="rId28"/>
    <sheet name="THUJPL Cherry 1995" sheetId="27" state="hidden" r:id="rId29"/>
    <sheet name="NG TSUGHE Kuser 1980" sheetId="28" r:id="rId30"/>
    <sheet name="EA FRAXEX Rosique-Esplugas 2021" sheetId="33" r:id="rId31"/>
    <sheet name="EA FAGUSY Petkova et al 2017" sheetId="34" r:id="rId32"/>
    <sheet name="EA FAGUSY Schueler et al 2012" sheetId="35" r:id="rId33"/>
    <sheet name="NA POPUBA Farmer 1993" sheetId="36" r:id="rId34"/>
    <sheet name="EG PICEAB Sogaard et al. 2008" sheetId="37" r:id="rId35"/>
    <sheet name="NG TSUGHE Hannerz et al. 1999" sheetId="38" r:id="rId36"/>
    <sheet name="EA FAGUSY Gömöry &amp; Paule 2011" sheetId="39" r:id="rId37"/>
    <sheet name="NG PICEMA Guo et al 2021" sheetId="40" r:id="rId38"/>
    <sheet name="NG PINUPO Dixit et al 2020" sheetId="41" r:id="rId39"/>
    <sheet name="NA BETUPA Hawkins &amp; Dhar 2012" sheetId="43" r:id="rId40"/>
    <sheet name="NA POPUBA Soola...lly etal 2013" sheetId="44" r:id="rId41"/>
    <sheet name="NA POPUBA Soola...lly etal 2015" sheetId="45" r:id="rId42"/>
    <sheet name="EA POPURE Soola...lly etal 2015" sheetId="46" r:id="rId43"/>
    <sheet name="TSUGHE Kuser and Ching 1981" sheetId="29" state="hidden" r:id="rId44"/>
  </sheets>
  <definedNames>
    <definedName name="_ENREF_29" localSheetId="8">'NA ALNURU Hamann et al. 1998'!$A$2</definedName>
    <definedName name="_ENREF_40" localSheetId="27">'QUERGA Huebert 2009'!$A$2</definedName>
    <definedName name="_ENREF_6" localSheetId="14">'NG PINUAL Bower and Aitken 2008'!$A$2</definedName>
    <definedName name="_ENREF_67" localSheetId="18">'PINUMO Rehfeldt et al. 1984'!$A$2</definedName>
    <definedName name="_ENREF_77" localSheetId="24">'NG PSEUME Sweet 1965'!$A$2</definedName>
    <definedName name="_ENREF_93" localSheetId="3">'ABIEPR Xie and Ying 1994'!$A$2</definedName>
    <definedName name="_ENREF_98" localSheetId="3">'ABIEGR Xie and Ying 1993'!$A$2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7" i="10" l="1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H101" i="10"/>
  <c r="H107" i="10"/>
  <c r="H106" i="10"/>
  <c r="H105" i="10"/>
  <c r="H104" i="10"/>
  <c r="H103" i="10"/>
  <c r="H102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D7" i="41"/>
  <c r="K38" i="39"/>
  <c r="L38" i="39"/>
  <c r="L71" i="39"/>
  <c r="K71" i="39"/>
  <c r="L70" i="39"/>
  <c r="K70" i="39"/>
  <c r="L69" i="39"/>
  <c r="K69" i="39"/>
  <c r="L68" i="39"/>
  <c r="K68" i="39"/>
  <c r="L67" i="39"/>
  <c r="K67" i="39"/>
  <c r="L66" i="39"/>
  <c r="K66" i="39"/>
  <c r="L65" i="39"/>
  <c r="K65" i="39"/>
  <c r="L64" i="39"/>
  <c r="K64" i="39"/>
  <c r="L63" i="39"/>
  <c r="K63" i="39"/>
  <c r="L62" i="39"/>
  <c r="K62" i="39"/>
  <c r="L61" i="39"/>
  <c r="K61" i="39"/>
  <c r="L60" i="39"/>
  <c r="K60" i="39"/>
  <c r="L59" i="39"/>
  <c r="K59" i="39"/>
  <c r="L58" i="39"/>
  <c r="K58" i="39"/>
  <c r="L57" i="39"/>
  <c r="K57" i="39"/>
  <c r="L56" i="39"/>
  <c r="K56" i="39"/>
  <c r="L55" i="39"/>
  <c r="K55" i="39"/>
  <c r="L54" i="39"/>
  <c r="K54" i="39"/>
  <c r="L53" i="39"/>
  <c r="K53" i="39"/>
  <c r="L52" i="39"/>
  <c r="K52" i="39"/>
  <c r="L51" i="39"/>
  <c r="K51" i="39"/>
  <c r="L50" i="39"/>
  <c r="K50" i="39"/>
  <c r="L49" i="39"/>
  <c r="K49" i="39"/>
  <c r="L48" i="39"/>
  <c r="K48" i="39"/>
  <c r="L47" i="39"/>
  <c r="K47" i="39"/>
  <c r="L46" i="39"/>
  <c r="K46" i="39"/>
  <c r="L45" i="39"/>
  <c r="K45" i="39"/>
  <c r="L44" i="39"/>
  <c r="K44" i="39"/>
  <c r="L43" i="39"/>
  <c r="K43" i="39"/>
  <c r="L42" i="39"/>
  <c r="K42" i="39"/>
  <c r="L41" i="39"/>
  <c r="K41" i="39"/>
  <c r="L40" i="39"/>
  <c r="K40" i="39"/>
  <c r="L39" i="39"/>
  <c r="K39" i="39"/>
  <c r="L37" i="39"/>
  <c r="K37" i="39"/>
  <c r="L36" i="39"/>
  <c r="K36" i="39"/>
  <c r="L35" i="39"/>
  <c r="K35" i="39"/>
  <c r="L34" i="39"/>
  <c r="K34" i="39"/>
  <c r="L33" i="39"/>
  <c r="K33" i="39"/>
  <c r="L32" i="39"/>
  <c r="K32" i="39"/>
  <c r="L31" i="39"/>
  <c r="K31" i="39"/>
  <c r="L30" i="39"/>
  <c r="K30" i="39"/>
  <c r="L29" i="39"/>
  <c r="K29" i="39"/>
  <c r="L28" i="39"/>
  <c r="K28" i="39"/>
  <c r="L27" i="39"/>
  <c r="K27" i="39"/>
  <c r="L26" i="39"/>
  <c r="K26" i="39"/>
  <c r="L25" i="39"/>
  <c r="K25" i="39"/>
  <c r="L24" i="39"/>
  <c r="K24" i="39"/>
  <c r="L23" i="39"/>
  <c r="K23" i="39"/>
  <c r="L22" i="39"/>
  <c r="K22" i="39"/>
  <c r="L21" i="39"/>
  <c r="K21" i="39"/>
  <c r="L20" i="39"/>
  <c r="K20" i="39"/>
  <c r="L19" i="39"/>
  <c r="K19" i="39"/>
  <c r="L18" i="39"/>
  <c r="K18" i="39"/>
  <c r="L17" i="39"/>
  <c r="K17" i="39"/>
  <c r="L16" i="39"/>
  <c r="K16" i="39"/>
  <c r="L15" i="39"/>
  <c r="K15" i="39"/>
  <c r="L14" i="39"/>
  <c r="K14" i="39"/>
  <c r="L13" i="39"/>
  <c r="K13" i="39"/>
  <c r="L12" i="39"/>
  <c r="K12" i="39"/>
  <c r="L11" i="39"/>
  <c r="K11" i="39"/>
  <c r="L10" i="39"/>
  <c r="K10" i="39"/>
  <c r="L9" i="39"/>
  <c r="K9" i="39"/>
  <c r="L8" i="39"/>
  <c r="K8" i="39"/>
  <c r="A21" i="30"/>
  <c r="A22" i="30" s="1"/>
  <c r="A23" i="30" s="1"/>
  <c r="A24" i="30" s="1"/>
  <c r="A25" i="30" s="1"/>
  <c r="A26" i="30" s="1"/>
  <c r="S10" i="34"/>
  <c r="S11" i="34" s="1"/>
  <c r="S12" i="34" s="1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K17" i="37"/>
  <c r="K16" i="37"/>
  <c r="K15" i="37"/>
  <c r="K14" i="37"/>
  <c r="K13" i="37"/>
  <c r="K12" i="37"/>
  <c r="K11" i="37"/>
  <c r="K10" i="37"/>
  <c r="J17" i="37"/>
  <c r="J16" i="37"/>
  <c r="J15" i="37"/>
  <c r="J14" i="37"/>
  <c r="J13" i="37"/>
  <c r="J12" i="37"/>
  <c r="J11" i="37"/>
  <c r="J10" i="37"/>
  <c r="K9" i="37"/>
  <c r="J9" i="37"/>
  <c r="F22" i="33"/>
  <c r="F51" i="33"/>
  <c r="F54" i="33"/>
  <c r="S10" i="38"/>
  <c r="S11" i="38" s="1"/>
  <c r="S12" i="38" s="1"/>
  <c r="S10" i="37"/>
  <c r="S12" i="37" s="1"/>
  <c r="S14" i="37" s="1"/>
  <c r="S16" i="37" s="1"/>
  <c r="S11" i="37"/>
  <c r="S13" i="37" s="1"/>
  <c r="S15" i="37" s="1"/>
  <c r="S17" i="37" s="1"/>
  <c r="S10" i="36"/>
  <c r="S11" i="36" s="1"/>
  <c r="S12" i="36" s="1"/>
  <c r="S13" i="36" s="1"/>
  <c r="S14" i="36" s="1"/>
  <c r="S15" i="36" s="1"/>
  <c r="S16" i="36" s="1"/>
  <c r="S17" i="36" s="1"/>
  <c r="S18" i="36" s="1"/>
  <c r="S19" i="36" s="1"/>
  <c r="S20" i="36" s="1"/>
  <c r="S6" i="28"/>
  <c r="S7" i="28" s="1"/>
  <c r="S8" i="28" s="1"/>
  <c r="S9" i="28" s="1"/>
  <c r="S10" i="28" s="1"/>
  <c r="S11" i="28" s="1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6" i="23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6" i="31"/>
  <c r="S7" i="31" s="1"/>
  <c r="S8" i="31" s="1"/>
  <c r="S9" i="31" s="1"/>
  <c r="S10" i="31" s="1"/>
  <c r="S11" i="31" s="1"/>
  <c r="S12" i="31" s="1"/>
  <c r="S13" i="31" s="1"/>
  <c r="S14" i="31" s="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6" i="22"/>
  <c r="S7" i="22" s="1"/>
  <c r="S8" i="22" s="1"/>
  <c r="S9" i="22" s="1"/>
  <c r="S10" i="22" s="1"/>
  <c r="S11" i="22" s="1"/>
  <c r="S12" i="22" s="1"/>
  <c r="S13" i="22" s="1"/>
  <c r="S14" i="22" s="1"/>
  <c r="S15" i="22" s="1"/>
  <c r="S16" i="22" s="1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S37" i="22" s="1"/>
  <c r="S38" i="22" s="1"/>
  <c r="S39" i="22" s="1"/>
  <c r="S40" i="22" s="1"/>
  <c r="S41" i="22" s="1"/>
  <c r="S42" i="22" s="1"/>
  <c r="S43" i="22" s="1"/>
  <c r="S44" i="22" s="1"/>
  <c r="S45" i="22" s="1"/>
  <c r="S46" i="22" s="1"/>
  <c r="S47" i="22" s="1"/>
  <c r="S48" i="22" s="1"/>
  <c r="S49" i="22" s="1"/>
  <c r="S50" i="22" s="1"/>
  <c r="S51" i="22" s="1"/>
  <c r="S52" i="22" s="1"/>
  <c r="S53" i="22" s="1"/>
  <c r="S54" i="22" s="1"/>
  <c r="S55" i="22" s="1"/>
  <c r="S56" i="22" s="1"/>
  <c r="S57" i="22" s="1"/>
  <c r="S58" i="22" s="1"/>
  <c r="S59" i="22" s="1"/>
  <c r="S60" i="22" s="1"/>
  <c r="S6" i="7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6" i="2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S37" i="21" s="1"/>
  <c r="S38" i="21" s="1"/>
  <c r="S39" i="21" s="1"/>
  <c r="S40" i="21" s="1"/>
  <c r="S41" i="21" s="1"/>
  <c r="S42" i="21" s="1"/>
  <c r="S43" i="21" s="1"/>
  <c r="S44" i="21" s="1"/>
  <c r="S45" i="21" s="1"/>
  <c r="S46" i="21" s="1"/>
  <c r="S47" i="21" s="1"/>
  <c r="S48" i="21" s="1"/>
  <c r="S49" i="21" s="1"/>
  <c r="S50" i="21" s="1"/>
  <c r="S51" i="21" s="1"/>
  <c r="S52" i="21" s="1"/>
  <c r="S53" i="21" s="1"/>
  <c r="S54" i="21" s="1"/>
  <c r="S55" i="21" s="1"/>
  <c r="S56" i="21" s="1"/>
  <c r="S57" i="21" s="1"/>
  <c r="S58" i="21" s="1"/>
  <c r="S59" i="21" s="1"/>
  <c r="S60" i="21" s="1"/>
  <c r="S61" i="21" s="1"/>
  <c r="S62" i="21" s="1"/>
  <c r="S63" i="21" s="1"/>
  <c r="S64" i="21" s="1"/>
  <c r="S65" i="21" s="1"/>
  <c r="S66" i="21" s="1"/>
  <c r="S67" i="21" s="1"/>
  <c r="S68" i="21" s="1"/>
  <c r="S69" i="21" s="1"/>
  <c r="S70" i="21" s="1"/>
  <c r="S71" i="21" s="1"/>
  <c r="S72" i="21" s="1"/>
  <c r="S73" i="21" s="1"/>
  <c r="S74" i="21" s="1"/>
  <c r="S75" i="21" s="1"/>
  <c r="S76" i="21" s="1"/>
  <c r="S77" i="21" s="1"/>
  <c r="S78" i="21" s="1"/>
  <c r="S79" i="21" s="1"/>
  <c r="S80" i="21" s="1"/>
  <c r="S81" i="21" s="1"/>
  <c r="S82" i="21" s="1"/>
  <c r="S83" i="21" s="1"/>
  <c r="S84" i="21" s="1"/>
  <c r="S85" i="21" s="1"/>
  <c r="S86" i="21" s="1"/>
  <c r="S87" i="21" s="1"/>
  <c r="S88" i="21" s="1"/>
  <c r="S89" i="21" s="1"/>
  <c r="S90" i="21" s="1"/>
  <c r="S91" i="21" s="1"/>
  <c r="S92" i="21" s="1"/>
  <c r="S93" i="21" s="1"/>
  <c r="S94" i="21" s="1"/>
  <c r="S95" i="21" s="1"/>
  <c r="S96" i="21" s="1"/>
  <c r="S97" i="21" s="1"/>
  <c r="S98" i="21" s="1"/>
  <c r="S99" i="21" s="1"/>
  <c r="S100" i="21" s="1"/>
  <c r="S101" i="21" s="1"/>
  <c r="S6" i="14"/>
  <c r="S7" i="14" s="1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6" i="12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6" i="10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S84" i="10" s="1"/>
  <c r="S85" i="10" s="1"/>
  <c r="S86" i="10" s="1"/>
  <c r="S87" i="10" s="1"/>
  <c r="S88" i="10" s="1"/>
  <c r="S89" i="10" s="1"/>
  <c r="S90" i="10" s="1"/>
  <c r="S91" i="10" s="1"/>
  <c r="S92" i="10" s="1"/>
  <c r="S93" i="10" s="1"/>
  <c r="S94" i="10" s="1"/>
  <c r="S95" i="10" s="1"/>
  <c r="S96" i="10" s="1"/>
  <c r="S97" i="10" s="1"/>
  <c r="S98" i="10" s="1"/>
  <c r="S99" i="10" s="1"/>
  <c r="S100" i="10" s="1"/>
  <c r="S101" i="10" s="1"/>
  <c r="S102" i="10" s="1"/>
  <c r="S103" i="10" s="1"/>
  <c r="S104" i="10" s="1"/>
  <c r="S105" i="10" s="1"/>
  <c r="S106" i="10" s="1"/>
  <c r="S107" i="10" s="1"/>
  <c r="S9" i="8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F26" i="38"/>
  <c r="F27" i="38"/>
  <c r="F28" i="38"/>
  <c r="F18" i="38"/>
  <c r="F19" i="38"/>
  <c r="F20" i="38"/>
  <c r="F21" i="38"/>
  <c r="F22" i="38"/>
  <c r="F23" i="38"/>
  <c r="F24" i="38"/>
  <c r="F25" i="38"/>
  <c r="F17" i="38"/>
  <c r="K58" i="37"/>
  <c r="K59" i="37"/>
  <c r="K60" i="37"/>
  <c r="K61" i="37"/>
  <c r="K62" i="37"/>
  <c r="K63" i="37"/>
  <c r="K64" i="37"/>
  <c r="K65" i="37"/>
  <c r="K66" i="37"/>
  <c r="K67" i="37"/>
  <c r="K49" i="37"/>
  <c r="K50" i="37"/>
  <c r="K51" i="37"/>
  <c r="K52" i="37"/>
  <c r="K53" i="37"/>
  <c r="K54" i="37"/>
  <c r="K55" i="37"/>
  <c r="K56" i="37"/>
  <c r="K57" i="37"/>
  <c r="Q9" i="35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I102" i="21"/>
  <c r="H102" i="21"/>
</calcChain>
</file>

<file path=xl/sharedStrings.xml><?xml version="1.0" encoding="utf-8"?>
<sst xmlns="http://schemas.openxmlformats.org/spreadsheetml/2006/main" count="6734" uniqueCount="1206">
  <si>
    <t>ID1</t>
  </si>
  <si>
    <t>ID2</t>
  </si>
  <si>
    <t>lat</t>
  </si>
  <si>
    <t>long</t>
  </si>
  <si>
    <t>elev</t>
  </si>
  <si>
    <t>height</t>
  </si>
  <si>
    <t>MAT</t>
  </si>
  <si>
    <t>MSP100</t>
  </si>
  <si>
    <t>n_individuals</t>
  </si>
  <si>
    <t>UT</t>
  </si>
  <si>
    <t>CO</t>
  </si>
  <si>
    <t>NM</t>
  </si>
  <si>
    <t>AZ</t>
  </si>
  <si>
    <t>n_families</t>
  </si>
  <si>
    <t>Abies concolor</t>
  </si>
  <si>
    <t>Roaring River Ridge</t>
  </si>
  <si>
    <t>Beaver Creek</t>
  </si>
  <si>
    <t>Crescent Creek</t>
  </si>
  <si>
    <t>Big Spring</t>
  </si>
  <si>
    <t>C3pt5</t>
  </si>
  <si>
    <t>Santiam Pass</t>
  </si>
  <si>
    <t>Whiskey Creek</t>
  </si>
  <si>
    <t>Clear Lake</t>
  </si>
  <si>
    <t>C4pt0</t>
  </si>
  <si>
    <t>Cooper Spur</t>
  </si>
  <si>
    <t>Armstrong R Bluell</t>
  </si>
  <si>
    <t>Cascade Spur</t>
  </si>
  <si>
    <t>Buckley Bay</t>
  </si>
  <si>
    <t>Spoat Lake</t>
  </si>
  <si>
    <t>Rainbow Falls Park</t>
  </si>
  <si>
    <t>Yellow Point</t>
  </si>
  <si>
    <t>Eagle Creek</t>
  </si>
  <si>
    <t>C1pt5</t>
  </si>
  <si>
    <t>Willamina</t>
  </si>
  <si>
    <t>Salt Creek</t>
  </si>
  <si>
    <t>Alsea Falls</t>
  </si>
  <si>
    <t>Indian Creek</t>
  </si>
  <si>
    <t>Oyster Bay</t>
  </si>
  <si>
    <t>Otter Point</t>
  </si>
  <si>
    <t>spring_event</t>
  </si>
  <si>
    <t>fall_event</t>
  </si>
  <si>
    <t>Abies grandis</t>
  </si>
  <si>
    <t>Tamihi Creek, BC</t>
  </si>
  <si>
    <t>apx. 270</t>
  </si>
  <si>
    <t>Elk River, BC</t>
  </si>
  <si>
    <t>Robertson River, BC</t>
  </si>
  <si>
    <t>Indian Creek, WA</t>
  </si>
  <si>
    <t>Cougar Flats, WA</t>
  </si>
  <si>
    <t>Salmon River, BC</t>
  </si>
  <si>
    <t>Oyster Bay, BC</t>
  </si>
  <si>
    <t>Buckley Bay, BC</t>
  </si>
  <si>
    <t>Sproat Lake, BC</t>
  </si>
  <si>
    <t>Parksville, BC</t>
  </si>
  <si>
    <t>Yellow Point, BC</t>
  </si>
  <si>
    <t>Mount Prevost, BC</t>
  </si>
  <si>
    <t>Sooke, BC</t>
  </si>
  <si>
    <t>Duckabush River, WA</t>
  </si>
  <si>
    <t>Shelton, WA</t>
  </si>
  <si>
    <t>West Fork, WA</t>
  </si>
  <si>
    <t>Rainbow Falls, WA</t>
  </si>
  <si>
    <t>Pittsburg, OR</t>
  </si>
  <si>
    <t>Bluell, Or</t>
  </si>
  <si>
    <t>Alsea Falls, OR</t>
  </si>
  <si>
    <t>Salt Creek, OR</t>
  </si>
  <si>
    <t>YK</t>
  </si>
  <si>
    <t>apx. 155</t>
  </si>
  <si>
    <t>AL</t>
  </si>
  <si>
    <t>BC</t>
  </si>
  <si>
    <t>WA</t>
  </si>
  <si>
    <t>MT</t>
  </si>
  <si>
    <t>WY</t>
  </si>
  <si>
    <t>Abies lasiocarpa</t>
  </si>
  <si>
    <t>GrassMt</t>
  </si>
  <si>
    <t>MarysPeak</t>
  </si>
  <si>
    <t>FisherPt</t>
  </si>
  <si>
    <t>SnowPeak</t>
  </si>
  <si>
    <t>ElkLake</t>
  </si>
  <si>
    <t>LaurelMt</t>
  </si>
  <si>
    <t>OneHundredRoad</t>
  </si>
  <si>
    <t>ElkMt</t>
  </si>
  <si>
    <t>LarchMtOR</t>
  </si>
  <si>
    <t>MtDefiance</t>
  </si>
  <si>
    <t>LarchMtWA</t>
  </si>
  <si>
    <t>RedMt</t>
  </si>
  <si>
    <t>FrenchButte</t>
  </si>
  <si>
    <t>McKinleyLake</t>
  </si>
  <si>
    <t>StampedePass</t>
  </si>
  <si>
    <t>StevensPass</t>
  </si>
  <si>
    <t>Abies procera</t>
  </si>
  <si>
    <t>B1</t>
  </si>
  <si>
    <t>St Teresa, AK</t>
  </si>
  <si>
    <t>B2</t>
  </si>
  <si>
    <t>Lemon Creek, AK</t>
  </si>
  <si>
    <t>B3</t>
  </si>
  <si>
    <t>Nakwasina, AK</t>
  </si>
  <si>
    <t>B4</t>
  </si>
  <si>
    <t>Hollis, AK</t>
  </si>
  <si>
    <t>C4</t>
  </si>
  <si>
    <t>Trestle Creek, ID</t>
  </si>
  <si>
    <t>D1</t>
  </si>
  <si>
    <t>D2</t>
  </si>
  <si>
    <t>McNab's Farm, BC</t>
  </si>
  <si>
    <t>D3</t>
  </si>
  <si>
    <t>Timberlands Lake, BC</t>
  </si>
  <si>
    <t>D4</t>
  </si>
  <si>
    <t>Mines Road, BC</t>
  </si>
  <si>
    <t>D5</t>
  </si>
  <si>
    <t>Port Renfrew, BC</t>
  </si>
  <si>
    <t>D6</t>
  </si>
  <si>
    <t>Jordan River, BC</t>
  </si>
  <si>
    <t>D7</t>
  </si>
  <si>
    <t>John's River, WA</t>
  </si>
  <si>
    <t>n_individuals*</t>
  </si>
  <si>
    <t>Alnus rubra</t>
  </si>
  <si>
    <t>Port Renfrew</t>
  </si>
  <si>
    <t>Klanawa No2</t>
  </si>
  <si>
    <t>Nitinat Flats</t>
  </si>
  <si>
    <t>Cowichan M. F.</t>
  </si>
  <si>
    <t>Cowichan Lake</t>
  </si>
  <si>
    <t>Sarita Lake</t>
  </si>
  <si>
    <t>Galiano Island</t>
  </si>
  <si>
    <t>Between the Lakes</t>
  </si>
  <si>
    <t>Ucluelet</t>
  </si>
  <si>
    <t>Cassidy</t>
  </si>
  <si>
    <t>Corrigan Creek No2</t>
  </si>
  <si>
    <t>Maggie Lake</t>
  </si>
  <si>
    <t>China Creek No2</t>
  </si>
  <si>
    <t>Bainbridge Lake</t>
  </si>
  <si>
    <t>Coombs</t>
  </si>
  <si>
    <t>Union Bay</t>
  </si>
  <si>
    <t>Indian River</t>
  </si>
  <si>
    <t>Pender Harbour</t>
  </si>
  <si>
    <t>Mamquam River</t>
  </si>
  <si>
    <t>Headquarters No2</t>
  </si>
  <si>
    <t>Culliton Creek</t>
  </si>
  <si>
    <t>Lund</t>
  </si>
  <si>
    <t>Woss No2</t>
  </si>
  <si>
    <t>Zeballos No2</t>
  </si>
  <si>
    <t>Cheakamus River</t>
  </si>
  <si>
    <t>Snowdon No1</t>
  </si>
  <si>
    <t>Quatra</t>
  </si>
  <si>
    <t>WossNo1</t>
  </si>
  <si>
    <t>Roberts Lake</t>
  </si>
  <si>
    <t>Bigtree No1</t>
  </si>
  <si>
    <t>Bigtree No2</t>
  </si>
  <si>
    <t>Prenticeville</t>
  </si>
  <si>
    <t>Ronning Main</t>
  </si>
  <si>
    <t>Port Hardy</t>
  </si>
  <si>
    <t>San Josef Main</t>
  </si>
  <si>
    <t>NE 62</t>
  </si>
  <si>
    <t>Kingcome Inlet</t>
  </si>
  <si>
    <t>Poole Inlet</t>
  </si>
  <si>
    <t>Hagensborg</t>
  </si>
  <si>
    <t>Bachelor Bay</t>
  </si>
  <si>
    <t>Salloomt River</t>
  </si>
  <si>
    <t>Copper Bay</t>
  </si>
  <si>
    <t>Channel</t>
  </si>
  <si>
    <t>Rennell Sound</t>
  </si>
  <si>
    <t>Port Clements</t>
  </si>
  <si>
    <t>Masset</t>
  </si>
  <si>
    <t>Kitimat</t>
  </si>
  <si>
    <t>Snow Creek</t>
  </si>
  <si>
    <t>Rainbow Summit</t>
  </si>
  <si>
    <t>Prince Rupert</t>
  </si>
  <si>
    <t>Skeena River</t>
  </si>
  <si>
    <t>Exchamsiks River</t>
  </si>
  <si>
    <t>Shames River</t>
  </si>
  <si>
    <t>Williams Creek</t>
  </si>
  <si>
    <t>Oliver Lake</t>
  </si>
  <si>
    <t>BT</t>
  </si>
  <si>
    <t>Buttle Lake, BC</t>
  </si>
  <si>
    <t>CW</t>
  </si>
  <si>
    <t>Lake Cowichan, BC</t>
  </si>
  <si>
    <t>KL</t>
  </si>
  <si>
    <t>Klamath NF, CA</t>
  </si>
  <si>
    <t>MD</t>
  </si>
  <si>
    <t>Mendocino NF, CA</t>
  </si>
  <si>
    <t>PM</t>
  </si>
  <si>
    <t>Pemberton, BC</t>
  </si>
  <si>
    <t>SB</t>
  </si>
  <si>
    <t>San Bernardino NF, CA</t>
  </si>
  <si>
    <t>SC</t>
  </si>
  <si>
    <t>Sechelt, BC</t>
  </si>
  <si>
    <t>SI</t>
  </si>
  <si>
    <t>Siuslaw NF, OR</t>
  </si>
  <si>
    <t>UM</t>
  </si>
  <si>
    <t>Umpqua NF, OR</t>
  </si>
  <si>
    <t>Cornus nuttallii</t>
  </si>
  <si>
    <t>Picea engelmannii</t>
  </si>
  <si>
    <t>Picea pungens</t>
  </si>
  <si>
    <t>Fort Bragg (FB)</t>
  </si>
  <si>
    <t>CA</t>
  </si>
  <si>
    <t>bulk</t>
  </si>
  <si>
    <t>Redwood (RW)</t>
  </si>
  <si>
    <t>Columbia River (CR)</t>
  </si>
  <si>
    <t>OR</t>
  </si>
  <si>
    <t>Vancouver (VA)</t>
  </si>
  <si>
    <t>Vancouver Island (VI)</t>
  </si>
  <si>
    <t>Ocean Falls (OF)</t>
  </si>
  <si>
    <t>Queen Charlotte Islands (QC)</t>
  </si>
  <si>
    <t>Prince Rupert (PR)</t>
  </si>
  <si>
    <t>Icy Bay (IB)</t>
  </si>
  <si>
    <t>AK</t>
  </si>
  <si>
    <t>Valdez (VL)</t>
  </si>
  <si>
    <t>Montague (MI)</t>
  </si>
  <si>
    <t>Rocky Bay (RB)</t>
  </si>
  <si>
    <t>Kodiak Island (KD)</t>
  </si>
  <si>
    <t>lot111</t>
  </si>
  <si>
    <t>lot167</t>
  </si>
  <si>
    <t>lot71</t>
  </si>
  <si>
    <t>lot95</t>
  </si>
  <si>
    <t>Picea sitchensis</t>
  </si>
  <si>
    <t>Necanicum, OR</t>
  </si>
  <si>
    <t>Hoquiam, WA</t>
  </si>
  <si>
    <t>Forks, WA</t>
  </si>
  <si>
    <t>Big Qualicum R., BC</t>
  </si>
  <si>
    <t>Holberg, BC</t>
  </si>
  <si>
    <t>Link Rd., BC</t>
  </si>
  <si>
    <t>Inverness, BC</t>
  </si>
  <si>
    <t>USK Ferry, BC</t>
  </si>
  <si>
    <t>Ward L., AK</t>
  </si>
  <si>
    <t>Duck Cr., AK</t>
  </si>
  <si>
    <t>Ball Mtn.</t>
  </si>
  <si>
    <t>Batchelor Butte</t>
  </si>
  <si>
    <t>Blackcomb</t>
  </si>
  <si>
    <t>Blacklead Mt.</t>
  </si>
  <si>
    <t>Crane Mountain</t>
  </si>
  <si>
    <t>Darcy</t>
  </si>
  <si>
    <t>Drakes Peak</t>
  </si>
  <si>
    <t>Farnham Ridge</t>
  </si>
  <si>
    <t>Gospel Peak</t>
  </si>
  <si>
    <t>Granite Butte</t>
  </si>
  <si>
    <t>Hellroaring II</t>
  </si>
  <si>
    <t>Jesamond</t>
  </si>
  <si>
    <t>Lime</t>
  </si>
  <si>
    <t>Little Bear</t>
  </si>
  <si>
    <t>Lunch Peak</t>
  </si>
  <si>
    <t>Manning</t>
  </si>
  <si>
    <t>Mt. Hood</t>
  </si>
  <si>
    <t>Mudd Ridge</t>
  </si>
  <si>
    <t>Newberry Crater</t>
  </si>
  <si>
    <t>Paulina Peak</t>
  </si>
  <si>
    <t>Pelican Butte</t>
  </si>
  <si>
    <t>Quartz Hill</t>
  </si>
  <si>
    <t>Sawtel Peak</t>
  </si>
  <si>
    <t>Sheep Shed</t>
  </si>
  <si>
    <t>Thynne</t>
  </si>
  <si>
    <t>Pinus albicaulis</t>
  </si>
  <si>
    <t>Cuesta Summit</t>
  </si>
  <si>
    <t>Big Basin</t>
  </si>
  <si>
    <t>Bonny Doon Ridge</t>
  </si>
  <si>
    <t>Mt St Helena</t>
  </si>
  <si>
    <t>Bettla Rock</t>
  </si>
  <si>
    <t>Reister road</t>
  </si>
  <si>
    <t>South of Long Ridge</t>
  </si>
  <si>
    <t>Below Old Mill Camping Ground</t>
  </si>
  <si>
    <t>Long Point Lookout</t>
  </si>
  <si>
    <t>Hayfork Creek</t>
  </si>
  <si>
    <t>Junction City</t>
  </si>
  <si>
    <t>Hoopa Res</t>
  </si>
  <si>
    <t>Gordon Mountain</t>
  </si>
  <si>
    <t>Red Mountain</t>
  </si>
  <si>
    <t>West Branch</t>
  </si>
  <si>
    <t>Bartle</t>
  </si>
  <si>
    <t>Everett Hill</t>
  </si>
  <si>
    <t>Duzel Rock</t>
  </si>
  <si>
    <t>Tennant</t>
  </si>
  <si>
    <t>OBrien Creek</t>
  </si>
  <si>
    <t>Chrome Ridge</t>
  </si>
  <si>
    <t>Onion Ridge</t>
  </si>
  <si>
    <t>Oregon Caves</t>
  </si>
  <si>
    <t>OBrien PO</t>
  </si>
  <si>
    <t>Briceburg</t>
  </si>
  <si>
    <t>Whaler Creek</t>
  </si>
  <si>
    <t>Pennsylvania Point</t>
  </si>
  <si>
    <t>Forest Hill</t>
  </si>
  <si>
    <t>Gold Run</t>
  </si>
  <si>
    <t>Blue Canyon</t>
  </si>
  <si>
    <t>Blue Canyon poor site</t>
  </si>
  <si>
    <t>Lake City</t>
  </si>
  <si>
    <t>Pinus attenuata</t>
  </si>
  <si>
    <t>A1</t>
  </si>
  <si>
    <t>Kananaskis Research Forest, AB</t>
  </si>
  <si>
    <t>several</t>
  </si>
  <si>
    <t>Jacobie Creek, BC</t>
  </si>
  <si>
    <t>Lac le Jeune, BC</t>
  </si>
  <si>
    <t>Clearwater, BC</t>
  </si>
  <si>
    <t>C1</t>
  </si>
  <si>
    <t>San Isabel NF, CO</t>
  </si>
  <si>
    <t>C2</t>
  </si>
  <si>
    <t>Routt NF, CO</t>
  </si>
  <si>
    <t>C3</t>
  </si>
  <si>
    <t>Roosevelt NF, CO</t>
  </si>
  <si>
    <t>Rio Grande NF, CO</t>
  </si>
  <si>
    <t>C5</t>
  </si>
  <si>
    <t>Gunnison NF, CO</t>
  </si>
  <si>
    <t>C6</t>
  </si>
  <si>
    <t>White River NF, CO</t>
  </si>
  <si>
    <t>I1</t>
  </si>
  <si>
    <t>Idaho Panhandle NF, ID</t>
  </si>
  <si>
    <t>M1</t>
  </si>
  <si>
    <t>Beaverhead NF 1, MT</t>
  </si>
  <si>
    <t>M2</t>
  </si>
  <si>
    <t>Beaverhead NF 2, MT</t>
  </si>
  <si>
    <t>M3</t>
  </si>
  <si>
    <t>Beaverhead NF 3, MT</t>
  </si>
  <si>
    <t>M4</t>
  </si>
  <si>
    <t>Beaverhead NF 4, MT</t>
  </si>
  <si>
    <t>M5</t>
  </si>
  <si>
    <t>Beaverhead NF 5, MT</t>
  </si>
  <si>
    <t>SA1</t>
  </si>
  <si>
    <t>Cypress Hills Provincial Park, SK</t>
  </si>
  <si>
    <t>W1</t>
  </si>
  <si>
    <t>Medicine Bow NF, WY</t>
  </si>
  <si>
    <t>W2</t>
  </si>
  <si>
    <t>Bighorn NF 1, WY</t>
  </si>
  <si>
    <t>W3</t>
  </si>
  <si>
    <t>Bighorn NF 2, WY</t>
  </si>
  <si>
    <t>W4</t>
  </si>
  <si>
    <t>Bighorn NF 3, WY</t>
  </si>
  <si>
    <t>W5</t>
  </si>
  <si>
    <t>Bighorn NF 4, WY</t>
  </si>
  <si>
    <t>W6</t>
  </si>
  <si>
    <t>Bighorn NF 5, WY</t>
  </si>
  <si>
    <t>Pinus contorta</t>
  </si>
  <si>
    <t>≥ 5</t>
  </si>
  <si>
    <t>Pinus monticola</t>
  </si>
  <si>
    <t>Pritchard BC</t>
  </si>
  <si>
    <t>Okanogan WA</t>
  </si>
  <si>
    <t>Klichitat WA</t>
  </si>
  <si>
    <t>Grant OR</t>
  </si>
  <si>
    <t>Deschutes OR</t>
  </si>
  <si>
    <t>Harney OR</t>
  </si>
  <si>
    <t>Lake OR</t>
  </si>
  <si>
    <t>Douglas OR</t>
  </si>
  <si>
    <t>Klamath OR</t>
  </si>
  <si>
    <t>Jackson OR</t>
  </si>
  <si>
    <t>Pinus ponderosa</t>
  </si>
  <si>
    <t>ND</t>
  </si>
  <si>
    <t>SD</t>
  </si>
  <si>
    <t>NE</t>
  </si>
  <si>
    <t>ID</t>
  </si>
  <si>
    <t>ALAA20</t>
  </si>
  <si>
    <t>BELA18</t>
  </si>
  <si>
    <t>BELC18</t>
  </si>
  <si>
    <t>BULF11</t>
  </si>
  <si>
    <t>BULG11</t>
  </si>
  <si>
    <t>CARS29</t>
  </si>
  <si>
    <t>CHKC19</t>
  </si>
  <si>
    <t>CHKD19</t>
  </si>
  <si>
    <t>CHWH27</t>
  </si>
  <si>
    <t>CHWK27</t>
  </si>
  <si>
    <t>CMBF28</t>
  </si>
  <si>
    <t>CNYH28</t>
  </si>
  <si>
    <t>CSYJ28</t>
  </si>
  <si>
    <t>DENA17</t>
  </si>
  <si>
    <t>DENB17</t>
  </si>
  <si>
    <t>DENC17</t>
  </si>
  <si>
    <t>DEND17</t>
  </si>
  <si>
    <t>ELAD25</t>
  </si>
  <si>
    <t>FNYI28</t>
  </si>
  <si>
    <t>GLCB26</t>
  </si>
  <si>
    <t>HALS30</t>
  </si>
  <si>
    <t>HARB26</t>
  </si>
  <si>
    <t>HARC26</t>
  </si>
  <si>
    <t>HAZH10</t>
  </si>
  <si>
    <t>HOMA21</t>
  </si>
  <si>
    <t>HOMB21</t>
  </si>
  <si>
    <t>HOMC21</t>
  </si>
  <si>
    <t>HOMD21</t>
  </si>
  <si>
    <t>HOPF27</t>
  </si>
  <si>
    <t>HOPG27</t>
  </si>
  <si>
    <t>HRS027</t>
  </si>
  <si>
    <t>HRSP27</t>
  </si>
  <si>
    <t>IRVC7</t>
  </si>
  <si>
    <t>ISKA6</t>
  </si>
  <si>
    <t>ISKC6</t>
  </si>
  <si>
    <t>JASP20</t>
  </si>
  <si>
    <t>JEFF30</t>
  </si>
  <si>
    <t>KIMB16</t>
  </si>
  <si>
    <t>KLNA20</t>
  </si>
  <si>
    <t>KLND20</t>
  </si>
  <si>
    <t>KLNE20</t>
  </si>
  <si>
    <t>KLNG20</t>
  </si>
  <si>
    <t>KTMA12</t>
  </si>
  <si>
    <t>KTMC12</t>
  </si>
  <si>
    <t>LAFY30</t>
  </si>
  <si>
    <t>LILA26</t>
  </si>
  <si>
    <t>LILB26</t>
  </si>
  <si>
    <t>LILC26</t>
  </si>
  <si>
    <t>LILD26</t>
  </si>
  <si>
    <t>LNZK28</t>
  </si>
  <si>
    <t>LONG29</t>
  </si>
  <si>
    <t>MCFA20</t>
  </si>
  <si>
    <t>MCGR15</t>
  </si>
  <si>
    <t>MCHA19</t>
  </si>
  <si>
    <t>MCHB19</t>
  </si>
  <si>
    <t>MEMA28</t>
  </si>
  <si>
    <t>MTSM27</t>
  </si>
  <si>
    <t>NASD8</t>
  </si>
  <si>
    <t>NBON29</t>
  </si>
  <si>
    <t>NHTA27</t>
  </si>
  <si>
    <t>NHTB27</t>
  </si>
  <si>
    <t>PHLA22</t>
  </si>
  <si>
    <t>PHLC22</t>
  </si>
  <si>
    <t>QBKR16</t>
  </si>
  <si>
    <t>QFRS16</t>
  </si>
  <si>
    <t>QLKE16</t>
  </si>
  <si>
    <t>QUAS16</t>
  </si>
  <si>
    <t>SHEL15</t>
  </si>
  <si>
    <t>SKNC10</t>
  </si>
  <si>
    <t>SKNL10</t>
  </si>
  <si>
    <t>SKNM10</t>
  </si>
  <si>
    <t>SKNN10</t>
  </si>
  <si>
    <t>SKNO10</t>
  </si>
  <si>
    <t>SKNP10</t>
  </si>
  <si>
    <t>SKWA24</t>
  </si>
  <si>
    <t>SKWB24</t>
  </si>
  <si>
    <t>SKWC24</t>
  </si>
  <si>
    <t>SKWD24</t>
  </si>
  <si>
    <t>SKWE24</t>
  </si>
  <si>
    <t>SKWF24</t>
  </si>
  <si>
    <t>SLMB28</t>
  </si>
  <si>
    <t>SLMC28</t>
  </si>
  <si>
    <t>SLMD28</t>
  </si>
  <si>
    <t>SQMA25</t>
  </si>
  <si>
    <t>SQMC25</t>
  </si>
  <si>
    <t>STHA21</t>
  </si>
  <si>
    <t>STHB21</t>
  </si>
  <si>
    <t>TATKB</t>
  </si>
  <si>
    <t>TOBA23</t>
  </si>
  <si>
    <t>TOBB23</t>
  </si>
  <si>
    <t>TRTB7</t>
  </si>
  <si>
    <t>VNDL27</t>
  </si>
  <si>
    <t>WELC27</t>
  </si>
  <si>
    <t>WHTE28</t>
  </si>
  <si>
    <t>WLOW15</t>
  </si>
  <si>
    <t>YALD27</t>
  </si>
  <si>
    <t>YALE27</t>
  </si>
  <si>
    <t>Populus trichocarpa</t>
  </si>
  <si>
    <t>Cranbrook</t>
  </si>
  <si>
    <t>Inonoaklin</t>
  </si>
  <si>
    <t>Mann Creek</t>
  </si>
  <si>
    <t>Gavia Lake TFL 14</t>
  </si>
  <si>
    <t>Nine Bay TFL 14</t>
  </si>
  <si>
    <t>Trout Cr Creek</t>
  </si>
  <si>
    <t>Michell CR</t>
  </si>
  <si>
    <t>Salmo</t>
  </si>
  <si>
    <t>Mara Lake</t>
  </si>
  <si>
    <t>Monte C Creek</t>
  </si>
  <si>
    <t>Sheep Creek</t>
  </si>
  <si>
    <t>Cooke Creek</t>
  </si>
  <si>
    <t>Benton</t>
  </si>
  <si>
    <t>Sun Creek</t>
  </si>
  <si>
    <t>Pseudotsuga menziesii</t>
  </si>
  <si>
    <t>Darrington R.S., WA</t>
  </si>
  <si>
    <t>Wind River, WA</t>
  </si>
  <si>
    <t>Siuslaw N.F., OR</t>
  </si>
  <si>
    <t>Deadwood, OR</t>
  </si>
  <si>
    <t>Union Creek, OR</t>
  </si>
  <si>
    <t>Rogue River N.F., OR</t>
  </si>
  <si>
    <t>Siskiyou N.F., OR</t>
  </si>
  <si>
    <t>Fourmile, OR</t>
  </si>
  <si>
    <t>Berteleda, CA</t>
  </si>
  <si>
    <t>Klamath N.F., CA</t>
  </si>
  <si>
    <t>Lamoine, CA</t>
  </si>
  <si>
    <t>Willow Creek, CA</t>
  </si>
  <si>
    <t>Six Rivers, CA</t>
  </si>
  <si>
    <t>Mad River, CA</t>
  </si>
  <si>
    <t>Miranda, CA</t>
  </si>
  <si>
    <t>Dehaven, CA</t>
  </si>
  <si>
    <t>Mendocino N.F., CA (low)</t>
  </si>
  <si>
    <t>Magalia, CA</t>
  </si>
  <si>
    <t>Jackson S.F., CA</t>
  </si>
  <si>
    <t>Placerville, CA</t>
  </si>
  <si>
    <t>Middletown, CA</t>
  </si>
  <si>
    <t>Stewart Point, CA</t>
  </si>
  <si>
    <t>N.W. of Santa Cruz, CA</t>
  </si>
  <si>
    <t>A-4</t>
  </si>
  <si>
    <t>14 to 89</t>
  </si>
  <si>
    <t>B-2</t>
  </si>
  <si>
    <t>C-1</t>
  </si>
  <si>
    <t>D-3</t>
  </si>
  <si>
    <t>G-6</t>
  </si>
  <si>
    <t>H-5</t>
  </si>
  <si>
    <t>I-7</t>
  </si>
  <si>
    <t>J-9</t>
  </si>
  <si>
    <t>K-10</t>
  </si>
  <si>
    <t>L-8</t>
  </si>
  <si>
    <t>M-11</t>
  </si>
  <si>
    <t>N-12</t>
  </si>
  <si>
    <t>O-13</t>
  </si>
  <si>
    <t>P-14</t>
  </si>
  <si>
    <t>E-15</t>
  </si>
  <si>
    <t>F-16</t>
  </si>
  <si>
    <t>Sequoia</t>
  </si>
  <si>
    <t>Sierra</t>
  </si>
  <si>
    <t>Tahoe</t>
  </si>
  <si>
    <t>Shasta South</t>
  </si>
  <si>
    <t>Shasta North</t>
  </si>
  <si>
    <t>Klamath</t>
  </si>
  <si>
    <t>Medford</t>
  </si>
  <si>
    <t>Salem</t>
  </si>
  <si>
    <t>Mthood</t>
  </si>
  <si>
    <t>Scatte Creek</t>
  </si>
  <si>
    <t>Duncan</t>
  </si>
  <si>
    <t>Victoria</t>
  </si>
  <si>
    <t>Courtney</t>
  </si>
  <si>
    <t>Quercus garryana</t>
  </si>
  <si>
    <t>Masset, BC</t>
  </si>
  <si>
    <t>Mas</t>
  </si>
  <si>
    <t>Oliver Lake, BC</t>
  </si>
  <si>
    <t>Oll</t>
  </si>
  <si>
    <t>Quinsam, BC</t>
  </si>
  <si>
    <t>Qui</t>
  </si>
  <si>
    <t>Tofino, BC</t>
  </si>
  <si>
    <t>Tof</t>
  </si>
  <si>
    <t>Mt. Benson, BC</t>
  </si>
  <si>
    <t>Mtb</t>
  </si>
  <si>
    <t>Mill Bay, BC</t>
  </si>
  <si>
    <t>Mib</t>
  </si>
  <si>
    <t>Squamish, BC</t>
  </si>
  <si>
    <t>Squ</t>
  </si>
  <si>
    <t>Cheakamus, BC</t>
  </si>
  <si>
    <t>Che</t>
  </si>
  <si>
    <t>Whonnock, BC</t>
  </si>
  <si>
    <t>Who</t>
  </si>
  <si>
    <t>Hope, BC</t>
  </si>
  <si>
    <t>Hop</t>
  </si>
  <si>
    <t>Mt. Mara Low, BC</t>
  </si>
  <si>
    <t>mmL</t>
  </si>
  <si>
    <t>Mt. Mara Mid, BC</t>
  </si>
  <si>
    <t>mmM</t>
  </si>
  <si>
    <t>Mt. Mara High, BC</t>
  </si>
  <si>
    <t>mmH</t>
  </si>
  <si>
    <t>Benton Flat, BC</t>
  </si>
  <si>
    <t>Bfl</t>
  </si>
  <si>
    <t>Kaniksu, BC</t>
  </si>
  <si>
    <t>Kan</t>
  </si>
  <si>
    <t>Lolo, BC</t>
  </si>
  <si>
    <t>Lol</t>
  </si>
  <si>
    <t>St. Joe, BC</t>
  </si>
  <si>
    <t>Stj</t>
  </si>
  <si>
    <t>Pierce, BC</t>
  </si>
  <si>
    <t>Pie</t>
  </si>
  <si>
    <t>Kooskia, BC</t>
  </si>
  <si>
    <t>Koo</t>
  </si>
  <si>
    <t>≥ 90</t>
  </si>
  <si>
    <t>Thuja plicata</t>
  </si>
  <si>
    <t>Stewarts Point</t>
  </si>
  <si>
    <t>Korbel</t>
  </si>
  <si>
    <t>Coos Bay</t>
  </si>
  <si>
    <t>Alsea</t>
  </si>
  <si>
    <t>Siletz</t>
  </si>
  <si>
    <t>Netarts Bay</t>
  </si>
  <si>
    <t>Elk Rock</t>
  </si>
  <si>
    <t>Grays Harbor</t>
  </si>
  <si>
    <t>Snoqualmie</t>
  </si>
  <si>
    <t>Neah Bay</t>
  </si>
  <si>
    <t>Nootka Sound</t>
  </si>
  <si>
    <t>Mahatta River</t>
  </si>
  <si>
    <t>Queen Charlotte Island</t>
  </si>
  <si>
    <t>Naukati Bay</t>
  </si>
  <si>
    <t>Auke Bay</t>
  </si>
  <si>
    <t>Molalla</t>
  </si>
  <si>
    <t>Cougar</t>
  </si>
  <si>
    <t>Carbon Ranger Station</t>
  </si>
  <si>
    <t>Priest River</t>
  </si>
  <si>
    <t>Salmo-Creston Summit</t>
  </si>
  <si>
    <t>Tsuga heterophylla</t>
  </si>
  <si>
    <t>Variable definitions are as follows:</t>
  </si>
  <si>
    <t>a unique code to identify each population, as indicated in the original publication</t>
  </si>
  <si>
    <t>provenance latitude</t>
  </si>
  <si>
    <t>provenance longitude</t>
  </si>
  <si>
    <t>provenance elevation</t>
  </si>
  <si>
    <t>provenance mean annual temperature (ºC)</t>
  </si>
  <si>
    <t>provenance mean summer precipitation (100 mm)</t>
  </si>
  <si>
    <t>a secondary code to identify each population, as indicated in the original publication; codes may not be unique for each population, e.g. if populations are groupd by US state or Canadian province</t>
  </si>
  <si>
    <t>population mean date of spring event (days relative to a reference date)</t>
  </si>
  <si>
    <t>population mean date of fall event (days relative to a refrence date)</t>
  </si>
  <si>
    <t>Each row of each sheet represents a single population.</t>
  </si>
  <si>
    <t>number of families from whith the pouplation means of phenotypic traits are derived</t>
  </si>
  <si>
    <t>number of individuals (total, i.e. across all families) from which the population means of phenotypic traits are derived</t>
  </si>
  <si>
    <t>population mean height (units vary; see original publications for units)</t>
  </si>
  <si>
    <r>
      <t xml:space="preserve">Wright J. W., W. A. Lemmien, and J. N. Bright. 1971. Genetic variation in Southern Rocky Mountain white fir. </t>
    </r>
    <r>
      <rPr>
        <i/>
        <sz val="12"/>
        <color theme="1"/>
        <rFont val="Calibri"/>
        <family val="2"/>
        <scheme val="minor"/>
      </rPr>
      <t>Silvae Genetica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20</t>
    </r>
    <r>
      <rPr>
        <sz val="12"/>
        <color theme="1"/>
        <rFont val="Calibri"/>
        <family val="2"/>
        <scheme val="minor"/>
      </rPr>
      <t>:148-150.</t>
    </r>
  </si>
  <si>
    <r>
      <t xml:space="preserve">König, A. 1995. Geographic variation of </t>
    </r>
    <r>
      <rPr>
        <i/>
        <sz val="12"/>
        <color theme="1"/>
        <rFont val="Calibri"/>
        <family val="2"/>
        <scheme val="minor"/>
      </rPr>
      <t>Abies grandis</t>
    </r>
    <r>
      <rPr>
        <sz val="12"/>
        <color theme="1"/>
        <rFont val="Calibri"/>
        <family val="2"/>
        <scheme val="minor"/>
      </rPr>
      <t xml:space="preserve">-provenances grown in northwestern Germany. </t>
    </r>
    <r>
      <rPr>
        <i/>
        <sz val="12"/>
        <color theme="1"/>
        <rFont val="Calibri"/>
        <family val="2"/>
        <scheme val="minor"/>
      </rPr>
      <t>Silvae Genetica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44</t>
    </r>
    <r>
      <rPr>
        <sz val="12"/>
        <color theme="1"/>
        <rFont val="Calibri"/>
        <family val="2"/>
        <scheme val="minor"/>
      </rPr>
      <t>:248-255.</t>
    </r>
  </si>
  <si>
    <r>
      <t>Xie, C. Y. and C. C. Ying. 1994. Adaptedness of noble fir (</t>
    </r>
    <r>
      <rPr>
        <i/>
        <sz val="12"/>
        <color theme="1"/>
        <rFont val="Calibri"/>
        <family val="2"/>
        <scheme val="minor"/>
      </rPr>
      <t>Abies procera</t>
    </r>
    <r>
      <rPr>
        <sz val="12"/>
        <color theme="1"/>
        <rFont val="Calibri"/>
        <family val="2"/>
        <scheme val="minor"/>
      </rPr>
      <t xml:space="preserve"> Rehd.) beyond its northern limit. </t>
    </r>
    <r>
      <rPr>
        <i/>
        <sz val="12"/>
        <color theme="1"/>
        <rFont val="Calibri"/>
        <family val="2"/>
        <scheme val="minor"/>
      </rPr>
      <t>Forest Science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40</t>
    </r>
    <r>
      <rPr>
        <sz val="12"/>
        <color theme="1"/>
        <rFont val="Calibri"/>
        <family val="2"/>
        <scheme val="minor"/>
      </rPr>
      <t>:412-428.</t>
    </r>
  </si>
  <si>
    <r>
      <t>Xie C. Y., and C. C. Ying. 1993. Geographic variation of grand fir (</t>
    </r>
    <r>
      <rPr>
        <i/>
        <sz val="12"/>
        <color theme="1"/>
        <rFont val="Calibri"/>
        <family val="2"/>
        <scheme val="minor"/>
      </rPr>
      <t>Abies grandis</t>
    </r>
    <r>
      <rPr>
        <sz val="12"/>
        <color theme="1"/>
        <rFont val="Calibri"/>
        <family val="2"/>
        <scheme val="minor"/>
      </rPr>
      <t xml:space="preserve">) in the Pacific coast region: 10-year results from a provenance trial. </t>
    </r>
    <r>
      <rPr>
        <i/>
        <sz val="12"/>
        <color theme="1"/>
        <rFont val="Calibri"/>
        <family val="2"/>
        <scheme val="minor"/>
      </rPr>
      <t>Canadian Journal of Forest Research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23</t>
    </r>
    <r>
      <rPr>
        <sz val="12"/>
        <color theme="1"/>
        <rFont val="Calibri"/>
        <family val="2"/>
        <scheme val="minor"/>
      </rPr>
      <t>:1065-1072.</t>
    </r>
  </si>
  <si>
    <r>
      <t xml:space="preserve">Hansen O. K., U. B. Nielsen, Ø. M. Edvardsen, B. Skúlason, and J.-O. Skage. 2004. Nordic provenance trials with </t>
    </r>
    <r>
      <rPr>
        <i/>
        <sz val="12"/>
        <color theme="1"/>
        <rFont val="Calibri"/>
        <family val="2"/>
        <scheme val="minor"/>
      </rPr>
      <t>Abies lasiocarpa</t>
    </r>
    <r>
      <rPr>
        <sz val="12"/>
        <color theme="1"/>
        <rFont val="Calibri"/>
        <family val="2"/>
        <scheme val="minor"/>
      </rPr>
      <t xml:space="preserve"> and </t>
    </r>
    <r>
      <rPr>
        <i/>
        <sz val="12"/>
        <color theme="1"/>
        <rFont val="Calibri"/>
        <family val="2"/>
        <scheme val="minor"/>
      </rPr>
      <t>Abies lasiocarpa</t>
    </r>
    <r>
      <rPr>
        <sz val="12"/>
        <color theme="1"/>
        <rFont val="Calibri"/>
        <family val="2"/>
        <scheme val="minor"/>
      </rPr>
      <t xml:space="preserve"> var. </t>
    </r>
    <r>
      <rPr>
        <i/>
        <sz val="12"/>
        <color theme="1"/>
        <rFont val="Calibri"/>
        <family val="2"/>
        <scheme val="minor"/>
      </rPr>
      <t>arizonica</t>
    </r>
    <r>
      <rPr>
        <sz val="12"/>
        <color theme="1"/>
        <rFont val="Calibri"/>
        <family val="2"/>
        <scheme val="minor"/>
      </rPr>
      <t xml:space="preserve">: three-year results. </t>
    </r>
    <r>
      <rPr>
        <i/>
        <sz val="12"/>
        <color theme="1"/>
        <rFont val="Calibri"/>
        <family val="2"/>
        <scheme val="minor"/>
      </rPr>
      <t>Scandinavian Journal of Forest Research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19</t>
    </r>
    <r>
      <rPr>
        <sz val="12"/>
        <color theme="1"/>
        <rFont val="Calibri"/>
        <family val="2"/>
        <scheme val="minor"/>
      </rPr>
      <t>:112-126.</t>
    </r>
  </si>
  <si>
    <r>
      <t>Cannell, M. G. R., M. B. Murray, and L. J. Sheppard. 1987. Frost hardiness of red alder (</t>
    </r>
    <r>
      <rPr>
        <i/>
        <sz val="12"/>
        <color theme="1"/>
        <rFont val="Calibri"/>
        <family val="2"/>
        <scheme val="minor"/>
      </rPr>
      <t>Alnus rubra</t>
    </r>
    <r>
      <rPr>
        <sz val="12"/>
        <color theme="1"/>
        <rFont val="Calibri"/>
        <family val="2"/>
        <scheme val="minor"/>
      </rPr>
      <t xml:space="preserve">) provenances in Britain. </t>
    </r>
    <r>
      <rPr>
        <i/>
        <sz val="12"/>
        <color theme="1"/>
        <rFont val="Calibri"/>
        <family val="2"/>
        <scheme val="minor"/>
      </rPr>
      <t xml:space="preserve">Forestry </t>
    </r>
    <r>
      <rPr>
        <b/>
        <sz val="12"/>
        <color theme="1"/>
        <rFont val="Calibri"/>
        <family val="2"/>
        <scheme val="minor"/>
      </rPr>
      <t>60</t>
    </r>
    <r>
      <rPr>
        <sz val="12"/>
        <color theme="1"/>
        <rFont val="Calibri"/>
        <family val="2"/>
        <scheme val="minor"/>
      </rPr>
      <t>:57-67.</t>
    </r>
  </si>
  <si>
    <r>
      <t xml:space="preserve">Hamann, A., D. R. Roberts, Q. E. Barber, C. Carroll, and S. E. Nielsen. 2014. Velocity of climate change algorithms for guiding conservation and management. </t>
    </r>
    <r>
      <rPr>
        <i/>
        <sz val="12"/>
        <color theme="1"/>
        <rFont val="Calibri"/>
        <family val="2"/>
        <scheme val="minor"/>
      </rPr>
      <t>Global Change Biology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21</t>
    </r>
    <r>
      <rPr>
        <sz val="12"/>
        <color theme="1"/>
        <rFont val="Calibri"/>
        <family val="2"/>
        <scheme val="minor"/>
      </rPr>
      <t>:997-1004.</t>
    </r>
  </si>
  <si>
    <r>
      <t xml:space="preserve">Keir K. R., J. B. Bemmels, and S. N. Aitken. 2011. Low genetic diversity, moderate local adaptation, and phylogeographic insights in </t>
    </r>
    <r>
      <rPr>
        <i/>
        <sz val="12"/>
        <color theme="1"/>
        <rFont val="Calibri"/>
        <family val="2"/>
        <scheme val="minor"/>
      </rPr>
      <t>Cornus nuttallii</t>
    </r>
    <r>
      <rPr>
        <sz val="12"/>
        <color theme="1"/>
        <rFont val="Calibri"/>
        <family val="2"/>
        <scheme val="minor"/>
      </rPr>
      <t xml:space="preserve"> (Cornaceae). </t>
    </r>
    <r>
      <rPr>
        <i/>
        <sz val="12"/>
        <color theme="1"/>
        <rFont val="Calibri"/>
        <family val="2"/>
        <scheme val="minor"/>
      </rPr>
      <t>American Journal of Botany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98</t>
    </r>
    <r>
      <rPr>
        <sz val="12"/>
        <color theme="1"/>
        <rFont val="Calibri"/>
        <family val="2"/>
        <scheme val="minor"/>
      </rPr>
      <t>:1327-1336.</t>
    </r>
  </si>
  <si>
    <r>
      <t xml:space="preserve">Rehfeldt, G. E. 1994. Adaptation of </t>
    </r>
    <r>
      <rPr>
        <i/>
        <sz val="12"/>
        <color theme="1"/>
        <rFont val="Calibri"/>
        <family val="2"/>
        <scheme val="minor"/>
      </rPr>
      <t>Picea engelmannii</t>
    </r>
    <r>
      <rPr>
        <sz val="12"/>
        <color theme="1"/>
        <rFont val="Calibri"/>
        <family val="2"/>
        <scheme val="minor"/>
      </rPr>
      <t xml:space="preserve"> populations to the heterogeneous environments of the Intermountain West. </t>
    </r>
    <r>
      <rPr>
        <i/>
        <sz val="12"/>
        <color theme="1"/>
        <rFont val="Calibri"/>
        <family val="2"/>
        <scheme val="minor"/>
      </rPr>
      <t>Canadian Journal of Botany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72</t>
    </r>
    <r>
      <rPr>
        <sz val="12"/>
        <color theme="1"/>
        <rFont val="Calibri"/>
        <family val="2"/>
        <scheme val="minor"/>
      </rPr>
      <t>:1197-1208.</t>
    </r>
  </si>
  <si>
    <r>
      <t xml:space="preserve">Bongarten, B. C. 1978. Genetic and environmental variation in shoot growth and other traits of blue spruce </t>
    </r>
    <r>
      <rPr>
        <i/>
        <sz val="12"/>
        <color theme="1"/>
        <rFont val="Calibri"/>
        <family val="2"/>
        <scheme val="minor"/>
      </rPr>
      <t>(Picea pungens</t>
    </r>
    <r>
      <rPr>
        <sz val="12"/>
        <color theme="1"/>
        <rFont val="Calibri"/>
        <family val="2"/>
        <scheme val="minor"/>
      </rPr>
      <t>). PhD thesis, Michigan State University, East Lansing, MI.</t>
    </r>
  </si>
  <si>
    <r>
      <t xml:space="preserve">Mimura, M., S.N. Aitken. 2007. Adaptive gradients and isolation-by-distance with postglacial migration in </t>
    </r>
    <r>
      <rPr>
        <i/>
        <sz val="12"/>
        <color theme="1"/>
        <rFont val="Calibri"/>
        <family val="2"/>
        <scheme val="minor"/>
      </rPr>
      <t>Picea sitchensis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family val="2"/>
        <scheme val="minor"/>
      </rPr>
      <t xml:space="preserve">Heredity </t>
    </r>
    <r>
      <rPr>
        <b/>
        <sz val="12"/>
        <color theme="1"/>
        <rFont val="Calibri"/>
        <family val="2"/>
        <scheme val="minor"/>
      </rPr>
      <t>99</t>
    </r>
    <r>
      <rPr>
        <sz val="12"/>
        <color theme="1"/>
        <rFont val="Calibri"/>
        <family val="2"/>
        <scheme val="minor"/>
      </rPr>
      <t>:224-232.</t>
    </r>
  </si>
  <si>
    <r>
      <t xml:space="preserve">Ying, C. C. 1997. Effects of site, provenance, and provenance and site interaction in Sitka spruce in coastal British Columbia. </t>
    </r>
    <r>
      <rPr>
        <i/>
        <sz val="12"/>
        <color theme="1"/>
        <rFont val="Calibri"/>
        <family val="2"/>
        <scheme val="minor"/>
      </rPr>
      <t>Forest Genetics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:99-112.</t>
    </r>
  </si>
  <si>
    <r>
      <t xml:space="preserve">Bower, A. D. and S. N. Aitken. 2008. Ecological genetics and seed transfer guidelines for </t>
    </r>
    <r>
      <rPr>
        <i/>
        <sz val="12"/>
        <color theme="1"/>
        <rFont val="Calibri"/>
        <family val="2"/>
        <scheme val="minor"/>
      </rPr>
      <t>Pinus albicaulis</t>
    </r>
    <r>
      <rPr>
        <sz val="12"/>
        <color theme="1"/>
        <rFont val="Calibri"/>
        <family val="2"/>
        <scheme val="minor"/>
      </rPr>
      <t xml:space="preserve"> (Pinaceae). </t>
    </r>
    <r>
      <rPr>
        <i/>
        <sz val="12"/>
        <color theme="1"/>
        <rFont val="Calibri"/>
        <family val="2"/>
        <scheme val="minor"/>
      </rPr>
      <t>American Journal of Botany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95</t>
    </r>
    <r>
      <rPr>
        <sz val="12"/>
        <color theme="1"/>
        <rFont val="Calibri"/>
        <family val="2"/>
        <scheme val="minor"/>
      </rPr>
      <t>:66-76.</t>
    </r>
  </si>
  <si>
    <r>
      <t xml:space="preserve">Brown A. G., and J. C. Doran. 1985. Variation in growth and branching characteristics of </t>
    </r>
    <r>
      <rPr>
        <i/>
        <sz val="12"/>
        <color theme="1"/>
        <rFont val="Calibri"/>
        <family val="2"/>
        <scheme val="minor"/>
      </rPr>
      <t>Pinus attenuata</t>
    </r>
    <r>
      <rPr>
        <sz val="12"/>
        <color theme="1"/>
        <rFont val="Calibri"/>
        <family val="2"/>
        <scheme val="minor"/>
      </rPr>
      <t>.</t>
    </r>
    <r>
      <rPr>
        <i/>
        <sz val="12"/>
        <color theme="1"/>
        <rFont val="Calibri"/>
        <family val="2"/>
        <scheme val="minor"/>
      </rPr>
      <t xml:space="preserve"> Silvae Genetica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34</t>
    </r>
    <r>
      <rPr>
        <sz val="12"/>
        <color theme="1"/>
        <rFont val="Calibri"/>
        <family val="2"/>
        <scheme val="minor"/>
      </rPr>
      <t>:100-104.</t>
    </r>
  </si>
  <si>
    <r>
      <t>Dow B. D., R. A. Cunningham, and J. M. Krupinsky. 1998. Fifteen-year provenance tests of lodgepole pine (</t>
    </r>
    <r>
      <rPr>
        <i/>
        <sz val="12"/>
        <color theme="1"/>
        <rFont val="Calibri"/>
        <family val="2"/>
        <scheme val="minor"/>
      </rPr>
      <t>Pinus contorta</t>
    </r>
    <r>
      <rPr>
        <sz val="12"/>
        <color theme="1"/>
        <rFont val="Calibri"/>
        <family val="2"/>
        <scheme val="minor"/>
      </rPr>
      <t xml:space="preserve">) in North Dakota. </t>
    </r>
    <r>
      <rPr>
        <i/>
        <sz val="12"/>
        <color theme="1"/>
        <rFont val="Calibri"/>
        <family val="2"/>
        <scheme val="minor"/>
      </rPr>
      <t>Western Journal of Applied Forestry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:5-11.</t>
    </r>
  </si>
  <si>
    <r>
      <t>Illingworth, K. 1978. Study of lodgepole pine genotype-environment interaction in B.C.</t>
    </r>
    <r>
      <rPr>
        <i/>
        <sz val="12"/>
        <color theme="1"/>
        <rFont val="Calibri"/>
        <family val="2"/>
        <scheme val="minor"/>
      </rPr>
      <t xml:space="preserve"> In</t>
    </r>
    <r>
      <rPr>
        <sz val="12"/>
        <color theme="1"/>
        <rFont val="Calibri"/>
        <family val="2"/>
        <scheme val="minor"/>
      </rPr>
      <t xml:space="preserve">: International Union of Forestry Research Organizations (IUFRO) Joint Meeting of Working Parties: Douglas-fir Provenances, Lodgepole Pine provenances, Sitka Spruce Provenances and </t>
    </r>
    <r>
      <rPr>
        <i/>
        <sz val="12"/>
        <color theme="1"/>
        <rFont val="Calibri"/>
        <family val="2"/>
        <scheme val="minor"/>
      </rPr>
      <t>Abies</t>
    </r>
    <r>
      <rPr>
        <sz val="12"/>
        <color theme="1"/>
        <rFont val="Calibri"/>
        <family val="2"/>
        <scheme val="minor"/>
      </rPr>
      <t xml:space="preserve"> Provenances, Vancouver, British Columbia, Canada. pp 151-158.</t>
    </r>
  </si>
  <si>
    <r>
      <t xml:space="preserve">Rehfeldt, G. E., R. J. Hoff, and R. J. Steinhoff. 1984. Geographic patterns of genetic variation in </t>
    </r>
    <r>
      <rPr>
        <i/>
        <sz val="12"/>
        <color theme="1"/>
        <rFont val="Calibri"/>
        <family val="2"/>
        <scheme val="minor"/>
      </rPr>
      <t>Pinus monticola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family val="2"/>
        <scheme val="minor"/>
      </rPr>
      <t>Botanical Gazette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145</t>
    </r>
    <r>
      <rPr>
        <sz val="12"/>
        <color theme="1"/>
        <rFont val="Calibri"/>
        <family val="2"/>
        <scheme val="minor"/>
      </rPr>
      <t>:229-239.</t>
    </r>
  </si>
  <si>
    <r>
      <t xml:space="preserve">Enricci J. A., N. M. Pasquini, O. A. Picco, and V. Mondino. 2000. Provenance trials on </t>
    </r>
    <r>
      <rPr>
        <i/>
        <sz val="12"/>
        <color theme="1"/>
        <rFont val="Calibri"/>
        <family val="2"/>
        <scheme val="minor"/>
      </rPr>
      <t>Pinus ponderosa</t>
    </r>
    <r>
      <rPr>
        <sz val="12"/>
        <color theme="1"/>
        <rFont val="Calibri"/>
        <family val="2"/>
        <scheme val="minor"/>
      </rPr>
      <t xml:space="preserve"> Douglas ex Lawson in Argentina's Andean Patagonia. Forest Genetic Resources (FAO), vol 1020-4431, No. 28. Food and Agriculture Organization of the United Nations, Rome, Italy.</t>
    </r>
  </si>
  <si>
    <r>
      <t xml:space="preserve">Read, R.A. 1980. Genetic variation in seedling progeny of Ponderosa pine provenances. </t>
    </r>
    <r>
      <rPr>
        <i/>
        <sz val="12"/>
        <color theme="1"/>
        <rFont val="Calibri"/>
        <family val="2"/>
        <scheme val="minor"/>
      </rPr>
      <t>Forest Science Monographs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23:</t>
    </r>
    <r>
      <rPr>
        <sz val="12"/>
        <color theme="1"/>
        <rFont val="Calibri"/>
        <family val="2"/>
        <scheme val="minor"/>
      </rPr>
      <t>1-60.</t>
    </r>
  </si>
  <si>
    <r>
      <t>McKown, A. D., R. D. Guy, J. Klápště,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A. Geraldes, M. Friedmann, Q. C. B. Cronk, Y. A. El-Kassaby, S. D. Mansfield, and C. J. Douglas. 2013. Geographical and environmental gradients shape phenotypic trait variation and genetic structure in </t>
    </r>
    <r>
      <rPr>
        <i/>
        <sz val="12"/>
        <color theme="1"/>
        <rFont val="Calibri"/>
        <family val="2"/>
        <scheme val="minor"/>
      </rPr>
      <t>Populus trichocarpa</t>
    </r>
    <r>
      <rPr>
        <sz val="12"/>
        <color theme="1"/>
        <rFont val="Calibri"/>
        <family val="2"/>
        <scheme val="minor"/>
      </rPr>
      <t xml:space="preserve">. New Phytologist </t>
    </r>
    <r>
      <rPr>
        <b/>
        <sz val="12"/>
        <color theme="1"/>
        <rFont val="Calibri"/>
        <family val="2"/>
        <scheme val="minor"/>
      </rPr>
      <t>201:</t>
    </r>
    <r>
      <rPr>
        <sz val="12"/>
        <color theme="1"/>
        <rFont val="Calibri"/>
        <family val="2"/>
        <scheme val="minor"/>
      </rPr>
      <t>1263-1276.</t>
    </r>
  </si>
  <si>
    <r>
      <t xml:space="preserve">Lavadinović, V., V. Isajev, L. Rakonjac, V. Popović, and A. Lučić. 2013. Douglas-fir provenance phenology observations. </t>
    </r>
    <r>
      <rPr>
        <i/>
        <sz val="12"/>
        <color rgb="FF000000"/>
        <rFont val="Calibri"/>
        <family val="2"/>
        <scheme val="minor"/>
      </rPr>
      <t>Ekológia (Bratislava</t>
    </r>
    <r>
      <rPr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Calibri"/>
        <family val="2"/>
        <scheme val="minor"/>
      </rPr>
      <t xml:space="preserve">32: </t>
    </r>
    <r>
      <rPr>
        <sz val="12"/>
        <color rgb="FF000000"/>
        <rFont val="Calibri"/>
        <family val="2"/>
        <scheme val="minor"/>
      </rPr>
      <t>376-382.</t>
    </r>
  </si>
  <si>
    <r>
      <t xml:space="preserve">Sweet, G. B. 1965. Provenance differences in Pacific coast Douglas-fir. </t>
    </r>
    <r>
      <rPr>
        <i/>
        <sz val="12"/>
        <color theme="1"/>
        <rFont val="Calibri"/>
        <family val="2"/>
        <scheme val="minor"/>
      </rPr>
      <t>Silvae Genetica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14</t>
    </r>
    <r>
      <rPr>
        <sz val="12"/>
        <color theme="1"/>
        <rFont val="Calibri"/>
        <family val="2"/>
        <scheme val="minor"/>
      </rPr>
      <t>:46-56.</t>
    </r>
  </si>
  <si>
    <r>
      <t xml:space="preserve">White T. L., and K. K. Ching. 1985. Provenance study of Douglas-fir in the Pacific Northwest region. IV. Field performance at age 25 years. </t>
    </r>
    <r>
      <rPr>
        <i/>
        <sz val="12"/>
        <color theme="1"/>
        <rFont val="Calibri"/>
        <family val="2"/>
        <scheme val="minor"/>
      </rPr>
      <t>Silvae Genetica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34</t>
    </r>
    <r>
      <rPr>
        <sz val="12"/>
        <color theme="1"/>
        <rFont val="Calibri"/>
        <family val="2"/>
        <scheme val="minor"/>
      </rPr>
      <t>:84-90.</t>
    </r>
  </si>
  <si>
    <r>
      <t xml:space="preserve">White T. L., K. K. Ching, and J. Walters. 1979. Effects of provenance, years, and planting location on bud burst of Douglas-fir. </t>
    </r>
    <r>
      <rPr>
        <i/>
        <sz val="12"/>
        <color theme="1"/>
        <rFont val="Calibri"/>
        <family val="2"/>
        <scheme val="minor"/>
      </rPr>
      <t>Forest Science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25</t>
    </r>
    <r>
      <rPr>
        <sz val="12"/>
        <color theme="1"/>
        <rFont val="Calibri"/>
        <family val="2"/>
        <scheme val="minor"/>
      </rPr>
      <t>:161-167.</t>
    </r>
  </si>
  <si>
    <r>
      <t>Huebert, C. A. 2009. The ecological and conservation genetics of Garry oak (</t>
    </r>
    <r>
      <rPr>
        <i/>
        <sz val="12"/>
        <color theme="1"/>
        <rFont val="Calibri"/>
        <family val="2"/>
        <scheme val="minor"/>
      </rPr>
      <t>Quercus garryana</t>
    </r>
    <r>
      <rPr>
        <sz val="12"/>
        <color theme="1"/>
        <rFont val="Calibri"/>
        <family val="2"/>
        <scheme val="minor"/>
      </rPr>
      <t xml:space="preserve"> Dougl. ex Hook). PhD thesis, University of British Columbia, Vancouver, BC, Canada.</t>
    </r>
  </si>
  <si>
    <r>
      <t>Cherry, M. L. 1995. Genetic variation in western red cedar (</t>
    </r>
    <r>
      <rPr>
        <i/>
        <sz val="12"/>
        <color theme="1"/>
        <rFont val="Calibri"/>
        <family val="2"/>
        <scheme val="minor"/>
      </rPr>
      <t xml:space="preserve">Thuja plicata </t>
    </r>
    <r>
      <rPr>
        <sz val="12"/>
        <color theme="1"/>
        <rFont val="Calibri"/>
        <family val="2"/>
        <scheme val="minor"/>
      </rPr>
      <t>Donn) seedlings. PhD thesis, University of British Columbia, Vancouver, BC, Canada.</t>
    </r>
  </si>
  <si>
    <r>
      <t>Kuser, J. E. 1980. Provenance variation in western hemlock (</t>
    </r>
    <r>
      <rPr>
        <i/>
        <sz val="12"/>
        <color theme="1"/>
        <rFont val="Calibri"/>
        <family val="2"/>
        <scheme val="minor"/>
      </rPr>
      <t xml:space="preserve">Tsuga heterophylla </t>
    </r>
    <r>
      <rPr>
        <sz val="12"/>
        <color theme="1"/>
        <rFont val="Calibri"/>
        <family val="2"/>
        <scheme val="minor"/>
      </rPr>
      <t>(Raf.) Sarg.) seedlings. Oregon State University, Corvallis, OR.</t>
    </r>
  </si>
  <si>
    <r>
      <t xml:space="preserve">Kuser, J. E., and K. K. Ching. 1981. Provenance variation in seed weight, cotyledon number, and growth rate of western hemlock seedlings. </t>
    </r>
    <r>
      <rPr>
        <i/>
        <sz val="12"/>
        <color theme="1"/>
        <rFont val="Calibri"/>
        <family val="2"/>
        <scheme val="minor"/>
      </rPr>
      <t>Canadian Journal of Forest Research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11:</t>
    </r>
    <r>
      <rPr>
        <sz val="12"/>
        <color theme="1"/>
        <rFont val="Calibri"/>
        <family val="2"/>
        <scheme val="minor"/>
      </rPr>
      <t xml:space="preserve"> 662-670.</t>
    </r>
  </si>
  <si>
    <t>alina: I don’t think this was the journal…</t>
  </si>
  <si>
    <t>update: should in fact be this one: Hamann, A., El-Kassaby, Y. A., Koshy, M. P., &amp; Namkoong, G. (1998). Multivariate analysis of allozymic and quantitative trait variation in alnus rubra: Geographic patterns and evolutionary implications NRC Research Press. doi:10.1139/cjfr-28-10-1557</t>
  </si>
  <si>
    <t xml:space="preserve">looks like sally asked Hamann for the data </t>
  </si>
  <si>
    <t>reference date: when the greenhouse was warmed</t>
  </si>
  <si>
    <t>reference date: April 1</t>
  </si>
  <si>
    <t>** note: "Populations differed significantly for nearly all traits, and at a broad geographic scale, those from higher latitude environ ments with lower winter</t>
  </si>
  <si>
    <t>temperatures flushed earlier in the spring, suffered less cold injury in the fall, and allocated more biomass to shoots in the common-garden environment than</t>
  </si>
  <si>
    <t>those from milder environments. However, clinal variation pat terns that corresponded to climatic gradients varied by region"</t>
  </si>
  <si>
    <t>Serbia</t>
  </si>
  <si>
    <t>Corvallis, Oregon</t>
  </si>
  <si>
    <t>cannot find this paper</t>
  </si>
  <si>
    <t>year</t>
  </si>
  <si>
    <t>lat_garden</t>
  </si>
  <si>
    <t>elev_garden</t>
  </si>
  <si>
    <t>55° 51' N</t>
  </si>
  <si>
    <t>DMS</t>
  </si>
  <si>
    <t>DD</t>
  </si>
  <si>
    <t>long_garden</t>
  </si>
  <si>
    <t>cannot find the location of the gardens</t>
  </si>
  <si>
    <t>49degree13second</t>
  </si>
  <si>
    <t>123degree6second</t>
  </si>
  <si>
    <t>they also looked at 2011, 2012</t>
  </si>
  <si>
    <t>cannot find exact locations</t>
  </si>
  <si>
    <t>Each sheet contains population mean estimates of height, spring events from provenance trials of western North American tree species.</t>
  </si>
  <si>
    <t>author</t>
  </si>
  <si>
    <t>year_publish</t>
  </si>
  <si>
    <t>year_study</t>
  </si>
  <si>
    <t>continent_prov</t>
  </si>
  <si>
    <t>continent_garden</t>
  </si>
  <si>
    <t>angiosperm_gymnosperm</t>
  </si>
  <si>
    <t>source</t>
  </si>
  <si>
    <t>include</t>
  </si>
  <si>
    <t>organized</t>
  </si>
  <si>
    <t>name of authors</t>
  </si>
  <si>
    <t>year when journal is published</t>
  </si>
  <si>
    <t>year when observation is made</t>
  </si>
  <si>
    <t>continent of the garden</t>
  </si>
  <si>
    <t>continent of the provenances</t>
  </si>
  <si>
    <t>title</t>
  </si>
  <si>
    <t>title of journal paper</t>
  </si>
  <si>
    <t>tag</t>
  </si>
  <si>
    <t>how I named the papers (eg. EA ALNURU Cannell et al. 1987)</t>
  </si>
  <si>
    <t>species</t>
  </si>
  <si>
    <t>species they looked at</t>
  </si>
  <si>
    <t>Aitken-Bemmels2015, Alberto2013, Online2021</t>
  </si>
  <si>
    <t>YES, NO</t>
  </si>
  <si>
    <t>Angiosperm, Gymnosperm</t>
  </si>
  <si>
    <t>has been documented in LocalAdaptationDataMultiple_Tabs</t>
  </si>
  <si>
    <t>Has found MAT and MSP</t>
  </si>
  <si>
    <t>note</t>
  </si>
  <si>
    <t>notes</t>
  </si>
  <si>
    <t>Cannell, M. G. R., M. B. Murray, and L. J. Sheppard.</t>
  </si>
  <si>
    <t>Frost hardiness of red alder (Alnus rubra) provenances in Britain.</t>
  </si>
  <si>
    <t>Europe</t>
  </si>
  <si>
    <t>North America</t>
  </si>
  <si>
    <t>country_garden</t>
  </si>
  <si>
    <t>country of the garden</t>
  </si>
  <si>
    <t>NA ALNURU Cannell et al. 1987</t>
  </si>
  <si>
    <t>angiosperm</t>
  </si>
  <si>
    <t>SB2015</t>
  </si>
  <si>
    <t>YES</t>
  </si>
  <si>
    <t>lat_prov</t>
  </si>
  <si>
    <t>long_prov</t>
  </si>
  <si>
    <t>elev_prov</t>
  </si>
  <si>
    <t>doy_consistent</t>
  </si>
  <si>
    <t>adjusted doy</t>
  </si>
  <si>
    <t>NA ALNURU Hamann et al. 1998</t>
  </si>
  <si>
    <t>Hamann, A., El-Kassaby, Y. A., Koshy, M. P., &amp; Namkoong, G</t>
  </si>
  <si>
    <t xml:space="preserve">Multivariate analysis of allozymic and quantitative trait variation in alnus rubra: Geographic patterns and evolutionary implications </t>
  </si>
  <si>
    <t>Canada</t>
  </si>
  <si>
    <t>NG PICEEN Rehfeldt 1994</t>
  </si>
  <si>
    <t xml:space="preserve">Adaptation of Picea engelmannii populations to the heterogeneous environments of the Intermountain West. </t>
  </si>
  <si>
    <t>Rehfeldt, G. E.</t>
  </si>
  <si>
    <t>greenhouse experiment</t>
  </si>
  <si>
    <t>NG PICEPU Bongarten 1978</t>
  </si>
  <si>
    <t>Genetic and environmental variation in shoot growth and other traits of blue spruce (Picea pungens).</t>
  </si>
  <si>
    <t xml:space="preserve">Bongarten, B. C. </t>
  </si>
  <si>
    <t>gymnosperm</t>
  </si>
  <si>
    <t>Provenance</t>
  </si>
  <si>
    <t>Intermountain</t>
  </si>
  <si>
    <t>Kanibab</t>
  </si>
  <si>
    <t>No. Colorado</t>
  </si>
  <si>
    <t>So. Colorado</t>
  </si>
  <si>
    <t>NO</t>
  </si>
  <si>
    <t>Canada, USA</t>
  </si>
  <si>
    <t>no specific location of provenances</t>
  </si>
  <si>
    <t>planting location…</t>
  </si>
  <si>
    <t>NG PICESI Mimura &amp; Aitken 2007</t>
  </si>
  <si>
    <t>Adaptive gradients and isolation-by-distance with postglacial migration in Picea sitchensis.</t>
  </si>
  <si>
    <t>Mimura, M., S.N. Aitken.</t>
  </si>
  <si>
    <t>NA</t>
  </si>
  <si>
    <t>NG PINUAL Bower and Aitken 2008</t>
  </si>
  <si>
    <t xml:space="preserve">Ecological genetics and seed transfer guidelines for Pinus albicaulis (Pinaceae). </t>
  </si>
  <si>
    <t>Bower, A. D. and S. N. Aitken.</t>
  </si>
  <si>
    <t xml:space="preserve">McKown, A. D., R. D. Guy, J. Klápště, A. Geraldes, M. Friedmann, Q. C. B. Cronk, Y. A. El-Kassaby, S. D. Mansfield, and C. J. Douglas. </t>
  </si>
  <si>
    <t>NA POPUTR McKown et al. 2013</t>
  </si>
  <si>
    <t xml:space="preserve">Geographical and environmental gradients shape phenotypic trait variation and genetic structure in Populus trichocarpa. </t>
  </si>
  <si>
    <t>NG PSEUME Lavadinovic etal 2013</t>
  </si>
  <si>
    <t>Lavadinović, V., V. Isajev, L. Rakonjac, V. Popović, and A. Lučić.</t>
  </si>
  <si>
    <t xml:space="preserve">Douglas-fir provenance phenology observations. </t>
  </si>
  <si>
    <t>NG PSEUME Lavadinovic etal 2018</t>
  </si>
  <si>
    <t>online</t>
  </si>
  <si>
    <t>Correlation between the phenology of leafing and growth characteristics of Douglas-fir provenances in Serbia</t>
  </si>
  <si>
    <t>2002/2003/2004/2005</t>
  </si>
  <si>
    <t>provenances in BC, Canada</t>
  </si>
  <si>
    <t>provenances in the west coast of USA</t>
  </si>
  <si>
    <t>Oregon</t>
  </si>
  <si>
    <t>Washington</t>
  </si>
  <si>
    <t>New Mexico</t>
  </si>
  <si>
    <t>Provenances don`t differ much in the date of leaf-out onset. The coefficient of variation is 2.71%. However, all the provenances that were included in the Juhor experiment leafed out within 18 days. This number of days can bring a lot of risks to plants, since spring is a season with sharp fluctuations in air temperatures</t>
  </si>
  <si>
    <r>
      <t xml:space="preserve">Lavadinovic, V. S., Lavadinovic, V. M., Rakonjac, L., Poduska, Z., &amp; Djordjevic, I. (2018). Correlation between the phenology of leafing and growth characteristics of Douglas-fir provenances in Serbia. </t>
    </r>
    <r>
      <rPr>
        <i/>
        <sz val="12"/>
        <color theme="1"/>
        <rFont val="Calibri"/>
        <family val="2"/>
        <scheme val="minor"/>
      </rPr>
      <t>Forestist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68</t>
    </r>
    <r>
      <rPr>
        <sz val="12"/>
        <color theme="1"/>
        <rFont val="Calibri"/>
        <family val="2"/>
        <scheme val="minor"/>
      </rPr>
      <t>(1), 16–21. https://doi.org/10.5152/forestist.2018.003</t>
    </r>
  </si>
  <si>
    <t>Lavadinovic, V. S., Lavadinovic, V. M., Rakonjac, L., Poduska, Z., &amp; Djordjevic, I.</t>
  </si>
  <si>
    <t>NG PSEUME Sweet 1965</t>
  </si>
  <si>
    <t>Oceania</t>
  </si>
  <si>
    <t>New Zealand</t>
  </si>
  <si>
    <t xml:space="preserve">year </t>
  </si>
  <si>
    <t>** note: trial in New Zealand</t>
  </si>
  <si>
    <t>Provenance Differentes in Pacific Coast Douglas Fir</t>
  </si>
  <si>
    <t>Sweet, G. B.</t>
  </si>
  <si>
    <t>garden in New Zealand</t>
  </si>
  <si>
    <t>cannot find exact locations; used the location of Oregon State Uni as proxy</t>
  </si>
  <si>
    <t>oregon state uni location</t>
  </si>
  <si>
    <t xml:space="preserve">Provenance variation in western hemlock (Tsuga heterophylla (Raf.) Sarg.) seedlings. </t>
  </si>
  <si>
    <t xml:space="preserve">Kuser, J. E. </t>
  </si>
  <si>
    <t>USA</t>
  </si>
  <si>
    <t>NG TSUGHE Kuser 1980</t>
  </si>
  <si>
    <t>NG PSEUME White et al. 1979</t>
  </si>
  <si>
    <t xml:space="preserve"> Effects of provenance, years, and planting location on bud burst of Douglas-fir. </t>
  </si>
  <si>
    <t xml:space="preserve">White T. L., K. K. Ching, and J. Walters. </t>
  </si>
  <si>
    <t>climate_MAT_gathered</t>
  </si>
  <si>
    <t>Normal_1961_1990</t>
  </si>
  <si>
    <t>MAT_prov</t>
  </si>
  <si>
    <t>MSP100_prov</t>
  </si>
  <si>
    <t>MAT_garden</t>
  </si>
  <si>
    <t>MSP100_garden</t>
  </si>
  <si>
    <t>Fraxinus excelsior</t>
  </si>
  <si>
    <t>Angiosperm</t>
  </si>
  <si>
    <t>Latitudinal</t>
  </si>
  <si>
    <t>South early</t>
  </si>
  <si>
    <t>Rosique-Esplugas, C., Cottrell, J. E., Cavers, S., Whittet, R., &amp; Ennos, R. A. (2021). Clinal genetic variation and phenotypic plasticity in leaf phenology, growth and stem form in common ash ( Fraxinus excelsior L.) . Forestry: An International Journal of Forest Research. https://doi.org/10.1093/forestry/cpab026</t>
  </si>
  <si>
    <t xml:space="preserve">need to use data scraping thingy </t>
  </si>
  <si>
    <t>figure 4. the higher the latitude, the later the flushing</t>
  </si>
  <si>
    <t>Country</t>
  </si>
  <si>
    <t>GSL</t>
  </si>
  <si>
    <t>Site</t>
  </si>
  <si>
    <t>(days)</t>
  </si>
  <si>
    <t>Llan</t>
  </si>
  <si>
    <t>NYM</t>
  </si>
  <si>
    <t>Llandovery</t>
  </si>
  <si>
    <t>Craigellachie</t>
  </si>
  <si>
    <t>Scotland</t>
  </si>
  <si>
    <t>x</t>
  </si>
  <si>
    <t>North York Moors</t>
  </si>
  <si>
    <t>Rassal Wood, Kishorn</t>
  </si>
  <si>
    <t>Erchite Wood, Dores</t>
  </si>
  <si>
    <t>Duisdale, Skye</t>
  </si>
  <si>
    <t>Den of Alyth</t>
  </si>
  <si>
    <t>Glen Lyon</t>
  </si>
  <si>
    <t>Fearnan Forest, Kenmore</t>
  </si>
  <si>
    <t>Glasdrum Wood, Loch Creran</t>
  </si>
  <si>
    <t>Ardtornish,Morvern</t>
  </si>
  <si>
    <t>Kilninian, Mull</t>
  </si>
  <si>
    <t>Pitcairns Glen, Dunning</t>
  </si>
  <si>
    <t>Add Valley, Kilmichael Glassary</t>
  </si>
  <si>
    <t>Shielhill Glen</t>
  </si>
  <si>
    <t>Clyde Valley</t>
  </si>
  <si>
    <t>Tweed Valley North Glen</t>
  </si>
  <si>
    <t>Crawick Water</t>
  </si>
  <si>
    <t>Nith Valley</t>
  </si>
  <si>
    <t>Penpont</t>
  </si>
  <si>
    <t>Warks Burn</t>
  </si>
  <si>
    <t>England</t>
  </si>
  <si>
    <t>Castle Eden Dene, Peterlee</t>
  </si>
  <si>
    <t>Forge Valley</t>
  </si>
  <si>
    <t>Witherslack</t>
  </si>
  <si>
    <t>Ashberry Woods</t>
  </si>
  <si>
    <t>Upper Wharfedale</t>
  </si>
  <si>
    <t>Park Wood &amp;Hutton Roof</t>
  </si>
  <si>
    <t>Treswell Woods</t>
  </si>
  <si>
    <t>Via Gellia Woods</t>
  </si>
  <si>
    <t>Betws-y-Coed</t>
  </si>
  <si>
    <t>Wales</t>
  </si>
  <si>
    <t>Forest Bank, Marchington</t>
  </si>
  <si>
    <t>Tick Wood, Ironbridge</t>
  </si>
  <si>
    <t>Aberystwyth Area</t>
  </si>
  <si>
    <t>Out Wood</t>
  </si>
  <si>
    <t>Hayley Wood</t>
  </si>
  <si>
    <t>Groton Wood</t>
  </si>
  <si>
    <t>Talgarth</t>
  </si>
  <si>
    <t>Wyndcliff, Wye Valley</t>
  </si>
  <si>
    <t>Midger Wood</t>
  </si>
  <si>
    <t>Cardiff Area</t>
  </si>
  <si>
    <t>Horner Wood, Porlock</t>
  </si>
  <si>
    <t>Pheasant Copse, Petworth</t>
  </si>
  <si>
    <t>Bignor Hill</t>
  </si>
  <si>
    <t>Greta Wood, Purbeck Ridge</t>
  </si>
  <si>
    <t>hmmm maybe I should scrap NYM</t>
  </si>
  <si>
    <t>Fagus sylvatica</t>
  </si>
  <si>
    <t>Petkova, K., Molle, E., Huber, G., Konnert, M., &amp; Gaviria, J. (2017). Spring and autumn phenology of Bulgarian and German provenances of Common beech (Fagus sylvatica L.) under similar climatic conditions. Silvae Genetica, 66(1), 24–32. https://doi.org/10.1515/sg-2017-0004</t>
  </si>
  <si>
    <t>Elchingen</t>
  </si>
  <si>
    <t>Elch</t>
  </si>
  <si>
    <t>42º57’27” N</t>
  </si>
  <si>
    <t xml:space="preserve"> 26°37´42” E</t>
  </si>
  <si>
    <t>48°27’21”</t>
  </si>
  <si>
    <t>10°03’48”</t>
  </si>
  <si>
    <t>Silberbach</t>
  </si>
  <si>
    <t>S</t>
  </si>
  <si>
    <t>50°08’00”</t>
  </si>
  <si>
    <t>12°11’00”</t>
  </si>
  <si>
    <t>Ebersdorf</t>
  </si>
  <si>
    <t xml:space="preserve">E </t>
  </si>
  <si>
    <t>50°30’15”</t>
  </si>
  <si>
    <t>11°19’41”</t>
  </si>
  <si>
    <t>Mindelzell</t>
  </si>
  <si>
    <t>M</t>
  </si>
  <si>
    <t>48°13’06”</t>
  </si>
  <si>
    <t>10°25’23”</t>
  </si>
  <si>
    <t>Ebrach</t>
  </si>
  <si>
    <t>Ebr</t>
  </si>
  <si>
    <t>49°57’06”</t>
  </si>
  <si>
    <t>10°29’18”</t>
  </si>
  <si>
    <t>Peschtera</t>
  </si>
  <si>
    <t>Psht</t>
  </si>
  <si>
    <t>41°58’25”</t>
  </si>
  <si>
    <t>24°22’38”</t>
  </si>
  <si>
    <t>Berkovitza</t>
  </si>
  <si>
    <t>B</t>
  </si>
  <si>
    <t>43°21’21”</t>
  </si>
  <si>
    <t>23°09’87”</t>
  </si>
  <si>
    <t>Petrohan</t>
  </si>
  <si>
    <t xml:space="preserve">P </t>
  </si>
  <si>
    <t>43°15’18”</t>
  </si>
  <si>
    <t>23°14’20”</t>
  </si>
  <si>
    <t>data scraped from figure 2</t>
  </si>
  <si>
    <t>Schueler, S., &amp; Liesebach, M. (n.d.). Conservation and sustainable utilization of forest tree diversity in climate change (SUSTREE) View project MoreSeedsAdapt-Modelling the requirements of forest seeds and seedling provision for sustainable forest adaptation to climate change for meeting future raw material demand View project. https://www.researchgate.net/publication/287176697</t>
  </si>
  <si>
    <t>ID1 (Country)</t>
  </si>
  <si>
    <t>two sites</t>
  </si>
  <si>
    <t>Spain</t>
  </si>
  <si>
    <t>Anguiano</t>
  </si>
  <si>
    <t>42° 15‘ N</t>
  </si>
  <si>
    <t xml:space="preserve"> 02° 45‘ W</t>
  </si>
  <si>
    <t>Gablitz Österreich</t>
  </si>
  <si>
    <t>48° 15’ N</t>
  </si>
  <si>
    <t>16° 07’ O</t>
  </si>
  <si>
    <t>Oderhaus</t>
  </si>
  <si>
    <t>51° 40‘ N</t>
  </si>
  <si>
    <t>10° 50‘ O</t>
  </si>
  <si>
    <t xml:space="preserve">need translation </t>
  </si>
  <si>
    <t>Schädtbek</t>
  </si>
  <si>
    <t>54° 18’ N</t>
  </si>
  <si>
    <t>10° 18’ O</t>
  </si>
  <si>
    <t>Gransee</t>
  </si>
  <si>
    <t>53° 00‘ N</t>
  </si>
  <si>
    <t>13° 10‘ O</t>
  </si>
  <si>
    <t>Neuberg-Mürzsteg</t>
  </si>
  <si>
    <t>47° 45‘ N</t>
  </si>
  <si>
    <t>15° 28‘ O</t>
  </si>
  <si>
    <t>Kladská</t>
  </si>
  <si>
    <t>50° 20‘ N</t>
  </si>
  <si>
    <t>12° 37‘ O</t>
  </si>
  <si>
    <t>Beius-Bihor</t>
  </si>
  <si>
    <t>46° 41‘ N</t>
  </si>
  <si>
    <t>22° 16‘ O</t>
  </si>
  <si>
    <t>need to convert this first</t>
  </si>
  <si>
    <t>EA FRAXEX Rosique-Esplugas 2021</t>
  </si>
  <si>
    <t>EA FAGUSY Petkova et al 2017</t>
  </si>
  <si>
    <t>EA FAGUSY Schueler et al 2012</t>
  </si>
  <si>
    <t>UK</t>
  </si>
  <si>
    <t xml:space="preserve">Rosique-Esplugas, C., Cottrell, J. E., Cavers, S., Whittet, R., &amp; Ennos, R. A. </t>
  </si>
  <si>
    <t xml:space="preserve">Clinal genetic variation and phenotypic plasticity in leaf phenology, growth and stem form in common ash ( Fraxinus excelsior L.) </t>
  </si>
  <si>
    <t>Petkova, K., Molle, E., Huber, G., Konnert, M., &amp; Gaviria, J.</t>
  </si>
  <si>
    <t>Spring and autumn phenology of Bulgarian and German provenances of Common beech (Fagus sylvatica L.) under similar climatic conditions.  https://doi.org/10.1515/sg-2017-0004</t>
  </si>
  <si>
    <t>2013/2016</t>
  </si>
  <si>
    <t>Bulgaria</t>
  </si>
  <si>
    <t>Europe (Germany)</t>
  </si>
  <si>
    <t>need translation (paper is in german)</t>
  </si>
  <si>
    <t xml:space="preserve">Schueler, S., &amp; Liesebach, M. </t>
  </si>
  <si>
    <t>2005/2006/2007</t>
  </si>
  <si>
    <t>Germany/Austria</t>
  </si>
  <si>
    <t xml:space="preserve">Conservation and sustainable forest adaptation to climate change for meeting future raw material demand View project. </t>
  </si>
  <si>
    <t>need to translate</t>
  </si>
  <si>
    <t>Populus balsamifera</t>
  </si>
  <si>
    <t>No cline</t>
  </si>
  <si>
    <t>Farmer RE (1993) Latitudinal variation in height and phenology of balsam poplar. Silvae</t>
  </si>
  <si>
    <t>Genetica, 42, 148–153.</t>
  </si>
  <si>
    <t>*Reference date: April 15</t>
  </si>
  <si>
    <t>Northern Wisconsin</t>
  </si>
  <si>
    <t>Thunder Bay</t>
  </si>
  <si>
    <t>Pickle Lake</t>
  </si>
  <si>
    <t>Bearskin Lake</t>
  </si>
  <si>
    <t>Our data differ</t>
  </si>
  <si>
    <t>from previous observations in that in 1987 (year 4), when</t>
  </si>
  <si>
    <t>bud break averaged 4 days earlier than in cooler years,</t>
  </si>
  <si>
    <t>the most northern and southern provenances began growth</t>
  </si>
  <si>
    <t>at about the same time.</t>
  </si>
  <si>
    <t>NG TSUGHE Hannerz et al. 1999</t>
  </si>
  <si>
    <t>EG PICEAB Sogaard et al. 2008</t>
  </si>
  <si>
    <t>NA POPUBA Farmer 1993</t>
  </si>
  <si>
    <t>Alberto2013</t>
  </si>
  <si>
    <t>Gymnosperm</t>
  </si>
  <si>
    <t>Revue Canadienne De Recherche Forestiere, 29, 509–516.</t>
  </si>
  <si>
    <t>*Reference date: April 1</t>
  </si>
  <si>
    <t>Tillamook</t>
  </si>
  <si>
    <t>48°25'</t>
  </si>
  <si>
    <t>124°01'</t>
  </si>
  <si>
    <t>45°30'</t>
  </si>
  <si>
    <t>123°30'</t>
  </si>
  <si>
    <t>Cascades</t>
  </si>
  <si>
    <t>44°52'</t>
  </si>
  <si>
    <t>122°11'</t>
  </si>
  <si>
    <t>Vancouver Island</t>
  </si>
  <si>
    <t>50°00'</t>
  </si>
  <si>
    <t xml:space="preserve"> 125°00'</t>
  </si>
  <si>
    <t>Queen Charlotte Islands</t>
  </si>
  <si>
    <t>53°30'</t>
  </si>
  <si>
    <t>132°09'</t>
  </si>
  <si>
    <t>Picea abies</t>
  </si>
  <si>
    <t>North early</t>
  </si>
  <si>
    <t>Sogaard G, Johnsen O, Nilsen J, Junttila O (2008) Climatic control of bud burst in young</t>
  </si>
  <si>
    <t>seedlings of nine provenances of Norway spruce. Tree Physiology, 28, 311–320.</t>
  </si>
  <si>
    <t>P1</t>
  </si>
  <si>
    <t>Rana, Norway</t>
  </si>
  <si>
    <t>66°25′</t>
  </si>
  <si>
    <t>14°30′</t>
  </si>
  <si>
    <t>Namskogan, Norway</t>
  </si>
  <si>
    <t>64°50'</t>
  </si>
  <si>
    <t>13°00'</t>
  </si>
  <si>
    <t>N1</t>
  </si>
  <si>
    <t xml:space="preserve">Namdalseid/Namsos/Nærøy, Norway </t>
  </si>
  <si>
    <t>64°'40</t>
  </si>
  <si>
    <t>11°40'</t>
  </si>
  <si>
    <t>BV1</t>
  </si>
  <si>
    <t>Østre Toten, Norway</t>
  </si>
  <si>
    <t>60°35'</t>
  </si>
  <si>
    <t>11°00'</t>
  </si>
  <si>
    <t>BV4</t>
  </si>
  <si>
    <t>Gol, Norway</t>
  </si>
  <si>
    <t>60°'45</t>
  </si>
  <si>
    <t>9°00'</t>
  </si>
  <si>
    <t>BV8</t>
  </si>
  <si>
    <t>Etnedal/Nord-Aurdal/Sør-Audal/Gausdal, Norway</t>
  </si>
  <si>
    <t>60°56'</t>
  </si>
  <si>
    <t>9°'38</t>
  </si>
  <si>
    <t>F1</t>
  </si>
  <si>
    <t>Arendal/Tvedestrand, Norway</t>
  </si>
  <si>
    <t>58°35'</t>
  </si>
  <si>
    <t>8°50'</t>
  </si>
  <si>
    <t>Har5</t>
  </si>
  <si>
    <t>Stadt Osterrode, Germany</t>
  </si>
  <si>
    <t>51°40'</t>
  </si>
  <si>
    <t>10°30'</t>
  </si>
  <si>
    <t>HvR</t>
  </si>
  <si>
    <t>Voloshnirk, Belarus</t>
  </si>
  <si>
    <t>54°05'</t>
  </si>
  <si>
    <t>26°31'</t>
  </si>
  <si>
    <t>doy=91</t>
  </si>
  <si>
    <t>assuming May 1 is day 121</t>
  </si>
  <si>
    <t>N.A.</t>
  </si>
  <si>
    <t>multiple_years</t>
  </si>
  <si>
    <t>label</t>
  </si>
  <si>
    <t>N.A</t>
  </si>
  <si>
    <t>temp data gathered from FAO climate information tool</t>
  </si>
  <si>
    <t>data gathered using FAO's climate info tool</t>
  </si>
  <si>
    <t>scraped from figure 5</t>
  </si>
  <si>
    <t>info from FAO's climate info tool</t>
  </si>
  <si>
    <t>69°39′ N, 18°55′ E</t>
  </si>
  <si>
    <t>FAO climate info tool</t>
  </si>
  <si>
    <t>Effects of genetic selection for growth on frost hardiness in western hemlock. Canadian Journal of Forest Research-</t>
  </si>
  <si>
    <t xml:space="preserve">Hannerz M, Aitken SN, King JN, Budge S (1999) </t>
  </si>
  <si>
    <t>Effects of genetic selection for growth on frost hardiness in western hemlock.</t>
  </si>
  <si>
    <t>Norway</t>
  </si>
  <si>
    <t xml:space="preserve">Sogaard G, Johnsen O, Nilsen J, Junttila O (2008) </t>
  </si>
  <si>
    <t>Climatic control of bud burst in young seedlings of nine provenances of Norway spruce. Tree Physiology, 28, 311–320.</t>
  </si>
  <si>
    <t xml:space="preserve">Farmer RE (1993) </t>
  </si>
  <si>
    <t>Latitudinal variation in height and phenology of balsam poplar. Silvae</t>
  </si>
  <si>
    <t>1985/1986/1987</t>
  </si>
  <si>
    <t>fall_events</t>
  </si>
  <si>
    <t>Fao climate into tool</t>
  </si>
  <si>
    <t>n.d.</t>
  </si>
  <si>
    <t>probably need to get rid off</t>
  </si>
  <si>
    <t>prov_continent</t>
  </si>
  <si>
    <t>Trade-off between height growth and spring flushing in common beech (Fagus sylvatica L.)</t>
  </si>
  <si>
    <t>Dušan Gömöry &amp; Ladislav Paule</t>
  </si>
  <si>
    <t>2007/2008</t>
  </si>
  <si>
    <t>Slovakia</t>
  </si>
  <si>
    <t>EA FAGUSY Gömöry &amp; Paule 2011</t>
  </si>
  <si>
    <t>Gömöry, D., &amp; Paule, L. Trade-off between height growth and spring flushing in common beech (Fagus sylvatica L.). Annals of Forest Science, Springer Nature (since 2011)/EDP Science (until 2010), 2011, 68 (5), pp.975-984. ff10.1007/s13595-011-0103-1ff. ffhal-00930670f</t>
  </si>
  <si>
    <t>Common-garden experiment reveals clinal trends of bud phenology in black spruce populations from a latitudinal gradient in the boreal forest</t>
  </si>
  <si>
    <t>NG PICEMA Guo et al 2021</t>
  </si>
  <si>
    <t>Guo, X., Klisz, M., Puchałka, R., Silvestro, R.,  Faubert, P., Belien, E., Huang, J., &amp; Rossi, S. (2021). Common-garden experiment reveals clinal trends of bud phenology in black spruce populations from a latitudinal gradient in the boreal forest. Journal of Ecology. ISSN: 0022-0477. DOI: 10.1111/1365-2745.13582</t>
  </si>
  <si>
    <t xml:space="preserve">Guo, X., Klisz, M., Puchałka, R., Silvestro, R.,  Faubert, P., Belien, E., Huang, J., &amp; Rossi, S. </t>
  </si>
  <si>
    <t>Picea mariana</t>
  </si>
  <si>
    <t>2015/2017/2018/2019</t>
  </si>
  <si>
    <t>NG PINUPO Dixit et al 2020</t>
  </si>
  <si>
    <t>Provenance Geographical and Climatic Characteristics Influence Budburst Phenology of Southwestern Ponderosa Pine Seedlings</t>
  </si>
  <si>
    <t>Dixit A, Kolb T, Burney O. Provenance Geographical and Climatic Characteristics Influence Budburst Phenology of Southwestern Ponderosa Pine Seedlings. Forests. 2020; 11(10):1067. https://doi.org/10.3390/f11101067</t>
  </si>
  <si>
    <t>Dixit A, Kolb T, Burney O</t>
  </si>
  <si>
    <t>Picardie</t>
  </si>
  <si>
    <t>Bretagne</t>
  </si>
  <si>
    <t>La Faye</t>
  </si>
  <si>
    <t>Gruenewald</t>
  </si>
  <si>
    <t>Soignes</t>
  </si>
  <si>
    <t>Aarnink</t>
  </si>
  <si>
    <t>Elspeet</t>
  </si>
  <si>
    <t>Gotse Delchev</t>
  </si>
  <si>
    <t>Bathurst</t>
  </si>
  <si>
    <t>Grasten</t>
  </si>
  <si>
    <t>Torup</t>
  </si>
  <si>
    <t>Farchau</t>
  </si>
  <si>
    <t>Schlüchtern</t>
  </si>
  <si>
    <t>Belzig</t>
  </si>
  <si>
    <t>Urach</t>
  </si>
  <si>
    <t>Hinterstoder</t>
  </si>
  <si>
    <t>Eisenerz</t>
  </si>
  <si>
    <t>Jaworze</t>
  </si>
  <si>
    <t>Tarnawa</t>
  </si>
  <si>
    <t>Jawornik</t>
  </si>
  <si>
    <t>Jablonec n.Nisou</t>
  </si>
  <si>
    <t>Janov-Nacetin</t>
  </si>
  <si>
    <t>Horni Plana</t>
  </si>
  <si>
    <t>Postojna Masun</t>
  </si>
  <si>
    <t>Postojna Javor</t>
  </si>
  <si>
    <t>Gramatikovo</t>
  </si>
  <si>
    <t>Aarberg</t>
  </si>
  <si>
    <t>Nizbor</t>
  </si>
  <si>
    <t>Bilowo</t>
  </si>
  <si>
    <t>Buchlovice</t>
  </si>
  <si>
    <t>Bordure Man</t>
  </si>
  <si>
    <t xml:space="preserve">Sud Massif Central </t>
  </si>
  <si>
    <t>Netherlands</t>
  </si>
  <si>
    <t>England, UK</t>
  </si>
  <si>
    <t>Denmark</t>
  </si>
  <si>
    <t>Germany</t>
  </si>
  <si>
    <t>Austria</t>
  </si>
  <si>
    <t> Czechia</t>
  </si>
  <si>
    <t>Poland</t>
  </si>
  <si>
    <t>Switherland</t>
  </si>
  <si>
    <t>Slovenia</t>
  </si>
  <si>
    <t>Ukraine</t>
  </si>
  <si>
    <t>France</t>
  </si>
  <si>
    <t>Luxembourg</t>
  </si>
  <si>
    <t>Belgium</t>
  </si>
  <si>
    <t>species_type</t>
  </si>
  <si>
    <t>SIM</t>
  </si>
  <si>
    <t>Simoncouche</t>
  </si>
  <si>
    <t>BER</t>
  </si>
  <si>
    <t>Bernatchez</t>
  </si>
  <si>
    <t>MIS</t>
  </si>
  <si>
    <t>Mistassibi</t>
  </si>
  <si>
    <t>DAN</t>
  </si>
  <si>
    <t>Camp Daniel</t>
  </si>
  <si>
    <t>MIR</t>
  </si>
  <si>
    <t>Mirage</t>
  </si>
  <si>
    <t>Cherry Road</t>
  </si>
  <si>
    <t>CR</t>
  </si>
  <si>
    <t>Blue River</t>
  </si>
  <si>
    <t>BR</t>
  </si>
  <si>
    <t>Mesa Del Medio</t>
  </si>
  <si>
    <t>MDM</t>
  </si>
  <si>
    <t xml:space="preserve">Prescott—Iron Springs Road </t>
  </si>
  <si>
    <t>PIS</t>
  </si>
  <si>
    <t>Townsend Winona</t>
  </si>
  <si>
    <t>WIN</t>
  </si>
  <si>
    <t xml:space="preserve">Hualapai Mountains </t>
  </si>
  <si>
    <t xml:space="preserve">Ruidoso Service </t>
  </si>
  <si>
    <t>RSO</t>
  </si>
  <si>
    <t>HM</t>
  </si>
  <si>
    <t xml:space="preserve">Sapello Rt. 3 </t>
  </si>
  <si>
    <t>SAP</t>
  </si>
  <si>
    <t xml:space="preserve">South Kaibab Tusayan Dist. </t>
  </si>
  <si>
    <t>SKT</t>
  </si>
  <si>
    <t xml:space="preserve">Northern Arizona University </t>
  </si>
  <si>
    <t>NAU</t>
  </si>
  <si>
    <t>Rim District</t>
  </si>
  <si>
    <t>RD</t>
  </si>
  <si>
    <t>HH Ranch</t>
  </si>
  <si>
    <t>HHR</t>
  </si>
  <si>
    <t xml:space="preserve">Mineral Hill </t>
  </si>
  <si>
    <t>MH</t>
  </si>
  <si>
    <t>Mud Springs</t>
  </si>
  <si>
    <t>MUD</t>
  </si>
  <si>
    <t>Manzano Mountains</t>
  </si>
  <si>
    <t>MAN</t>
  </si>
  <si>
    <t>Vallecitos-Jemez Springs</t>
  </si>
  <si>
    <t>VJS</t>
  </si>
  <si>
    <t>Hartman Ridge</t>
  </si>
  <si>
    <t>HR</t>
  </si>
  <si>
    <t xml:space="preserve">Borrego Mesa </t>
  </si>
  <si>
    <t>BM</t>
  </si>
  <si>
    <t>Magdalena Mountains</t>
  </si>
  <si>
    <t>MAG</t>
  </si>
  <si>
    <t xml:space="preserve">Green’s Peak </t>
  </si>
  <si>
    <t>GP</t>
  </si>
  <si>
    <t>TAY</t>
  </si>
  <si>
    <t>Mount Taylor</t>
  </si>
  <si>
    <t>3 year average</t>
  </si>
  <si>
    <t>after -180</t>
  </si>
  <si>
    <t>original DOY</t>
  </si>
  <si>
    <t>(need to find a paper to back this up)</t>
  </si>
  <si>
    <t>after +90</t>
  </si>
  <si>
    <t>need to find a paper to back this up….</t>
  </si>
  <si>
    <t>1962/1963/1965</t>
  </si>
  <si>
    <t>standardized by +90/180</t>
  </si>
  <si>
    <t>Spring bud phenology of 18 Betula papyrifera populations in British Columbia</t>
  </si>
  <si>
    <t>Christopher D.B. Hawkins &amp; Amalesh Dhar</t>
  </si>
  <si>
    <t>Betula papyrifera</t>
  </si>
  <si>
    <t>NA BETUPA Hawkins &amp; Dhar 2012</t>
  </si>
  <si>
    <t>rob</t>
  </si>
  <si>
    <t>Christopher D.B. Hawkins &amp; Amalesh Dhar (2012) Spring bud phenology of 18 Betula</t>
  </si>
  <si>
    <t>papyrifera populations in British Columbia, Scandinavian Journal of Forest Research, 27:6, 507-519, DOI:</t>
  </si>
  <si>
    <t>10.1080/02827581.2012.671356</t>
  </si>
  <si>
    <t>Nelson</t>
  </si>
  <si>
    <t>Porcupine Cka</t>
  </si>
  <si>
    <t>St Mary River</t>
  </si>
  <si>
    <t>Wilson Cka</t>
  </si>
  <si>
    <t>Mars Ck</t>
  </si>
  <si>
    <t>Kamloops</t>
  </si>
  <si>
    <t>Barnes Ck</t>
  </si>
  <si>
    <t>Lee Cka</t>
  </si>
  <si>
    <t>Bush Cka</t>
  </si>
  <si>
    <t>Cariboo</t>
  </si>
  <si>
    <t>Cuisson Lka</t>
  </si>
  <si>
    <t>Raft Cka</t>
  </si>
  <si>
    <t>Sardine Ck</t>
  </si>
  <si>
    <t>Prince George</t>
  </si>
  <si>
    <t>Frost Lk</t>
  </si>
  <si>
    <t>Tabor Lk</t>
  </si>
  <si>
    <t>Eaglet Lka</t>
  </si>
  <si>
    <t>Amanita Lka</t>
  </si>
  <si>
    <t>Little Oliver Ck</t>
  </si>
  <si>
    <t>Juniper Cka</t>
  </si>
  <si>
    <t>Burdich Cka</t>
  </si>
  <si>
    <t>Soolanayakanahally RY, Guy RD, Silim SN, Song M.</t>
  </si>
  <si>
    <t>Timing of photoperiodic competency causes phenological mismatch in balsam poplar</t>
  </si>
  <si>
    <t xml:space="preserve">Populus balsamifera </t>
  </si>
  <si>
    <t>1998/1999</t>
  </si>
  <si>
    <t>need to get the location of the provenances</t>
  </si>
  <si>
    <t>need to find locations of provenances</t>
  </si>
  <si>
    <t>and then can scrape doy from figures</t>
  </si>
  <si>
    <t>Soolanayakanahally, R. Y., Guy, R. D., Silim, S. N., &amp; Song, M. (2013). Timing of photoperiodic competency causes phenological mismatch in balsam poplar (Populus balsamifera L.). Plant, cell &amp; environment, 36(1), 116–127. https://doi.org/10.1111/j.1365-3040.2012.02560.x</t>
  </si>
  <si>
    <t>Leaf out times of temperate woody plants are related to phylogeny, deciduousness, growth habit and wood anatomy</t>
  </si>
  <si>
    <t>Zoe A. Panchen,Richard B. Primack,Birgit Nordt,Elizabeth R. Ellwood,Albert-Dieter Stevens,Susanne S. Renner,Charles G. Willis,Robert Fahey,Alan Whittemore,Yanjun Du,Charles C. Davis</t>
  </si>
  <si>
    <t>Panchen et al. 2014</t>
  </si>
  <si>
    <t>not a provenance study</t>
  </si>
  <si>
    <t>Comparative physiology of allopatric Populus species: geographic clines in photosynthesis, height growth, and carbon isotope discrimination in common gardens</t>
  </si>
  <si>
    <t>Soolanayakanahally, R. Y., Guy, R. D., Street, N. R., Robinson, K. M., Silim, S. N., Albrectsen, B. R., &amp; Jansson, S. (2015). Comparative physiology of allopatric Populus species: geographic clines in photosynthesis, height growth, and carbon isotope discrimination in common gardens. Frontiers in plant science, 6, 528. https://doi.org/10.3389/fpls.2015.00528</t>
  </si>
  <si>
    <t>Soolanayakanahally, R. Y., Guy, R. D., Street, N. R., Robinson, K. M., Silim, S. N., Albrectsen, B. R., &amp; Jansson, S.</t>
  </si>
  <si>
    <t>Populus tremula</t>
  </si>
  <si>
    <t>NA POPUBA Soola...lly etal 2015</t>
  </si>
  <si>
    <t>NA POPUBA Soola...lly etal 2013</t>
  </si>
  <si>
    <t>Fredericton (FRE)</t>
  </si>
  <si>
    <t>Rouyn Noranda (RNA)</t>
  </si>
  <si>
    <t>Love (LOV)</t>
  </si>
  <si>
    <t>Grand Prairie (GPR)</t>
  </si>
  <si>
    <t>White Horse (WHR)</t>
  </si>
  <si>
    <t>Ronneby</t>
  </si>
  <si>
    <t>Simlång</t>
  </si>
  <si>
    <t>Ydre</t>
  </si>
  <si>
    <t>Vårgårda</t>
  </si>
  <si>
    <t>Brunsberg</t>
  </si>
  <si>
    <t>Uppsala</t>
  </si>
  <si>
    <t>Älvdalen</t>
  </si>
  <si>
    <t>Delsbo</t>
  </si>
  <si>
    <t>Umeå</t>
  </si>
  <si>
    <t>Dorotea</t>
  </si>
  <si>
    <t>Luleå</t>
  </si>
  <si>
    <t>Arjeplog</t>
  </si>
  <si>
    <t>hmmm looks like there is no bb doy</t>
  </si>
  <si>
    <t>EA POPUTR Soola...lly etal 2015</t>
  </si>
  <si>
    <t>EA POPURE Soola...lly etal 2015</t>
  </si>
  <si>
    <t>Low genetic diversity, moderate local adaptation, and phylogeographic insights in Cornus nuttallii (Cornaceae)</t>
  </si>
  <si>
    <t>no doy</t>
  </si>
  <si>
    <t>Karolyn R. Keir, Jordan B. Bemmels and Sally N. Aitken</t>
  </si>
  <si>
    <t>The ecological and conservation genetics of Garry oak (Quercus garryana Dougl. ex Hook))</t>
  </si>
  <si>
    <t>Huebert, Colin A.</t>
  </si>
  <si>
    <t>NA CORNNU Kier et al. 2011</t>
  </si>
  <si>
    <t>NA QUERGA Huebert 2009</t>
  </si>
  <si>
    <t>Cornus nuttallii </t>
  </si>
  <si>
    <t>Sally</t>
  </si>
  <si>
    <t>hmmm maybe no need this info</t>
  </si>
  <si>
    <t>simple_climate_prov_gathered</t>
  </si>
  <si>
    <t>simple_climate_garden_gathered</t>
  </si>
  <si>
    <t>daily_climate_garden_gathered</t>
  </si>
  <si>
    <t>prov46</t>
  </si>
  <si>
    <t>prov11</t>
  </si>
  <si>
    <t>prov4</t>
  </si>
  <si>
    <t>prov_garden_different_continent</t>
  </si>
  <si>
    <t>prov16</t>
  </si>
  <si>
    <t>hmmmm days to budburst…kinda pointless to look at garden climate?</t>
  </si>
  <si>
    <t>facet_plots_made_50-150</t>
  </si>
  <si>
    <t>prov3</t>
  </si>
  <si>
    <t>missing_dailyclim_prov</t>
  </si>
  <si>
    <t>facet_plots_distribution_overlap</t>
  </si>
  <si>
    <t>percentage_distribution_overlap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</si>
</sst>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name val="Calibri"/>
      <family val="2"/>
      <scheme val="minor"/>
    </font>
    <font>
      <sz val="9"/>
      <color indexed="8"/>
      <name val="Arial"/>
      <family val="2"/>
    </font>
    <font>
      <sz val="9"/>
      <color indexed="8"/>
      <name val="Book Antiqua"/>
      <family val="2"/>
    </font>
    <font>
      <sz val="10"/>
      <name val="Times New Roman"/>
      <family val="1"/>
      <charset val="204"/>
    </font>
    <font>
      <sz val="8"/>
      <color indexed="8"/>
      <name val="Arial"/>
      <family val="2"/>
    </font>
    <font>
      <sz val="8"/>
      <color indexed="8"/>
      <name val="Times New Roman"/>
      <family val="1"/>
      <charset val="204"/>
    </font>
    <font>
      <sz val="7"/>
      <color indexed="8"/>
      <name val="Arial"/>
      <family val="2"/>
    </font>
    <font>
      <i/>
      <sz val="7"/>
      <color indexed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4" fillId="0" borderId="0" xfId="0" applyFont="1"/>
    <xf numFmtId="0" fontId="7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2" fontId="0" fillId="0" borderId="0" xfId="0" applyNumberFormat="1"/>
    <xf numFmtId="0" fontId="4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3" borderId="0" xfId="0" applyFont="1" applyFill="1"/>
    <xf numFmtId="0" fontId="12" fillId="0" borderId="0" xfId="0" applyFont="1"/>
    <xf numFmtId="0" fontId="0" fillId="4" borderId="0" xfId="0" applyFill="1"/>
    <xf numFmtId="0" fontId="0" fillId="0" borderId="0" xfId="0" applyFont="1" applyFill="1"/>
    <xf numFmtId="0" fontId="0" fillId="5" borderId="0" xfId="0" applyFill="1"/>
    <xf numFmtId="0" fontId="4" fillId="6" borderId="0" xfId="0" applyFont="1" applyFill="1"/>
    <xf numFmtId="0" fontId="0" fillId="7" borderId="0" xfId="0" applyFill="1"/>
    <xf numFmtId="0" fontId="13" fillId="0" borderId="0" xfId="0" applyFont="1"/>
    <xf numFmtId="0" fontId="0" fillId="0" borderId="1" xfId="0" applyBorder="1"/>
    <xf numFmtId="0" fontId="0" fillId="0" borderId="2" xfId="0" applyBorder="1"/>
    <xf numFmtId="0" fontId="4" fillId="7" borderId="0" xfId="0" applyFont="1" applyFill="1"/>
    <xf numFmtId="0" fontId="14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 applyFill="1"/>
    <xf numFmtId="0" fontId="0" fillId="8" borderId="0" xfId="0" applyFill="1"/>
    <xf numFmtId="1" fontId="16" fillId="0" borderId="0" xfId="0" applyNumberFormat="1" applyFont="1" applyAlignment="1">
      <alignment horizontal="left" vertical="top" shrinkToFit="1"/>
    </xf>
    <xf numFmtId="164" fontId="16" fillId="0" borderId="0" xfId="0" applyNumberFormat="1" applyFont="1" applyAlignment="1">
      <alignment horizontal="left" vertical="top" indent="1" shrinkToFit="1"/>
    </xf>
    <xf numFmtId="164" fontId="16" fillId="0" borderId="0" xfId="0" applyNumberFormat="1" applyFont="1" applyAlignment="1">
      <alignment horizontal="right" vertical="top" shrinkToFit="1"/>
    </xf>
    <xf numFmtId="0" fontId="17" fillId="0" borderId="0" xfId="0" applyFont="1" applyAlignment="1">
      <alignment horizontal="left" wrapText="1"/>
    </xf>
    <xf numFmtId="0" fontId="10" fillId="8" borderId="0" xfId="0" applyFont="1" applyFill="1"/>
    <xf numFmtId="0" fontId="4" fillId="8" borderId="0" xfId="0" applyFont="1" applyFill="1"/>
    <xf numFmtId="0" fontId="18" fillId="0" borderId="3" xfId="0" applyFont="1" applyFill="1" applyBorder="1" applyAlignment="1">
      <alignment horizontal="left" vertical="top" wrapText="1"/>
    </xf>
    <xf numFmtId="0" fontId="2" fillId="0" borderId="3" xfId="0" applyFont="1" applyFill="1" applyBorder="1"/>
    <xf numFmtId="1" fontId="18" fillId="0" borderId="3" xfId="0" applyNumberFormat="1" applyFont="1" applyFill="1" applyBorder="1" applyAlignment="1">
      <alignment horizontal="right" vertical="top" shrinkToFit="1"/>
    </xf>
    <xf numFmtId="0" fontId="2" fillId="0" borderId="3" xfId="0" applyFont="1" applyBorder="1" applyAlignment="1">
      <alignment vertical="center"/>
    </xf>
    <xf numFmtId="0" fontId="2" fillId="0" borderId="3" xfId="0" applyFont="1" applyBorder="1"/>
    <xf numFmtId="0" fontId="13" fillId="0" borderId="3" xfId="0" applyFont="1" applyBorder="1"/>
    <xf numFmtId="0" fontId="15" fillId="0" borderId="3" xfId="0" applyFont="1" applyBorder="1"/>
    <xf numFmtId="0" fontId="19" fillId="0" borderId="3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right" vertical="top" wrapText="1"/>
    </xf>
    <xf numFmtId="1" fontId="20" fillId="0" borderId="0" xfId="0" applyNumberFormat="1" applyFont="1" applyAlignment="1">
      <alignment horizontal="left" vertical="top" indent="5" shrinkToFit="1"/>
    </xf>
    <xf numFmtId="0" fontId="21" fillId="0" borderId="0" xfId="0" applyFont="1" applyAlignment="1">
      <alignment horizontal="center" vertical="top" wrapText="1"/>
    </xf>
    <xf numFmtId="0" fontId="21" fillId="0" borderId="0" xfId="0" applyFont="1" applyAlignment="1">
      <alignment horizontal="left" vertical="top" wrapText="1" indent="1"/>
    </xf>
    <xf numFmtId="0" fontId="2" fillId="0" borderId="0" xfId="0" applyFont="1"/>
    <xf numFmtId="0" fontId="0" fillId="9" borderId="0" xfId="0" applyFill="1"/>
    <xf numFmtId="0" fontId="24" fillId="0" borderId="4" xfId="0" applyFont="1" applyBorder="1" applyAlignment="1">
      <alignment horizontal="center" vertical="top" wrapText="1"/>
    </xf>
    <xf numFmtId="1" fontId="23" fillId="0" borderId="4" xfId="0" applyNumberFormat="1" applyFont="1" applyBorder="1" applyAlignment="1">
      <alignment horizontal="right" vertical="top" shrinkToFit="1"/>
    </xf>
    <xf numFmtId="0" fontId="24" fillId="0" borderId="0" xfId="0" applyFont="1" applyAlignment="1">
      <alignment horizontal="center" vertical="top" wrapText="1"/>
    </xf>
    <xf numFmtId="1" fontId="23" fillId="0" borderId="0" xfId="0" applyNumberFormat="1" applyFont="1" applyAlignment="1">
      <alignment horizontal="right" vertical="top" shrinkToFit="1"/>
    </xf>
    <xf numFmtId="0" fontId="0" fillId="10" borderId="0" xfId="0" applyFill="1"/>
    <xf numFmtId="0" fontId="0" fillId="6" borderId="0" xfId="0" applyFill="1"/>
    <xf numFmtId="0" fontId="26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2" fontId="25" fillId="0" borderId="0" xfId="0" applyNumberFormat="1" applyFont="1" applyAlignment="1">
      <alignment horizontal="left" vertical="top" indent="1" shrinkToFit="1"/>
    </xf>
    <xf numFmtId="1" fontId="25" fillId="0" borderId="0" xfId="0" applyNumberFormat="1" applyFont="1" applyAlignment="1">
      <alignment horizontal="right" vertical="top" shrinkToFit="1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wrapText="1"/>
    </xf>
    <xf numFmtId="0" fontId="13" fillId="0" borderId="5" xfId="0" applyFont="1" applyBorder="1"/>
    <xf numFmtId="0" fontId="1" fillId="0" borderId="0" xfId="0" applyFont="1" applyBorder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G13" sqref="G13"/>
    </sheetView>
  </sheetViews>
  <sheetFormatPr defaultColWidth="10.796875" defaultRowHeight="15.6" x14ac:dyDescent="0.6"/>
  <cols>
    <col min="1" max="1" width="12.1484375" customWidth="1"/>
  </cols>
  <sheetData>
    <row r="1" spans="1:7" x14ac:dyDescent="0.6">
      <c r="A1" t="s">
        <v>635</v>
      </c>
    </row>
    <row r="2" spans="1:7" x14ac:dyDescent="0.6">
      <c r="A2" t="s">
        <v>580</v>
      </c>
    </row>
    <row r="5" spans="1:7" x14ac:dyDescent="0.6">
      <c r="A5" s="3" t="s">
        <v>570</v>
      </c>
    </row>
    <row r="6" spans="1:7" x14ac:dyDescent="0.6">
      <c r="A6" s="1" t="s">
        <v>0</v>
      </c>
      <c r="B6" t="s">
        <v>571</v>
      </c>
    </row>
    <row r="7" spans="1:7" x14ac:dyDescent="0.6">
      <c r="A7" s="1" t="s">
        <v>1</v>
      </c>
      <c r="B7" t="s">
        <v>577</v>
      </c>
    </row>
    <row r="8" spans="1:7" x14ac:dyDescent="0.6">
      <c r="A8" s="1" t="s">
        <v>2</v>
      </c>
      <c r="B8" t="s">
        <v>572</v>
      </c>
    </row>
    <row r="9" spans="1:7" x14ac:dyDescent="0.6">
      <c r="A9" s="1" t="s">
        <v>3</v>
      </c>
      <c r="B9" t="s">
        <v>573</v>
      </c>
    </row>
    <row r="10" spans="1:7" x14ac:dyDescent="0.6">
      <c r="A10" s="1" t="s">
        <v>4</v>
      </c>
      <c r="B10" t="s">
        <v>574</v>
      </c>
    </row>
    <row r="11" spans="1:7" x14ac:dyDescent="0.6">
      <c r="A11" s="1" t="s">
        <v>6</v>
      </c>
      <c r="B11" t="s">
        <v>575</v>
      </c>
    </row>
    <row r="12" spans="1:7" x14ac:dyDescent="0.6">
      <c r="A12" s="1" t="s">
        <v>7</v>
      </c>
      <c r="B12" t="s">
        <v>576</v>
      </c>
    </row>
    <row r="13" spans="1:7" x14ac:dyDescent="0.6">
      <c r="A13" s="1" t="s">
        <v>13</v>
      </c>
      <c r="B13" t="s">
        <v>581</v>
      </c>
    </row>
    <row r="14" spans="1:7" x14ac:dyDescent="0.6">
      <c r="A14" s="1" t="s">
        <v>8</v>
      </c>
      <c r="B14" t="s">
        <v>582</v>
      </c>
    </row>
    <row r="15" spans="1:7" x14ac:dyDescent="0.6">
      <c r="A15" s="1" t="s">
        <v>5</v>
      </c>
      <c r="B15" t="s">
        <v>583</v>
      </c>
    </row>
    <row r="16" spans="1:7" x14ac:dyDescent="0.6">
      <c r="A16" s="7" t="s">
        <v>39</v>
      </c>
      <c r="B16" s="8" t="s">
        <v>578</v>
      </c>
      <c r="C16" s="8"/>
      <c r="D16" s="8"/>
      <c r="E16" s="8"/>
      <c r="F16" s="8"/>
      <c r="G16" s="8"/>
    </row>
    <row r="17" spans="1:2" x14ac:dyDescent="0.6">
      <c r="A17" s="1" t="s">
        <v>40</v>
      </c>
      <c r="B17" t="s">
        <v>579</v>
      </c>
    </row>
    <row r="18" spans="1:2" x14ac:dyDescent="0.6">
      <c r="A18" s="1"/>
    </row>
    <row r="19" spans="1:2" x14ac:dyDescent="0.6">
      <c r="A19" s="1"/>
    </row>
    <row r="20" spans="1:2" x14ac:dyDescent="0.6">
      <c r="A20" s="1"/>
    </row>
    <row r="21" spans="1:2" x14ac:dyDescent="0.6">
      <c r="A21" s="1"/>
    </row>
    <row r="22" spans="1:2" x14ac:dyDescent="0.6">
      <c r="A2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3"/>
  <sheetViews>
    <sheetView workbookViewId="0">
      <selection activeCell="J5" sqref="J5:J13"/>
    </sheetView>
  </sheetViews>
  <sheetFormatPr defaultColWidth="10.796875" defaultRowHeight="15.6" x14ac:dyDescent="0.6"/>
  <cols>
    <col min="1" max="1" width="4.1484375" bestFit="1" customWidth="1"/>
    <col min="2" max="2" width="19.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12.34765625" bestFit="1" customWidth="1"/>
    <col min="9" max="9" width="9.84765625" bestFit="1" customWidth="1"/>
    <col min="10" max="10" width="8.148437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187</v>
      </c>
    </row>
    <row r="2" spans="1:12" x14ac:dyDescent="0.6">
      <c r="A2" s="4" t="s">
        <v>591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8</v>
      </c>
      <c r="I4" s="1" t="s">
        <v>13</v>
      </c>
      <c r="J4" s="1" t="s">
        <v>5</v>
      </c>
      <c r="K4" s="1" t="s">
        <v>39</v>
      </c>
      <c r="L4" s="1" t="s">
        <v>40</v>
      </c>
    </row>
    <row r="5" spans="1:12" x14ac:dyDescent="0.6">
      <c r="A5" t="s">
        <v>169</v>
      </c>
      <c r="B5" t="s">
        <v>170</v>
      </c>
      <c r="C5">
        <v>49.83</v>
      </c>
      <c r="D5">
        <v>125.62</v>
      </c>
      <c r="E5">
        <v>242</v>
      </c>
      <c r="F5">
        <v>7.9</v>
      </c>
      <c r="G5">
        <v>2.74</v>
      </c>
      <c r="H5">
        <v>59</v>
      </c>
      <c r="I5">
        <v>9</v>
      </c>
      <c r="J5" s="6">
        <v>30.988600000000002</v>
      </c>
    </row>
    <row r="6" spans="1:12" x14ac:dyDescent="0.6">
      <c r="A6" t="s">
        <v>171</v>
      </c>
      <c r="B6" t="s">
        <v>172</v>
      </c>
      <c r="C6">
        <v>48.79</v>
      </c>
      <c r="D6">
        <v>123.89</v>
      </c>
      <c r="E6">
        <v>231</v>
      </c>
      <c r="F6">
        <v>9.1</v>
      </c>
      <c r="G6">
        <v>2.13</v>
      </c>
      <c r="H6">
        <v>73</v>
      </c>
      <c r="I6">
        <v>6</v>
      </c>
      <c r="J6" s="6">
        <v>35.224400000000003</v>
      </c>
    </row>
    <row r="7" spans="1:12" x14ac:dyDescent="0.6">
      <c r="A7" t="s">
        <v>173</v>
      </c>
      <c r="B7" t="s">
        <v>174</v>
      </c>
      <c r="C7">
        <v>41.88</v>
      </c>
      <c r="D7">
        <v>123.41</v>
      </c>
      <c r="E7">
        <v>543</v>
      </c>
      <c r="F7">
        <v>11.7</v>
      </c>
      <c r="G7">
        <v>1.23</v>
      </c>
      <c r="H7">
        <v>29</v>
      </c>
      <c r="I7">
        <v>5</v>
      </c>
      <c r="J7" s="6">
        <v>36.633800000000001</v>
      </c>
    </row>
    <row r="8" spans="1:12" x14ac:dyDescent="0.6">
      <c r="A8" t="s">
        <v>175</v>
      </c>
      <c r="B8" t="s">
        <v>176</v>
      </c>
      <c r="C8">
        <v>39.43</v>
      </c>
      <c r="D8">
        <v>122.99</v>
      </c>
      <c r="E8">
        <v>725</v>
      </c>
      <c r="F8">
        <v>13.2</v>
      </c>
      <c r="G8">
        <v>0.71</v>
      </c>
      <c r="H8">
        <v>30</v>
      </c>
      <c r="I8">
        <v>4</v>
      </c>
      <c r="J8" s="6">
        <v>39.103000000000002</v>
      </c>
    </row>
    <row r="9" spans="1:12" x14ac:dyDescent="0.6">
      <c r="A9" t="s">
        <v>177</v>
      </c>
      <c r="B9" t="s">
        <v>178</v>
      </c>
      <c r="C9">
        <v>50.29</v>
      </c>
      <c r="D9">
        <v>122.84</v>
      </c>
      <c r="E9">
        <v>402</v>
      </c>
      <c r="F9">
        <v>6.5</v>
      </c>
      <c r="G9">
        <v>3.04</v>
      </c>
      <c r="H9">
        <v>169</v>
      </c>
      <c r="I9">
        <v>20</v>
      </c>
      <c r="J9" s="6">
        <v>30.426200000000001</v>
      </c>
    </row>
    <row r="10" spans="1:12" x14ac:dyDescent="0.6">
      <c r="A10" t="s">
        <v>179</v>
      </c>
      <c r="B10" t="s">
        <v>180</v>
      </c>
      <c r="C10">
        <v>34.24</v>
      </c>
      <c r="D10">
        <v>117.2</v>
      </c>
      <c r="E10">
        <v>1684</v>
      </c>
      <c r="F10">
        <v>11.3</v>
      </c>
      <c r="G10">
        <v>0.75</v>
      </c>
      <c r="H10">
        <v>12</v>
      </c>
      <c r="I10">
        <v>3</v>
      </c>
      <c r="J10" s="6">
        <v>42.873600000000003</v>
      </c>
    </row>
    <row r="11" spans="1:12" x14ac:dyDescent="0.6">
      <c r="A11" t="s">
        <v>181</v>
      </c>
      <c r="B11" t="s">
        <v>182</v>
      </c>
      <c r="C11">
        <v>49.53</v>
      </c>
      <c r="D11">
        <v>123.75</v>
      </c>
      <c r="E11">
        <v>89</v>
      </c>
      <c r="F11">
        <v>9.1999999999999993</v>
      </c>
      <c r="G11">
        <v>3.88</v>
      </c>
      <c r="H11">
        <v>36</v>
      </c>
      <c r="I11">
        <v>5</v>
      </c>
      <c r="J11" s="6">
        <v>39.029400000000003</v>
      </c>
    </row>
    <row r="12" spans="1:12" x14ac:dyDescent="0.6">
      <c r="A12" t="s">
        <v>183</v>
      </c>
      <c r="B12" t="s">
        <v>184</v>
      </c>
      <c r="C12">
        <v>44.46</v>
      </c>
      <c r="D12">
        <v>123.51</v>
      </c>
      <c r="E12">
        <v>408</v>
      </c>
      <c r="F12">
        <v>10.5</v>
      </c>
      <c r="G12">
        <v>2.31</v>
      </c>
      <c r="H12">
        <v>50</v>
      </c>
      <c r="I12">
        <v>8</v>
      </c>
      <c r="J12" s="6">
        <v>32.7928</v>
      </c>
    </row>
    <row r="13" spans="1:12" x14ac:dyDescent="0.6">
      <c r="A13" t="s">
        <v>185</v>
      </c>
      <c r="B13" t="s">
        <v>186</v>
      </c>
      <c r="C13">
        <v>43.38</v>
      </c>
      <c r="D13">
        <v>122.75</v>
      </c>
      <c r="E13">
        <v>425</v>
      </c>
      <c r="F13">
        <v>11.7</v>
      </c>
      <c r="G13">
        <v>2.25</v>
      </c>
      <c r="H13">
        <v>78</v>
      </c>
      <c r="I13">
        <v>12</v>
      </c>
      <c r="J13" s="6">
        <v>38.106000000000002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107"/>
  <sheetViews>
    <sheetView zoomScale="85" zoomScaleNormal="85" workbookViewId="0">
      <selection activeCell="H3" sqref="H3"/>
    </sheetView>
  </sheetViews>
  <sheetFormatPr defaultColWidth="10.796875" defaultRowHeight="15.6" x14ac:dyDescent="0.6"/>
  <cols>
    <col min="1" max="2" width="4.1484375" bestFit="1" customWidth="1"/>
    <col min="3" max="3" width="6.1484375" bestFit="1" customWidth="1"/>
    <col min="4" max="4" width="7.84765625" bestFit="1" customWidth="1"/>
    <col min="5" max="6" width="5.1484375" bestFit="1" customWidth="1"/>
    <col min="7" max="7" width="8" bestFit="1" customWidth="1"/>
    <col min="8" max="8" width="12" bestFit="1" customWidth="1"/>
    <col min="9" max="9" width="9.5" bestFit="1" customWidth="1"/>
  </cols>
  <sheetData>
    <row r="1" spans="1:23" x14ac:dyDescent="0.6">
      <c r="A1" s="2" t="s">
        <v>188</v>
      </c>
    </row>
    <row r="2" spans="1:23" x14ac:dyDescent="0.6">
      <c r="A2" s="4" t="s">
        <v>592</v>
      </c>
    </row>
    <row r="3" spans="1:23" x14ac:dyDescent="0.6">
      <c r="H3" s="17" t="s">
        <v>1111</v>
      </c>
      <c r="I3">
        <v>180</v>
      </c>
      <c r="J3" s="17" t="s">
        <v>1112</v>
      </c>
      <c r="K3" s="17"/>
    </row>
    <row r="4" spans="1:23" s="1" customFormat="1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" t="s">
        <v>743</v>
      </c>
      <c r="G4" s="1" t="s">
        <v>744</v>
      </c>
      <c r="H4" s="1" t="s">
        <v>39</v>
      </c>
      <c r="I4" s="1" t="s">
        <v>40</v>
      </c>
      <c r="J4" s="1" t="s">
        <v>624</v>
      </c>
      <c r="K4" s="1" t="s">
        <v>629</v>
      </c>
      <c r="L4" s="1" t="s">
        <v>625</v>
      </c>
      <c r="M4" s="1" t="s">
        <v>623</v>
      </c>
      <c r="N4" s="1" t="s">
        <v>745</v>
      </c>
      <c r="O4" s="1" t="s">
        <v>746</v>
      </c>
      <c r="P4" s="12" t="s">
        <v>992</v>
      </c>
      <c r="Q4" s="1" t="s">
        <v>654</v>
      </c>
      <c r="R4" s="1" t="s">
        <v>1054</v>
      </c>
      <c r="S4" s="1" t="s">
        <v>971</v>
      </c>
      <c r="V4" s="1" t="s">
        <v>1109</v>
      </c>
    </row>
    <row r="5" spans="1:23" x14ac:dyDescent="0.6">
      <c r="A5">
        <v>1</v>
      </c>
      <c r="B5">
        <v>1</v>
      </c>
      <c r="C5">
        <v>46.23</v>
      </c>
      <c r="D5">
        <v>-113.77</v>
      </c>
      <c r="E5">
        <v>2164</v>
      </c>
      <c r="F5">
        <v>1.7</v>
      </c>
      <c r="G5">
        <v>2.62</v>
      </c>
      <c r="H5">
        <f>V5+90</f>
        <v>103.4</v>
      </c>
      <c r="I5">
        <f>W5+180</f>
        <v>214.6</v>
      </c>
      <c r="J5">
        <v>46.7</v>
      </c>
      <c r="K5">
        <v>-117</v>
      </c>
      <c r="L5">
        <v>690</v>
      </c>
      <c r="M5" t="s">
        <v>990</v>
      </c>
      <c r="N5">
        <v>8.1</v>
      </c>
      <c r="O5">
        <v>1.55</v>
      </c>
      <c r="P5" t="s">
        <v>666</v>
      </c>
      <c r="Q5" s="4" t="s">
        <v>188</v>
      </c>
      <c r="R5" s="5" t="s">
        <v>689</v>
      </c>
      <c r="S5" t="s">
        <v>682</v>
      </c>
      <c r="V5">
        <v>13.4</v>
      </c>
      <c r="W5">
        <v>34.6</v>
      </c>
    </row>
    <row r="6" spans="1:23" x14ac:dyDescent="0.6">
      <c r="A6">
        <v>3</v>
      </c>
      <c r="B6">
        <v>3</v>
      </c>
      <c r="C6">
        <v>44.88</v>
      </c>
      <c r="D6">
        <v>-114.3</v>
      </c>
      <c r="E6">
        <v>2134</v>
      </c>
      <c r="F6">
        <v>3.1</v>
      </c>
      <c r="G6">
        <v>1.88</v>
      </c>
      <c r="H6">
        <f t="shared" ref="H6:H69" si="0">V6+90</f>
        <v>103.1</v>
      </c>
      <c r="I6">
        <f t="shared" ref="I6:I69" si="1">W6+180</f>
        <v>214.8</v>
      </c>
      <c r="J6">
        <v>46.7</v>
      </c>
      <c r="K6">
        <v>-117</v>
      </c>
      <c r="L6">
        <v>690</v>
      </c>
      <c r="M6" t="s">
        <v>990</v>
      </c>
      <c r="N6">
        <v>8.1</v>
      </c>
      <c r="O6">
        <v>1.55</v>
      </c>
      <c r="P6" t="s">
        <v>666</v>
      </c>
      <c r="Q6" s="4" t="s">
        <v>188</v>
      </c>
      <c r="R6" s="5" t="s">
        <v>689</v>
      </c>
      <c r="S6" t="str">
        <f>S5</f>
        <v>NG PICEEN Rehfeldt 1994</v>
      </c>
      <c r="V6">
        <v>13.1</v>
      </c>
      <c r="W6">
        <v>34.799999999999997</v>
      </c>
    </row>
    <row r="7" spans="1:23" x14ac:dyDescent="0.6">
      <c r="A7">
        <v>4</v>
      </c>
      <c r="B7">
        <v>4</v>
      </c>
      <c r="C7">
        <v>44.35</v>
      </c>
      <c r="D7">
        <v>-115.22</v>
      </c>
      <c r="E7">
        <v>2225</v>
      </c>
      <c r="F7">
        <v>3.4</v>
      </c>
      <c r="G7">
        <v>2.79</v>
      </c>
      <c r="H7">
        <f t="shared" si="0"/>
        <v>104.1</v>
      </c>
      <c r="I7">
        <f t="shared" si="1"/>
        <v>215.9</v>
      </c>
      <c r="J7">
        <v>46.7</v>
      </c>
      <c r="K7">
        <v>-117</v>
      </c>
      <c r="L7">
        <v>690</v>
      </c>
      <c r="M7" t="s">
        <v>990</v>
      </c>
      <c r="N7">
        <v>8.1</v>
      </c>
      <c r="O7">
        <v>1.55</v>
      </c>
      <c r="P7" t="s">
        <v>666</v>
      </c>
      <c r="Q7" s="4" t="s">
        <v>188</v>
      </c>
      <c r="R7" s="5" t="s">
        <v>689</v>
      </c>
      <c r="S7" t="str">
        <f t="shared" ref="S7:S70" si="2">S6</f>
        <v>NG PICEEN Rehfeldt 1994</v>
      </c>
      <c r="V7">
        <v>14.1</v>
      </c>
      <c r="W7">
        <v>35.9</v>
      </c>
    </row>
    <row r="8" spans="1:23" x14ac:dyDescent="0.6">
      <c r="A8">
        <v>5</v>
      </c>
      <c r="B8">
        <v>5</v>
      </c>
      <c r="C8">
        <v>44.52</v>
      </c>
      <c r="D8">
        <v>-115.6</v>
      </c>
      <c r="E8">
        <v>1859</v>
      </c>
      <c r="F8">
        <v>3.5</v>
      </c>
      <c r="G8">
        <v>2.46</v>
      </c>
      <c r="H8">
        <f t="shared" si="0"/>
        <v>103</v>
      </c>
      <c r="I8">
        <f t="shared" si="1"/>
        <v>215.8</v>
      </c>
      <c r="J8">
        <v>46.7</v>
      </c>
      <c r="K8">
        <v>-117</v>
      </c>
      <c r="L8">
        <v>690</v>
      </c>
      <c r="M8" t="s">
        <v>990</v>
      </c>
      <c r="N8">
        <v>8.1</v>
      </c>
      <c r="O8">
        <v>1.55</v>
      </c>
      <c r="P8" t="s">
        <v>666</v>
      </c>
      <c r="Q8" s="4" t="s">
        <v>188</v>
      </c>
      <c r="R8" s="5" t="s">
        <v>689</v>
      </c>
      <c r="S8" t="str">
        <f t="shared" si="2"/>
        <v>NG PICEEN Rehfeldt 1994</v>
      </c>
      <c r="V8">
        <v>13</v>
      </c>
      <c r="W8">
        <v>35.799999999999997</v>
      </c>
    </row>
    <row r="9" spans="1:23" x14ac:dyDescent="0.6">
      <c r="A9">
        <v>6</v>
      </c>
      <c r="B9">
        <v>6</v>
      </c>
      <c r="C9">
        <v>45.05</v>
      </c>
      <c r="D9">
        <v>-115.92</v>
      </c>
      <c r="E9">
        <v>2073</v>
      </c>
      <c r="F9">
        <v>3</v>
      </c>
      <c r="G9">
        <v>3.72</v>
      </c>
      <c r="H9">
        <f t="shared" si="0"/>
        <v>103.4</v>
      </c>
      <c r="I9">
        <f t="shared" si="1"/>
        <v>216.5</v>
      </c>
      <c r="J9">
        <v>46.7</v>
      </c>
      <c r="K9">
        <v>-117</v>
      </c>
      <c r="L9">
        <v>690</v>
      </c>
      <c r="M9" t="s">
        <v>990</v>
      </c>
      <c r="N9">
        <v>8.1</v>
      </c>
      <c r="O9">
        <v>1.55</v>
      </c>
      <c r="P9" t="s">
        <v>666</v>
      </c>
      <c r="Q9" s="4" t="s">
        <v>188</v>
      </c>
      <c r="R9" s="5" t="s">
        <v>689</v>
      </c>
      <c r="S9" t="str">
        <f t="shared" si="2"/>
        <v>NG PICEEN Rehfeldt 1994</v>
      </c>
      <c r="V9">
        <v>13.4</v>
      </c>
      <c r="W9">
        <v>36.5</v>
      </c>
    </row>
    <row r="10" spans="1:23" x14ac:dyDescent="0.6">
      <c r="A10">
        <v>7</v>
      </c>
      <c r="B10">
        <v>7</v>
      </c>
      <c r="C10">
        <v>44.63</v>
      </c>
      <c r="D10">
        <v>-115.57</v>
      </c>
      <c r="E10">
        <v>2195</v>
      </c>
      <c r="F10">
        <v>2.2999999999999998</v>
      </c>
      <c r="G10">
        <v>2.59</v>
      </c>
      <c r="H10">
        <f t="shared" si="0"/>
        <v>103.2</v>
      </c>
      <c r="I10">
        <f t="shared" si="1"/>
        <v>215.7</v>
      </c>
      <c r="J10">
        <v>46.7</v>
      </c>
      <c r="K10">
        <v>-117</v>
      </c>
      <c r="L10">
        <v>690</v>
      </c>
      <c r="M10" t="s">
        <v>990</v>
      </c>
      <c r="N10">
        <v>8.1</v>
      </c>
      <c r="O10">
        <v>1.55</v>
      </c>
      <c r="P10" t="s">
        <v>666</v>
      </c>
      <c r="Q10" s="4" t="s">
        <v>188</v>
      </c>
      <c r="R10" s="5" t="s">
        <v>689</v>
      </c>
      <c r="S10" t="str">
        <f t="shared" si="2"/>
        <v>NG PICEEN Rehfeldt 1994</v>
      </c>
      <c r="V10">
        <v>13.2</v>
      </c>
      <c r="W10">
        <v>35.700000000000003</v>
      </c>
    </row>
    <row r="11" spans="1:23" x14ac:dyDescent="0.6">
      <c r="A11">
        <v>8</v>
      </c>
      <c r="B11">
        <v>8</v>
      </c>
      <c r="C11">
        <v>44.63</v>
      </c>
      <c r="D11">
        <v>-115.6</v>
      </c>
      <c r="E11">
        <v>1920</v>
      </c>
      <c r="F11">
        <v>3.8</v>
      </c>
      <c r="G11">
        <v>2.66</v>
      </c>
      <c r="H11">
        <f t="shared" si="0"/>
        <v>104</v>
      </c>
      <c r="I11">
        <f t="shared" si="1"/>
        <v>219</v>
      </c>
      <c r="J11">
        <v>46.7</v>
      </c>
      <c r="K11">
        <v>-117</v>
      </c>
      <c r="L11">
        <v>690</v>
      </c>
      <c r="M11" t="s">
        <v>990</v>
      </c>
      <c r="N11">
        <v>8.1</v>
      </c>
      <c r="O11">
        <v>1.55</v>
      </c>
      <c r="P11" t="s">
        <v>666</v>
      </c>
      <c r="Q11" s="4" t="s">
        <v>188</v>
      </c>
      <c r="R11" s="5" t="s">
        <v>689</v>
      </c>
      <c r="S11" t="str">
        <f t="shared" si="2"/>
        <v>NG PICEEN Rehfeldt 1994</v>
      </c>
      <c r="V11">
        <v>14</v>
      </c>
      <c r="W11">
        <v>39</v>
      </c>
    </row>
    <row r="12" spans="1:23" x14ac:dyDescent="0.6">
      <c r="A12">
        <v>9</v>
      </c>
      <c r="B12">
        <v>9</v>
      </c>
      <c r="C12">
        <v>43.83</v>
      </c>
      <c r="D12">
        <v>-114.62</v>
      </c>
      <c r="E12">
        <v>2164</v>
      </c>
      <c r="F12">
        <v>2.4</v>
      </c>
      <c r="G12">
        <v>1.64</v>
      </c>
      <c r="H12">
        <f t="shared" si="0"/>
        <v>103.2</v>
      </c>
      <c r="I12">
        <f t="shared" si="1"/>
        <v>216.2</v>
      </c>
      <c r="J12">
        <v>46.7</v>
      </c>
      <c r="K12">
        <v>-117</v>
      </c>
      <c r="L12">
        <v>690</v>
      </c>
      <c r="M12" t="s">
        <v>990</v>
      </c>
      <c r="N12">
        <v>8.1</v>
      </c>
      <c r="O12">
        <v>1.55</v>
      </c>
      <c r="P12" t="s">
        <v>666</v>
      </c>
      <c r="Q12" s="4" t="s">
        <v>188</v>
      </c>
      <c r="R12" s="5" t="s">
        <v>689</v>
      </c>
      <c r="S12" t="str">
        <f t="shared" si="2"/>
        <v>NG PICEEN Rehfeldt 1994</v>
      </c>
      <c r="V12">
        <v>13.2</v>
      </c>
      <c r="W12">
        <v>36.200000000000003</v>
      </c>
    </row>
    <row r="13" spans="1:23" x14ac:dyDescent="0.6">
      <c r="A13">
        <v>10</v>
      </c>
      <c r="B13">
        <v>10</v>
      </c>
      <c r="C13">
        <v>44.5</v>
      </c>
      <c r="D13">
        <v>-114.4</v>
      </c>
      <c r="E13">
        <v>2134</v>
      </c>
      <c r="F13">
        <v>3.4</v>
      </c>
      <c r="G13">
        <v>2.5299999999999998</v>
      </c>
      <c r="H13">
        <f t="shared" si="0"/>
        <v>103.6</v>
      </c>
      <c r="I13">
        <f t="shared" si="1"/>
        <v>217.2</v>
      </c>
      <c r="J13">
        <v>46.7</v>
      </c>
      <c r="K13">
        <v>-117</v>
      </c>
      <c r="L13">
        <v>690</v>
      </c>
      <c r="M13" t="s">
        <v>990</v>
      </c>
      <c r="N13">
        <v>8.1</v>
      </c>
      <c r="O13">
        <v>1.55</v>
      </c>
      <c r="P13" t="s">
        <v>666</v>
      </c>
      <c r="Q13" s="4" t="s">
        <v>188</v>
      </c>
      <c r="R13" s="5" t="s">
        <v>689</v>
      </c>
      <c r="S13" t="str">
        <f t="shared" si="2"/>
        <v>NG PICEEN Rehfeldt 1994</v>
      </c>
      <c r="V13">
        <v>13.6</v>
      </c>
      <c r="W13">
        <v>37.200000000000003</v>
      </c>
    </row>
    <row r="14" spans="1:23" x14ac:dyDescent="0.6">
      <c r="A14">
        <v>11</v>
      </c>
      <c r="B14">
        <v>11</v>
      </c>
      <c r="C14">
        <v>43.83</v>
      </c>
      <c r="D14">
        <v>-114.25</v>
      </c>
      <c r="E14">
        <v>2438</v>
      </c>
      <c r="F14">
        <v>1.9</v>
      </c>
      <c r="G14">
        <v>2.62</v>
      </c>
      <c r="H14">
        <f t="shared" si="0"/>
        <v>103.7</v>
      </c>
      <c r="I14">
        <f t="shared" si="1"/>
        <v>214.2</v>
      </c>
      <c r="J14">
        <v>46.7</v>
      </c>
      <c r="K14">
        <v>-117</v>
      </c>
      <c r="L14">
        <v>690</v>
      </c>
      <c r="M14" t="s">
        <v>990</v>
      </c>
      <c r="N14">
        <v>8.1</v>
      </c>
      <c r="O14">
        <v>1.55</v>
      </c>
      <c r="P14" t="s">
        <v>666</v>
      </c>
      <c r="Q14" s="4" t="s">
        <v>188</v>
      </c>
      <c r="R14" s="5" t="s">
        <v>689</v>
      </c>
      <c r="S14" t="str">
        <f t="shared" si="2"/>
        <v>NG PICEEN Rehfeldt 1994</v>
      </c>
      <c r="V14">
        <v>13.7</v>
      </c>
      <c r="W14">
        <v>34.200000000000003</v>
      </c>
    </row>
    <row r="15" spans="1:23" x14ac:dyDescent="0.6">
      <c r="A15">
        <v>12</v>
      </c>
      <c r="B15">
        <v>12</v>
      </c>
      <c r="C15">
        <v>43.87</v>
      </c>
      <c r="D15">
        <v>-114.72</v>
      </c>
      <c r="E15">
        <v>2530</v>
      </c>
      <c r="F15">
        <v>1.8</v>
      </c>
      <c r="G15">
        <v>2.16</v>
      </c>
      <c r="H15">
        <f t="shared" si="0"/>
        <v>102</v>
      </c>
      <c r="I15">
        <f t="shared" si="1"/>
        <v>214.3</v>
      </c>
      <c r="J15">
        <v>46.7</v>
      </c>
      <c r="K15">
        <v>-117</v>
      </c>
      <c r="L15">
        <v>690</v>
      </c>
      <c r="M15" t="s">
        <v>990</v>
      </c>
      <c r="N15">
        <v>8.1</v>
      </c>
      <c r="O15">
        <v>1.55</v>
      </c>
      <c r="P15" t="s">
        <v>666</v>
      </c>
      <c r="Q15" s="4" t="s">
        <v>188</v>
      </c>
      <c r="R15" s="5" t="s">
        <v>689</v>
      </c>
      <c r="S15" t="str">
        <f t="shared" si="2"/>
        <v>NG PICEEN Rehfeldt 1994</v>
      </c>
      <c r="V15">
        <v>12</v>
      </c>
      <c r="W15">
        <v>34.299999999999997</v>
      </c>
    </row>
    <row r="16" spans="1:23" x14ac:dyDescent="0.6">
      <c r="A16">
        <v>13</v>
      </c>
      <c r="B16">
        <v>13</v>
      </c>
      <c r="C16">
        <v>44.93</v>
      </c>
      <c r="D16">
        <v>-109.52</v>
      </c>
      <c r="E16">
        <v>2987</v>
      </c>
      <c r="F16">
        <v>0.4</v>
      </c>
      <c r="G16">
        <v>3.47</v>
      </c>
      <c r="H16">
        <f t="shared" si="0"/>
        <v>102.4</v>
      </c>
      <c r="I16">
        <f t="shared" si="1"/>
        <v>209.9</v>
      </c>
      <c r="J16">
        <v>46.7</v>
      </c>
      <c r="K16">
        <v>-117</v>
      </c>
      <c r="L16">
        <v>690</v>
      </c>
      <c r="M16" t="s">
        <v>990</v>
      </c>
      <c r="N16">
        <v>8.1</v>
      </c>
      <c r="O16">
        <v>1.55</v>
      </c>
      <c r="P16" t="s">
        <v>666</v>
      </c>
      <c r="Q16" s="4" t="s">
        <v>188</v>
      </c>
      <c r="R16" s="5" t="s">
        <v>689</v>
      </c>
      <c r="S16" t="str">
        <f t="shared" si="2"/>
        <v>NG PICEEN Rehfeldt 1994</v>
      </c>
      <c r="V16">
        <v>12.4</v>
      </c>
      <c r="W16">
        <v>29.9</v>
      </c>
    </row>
    <row r="17" spans="1:28" x14ac:dyDescent="0.6">
      <c r="A17">
        <v>14</v>
      </c>
      <c r="B17">
        <v>14</v>
      </c>
      <c r="C17">
        <v>39.53</v>
      </c>
      <c r="D17">
        <v>-111.25</v>
      </c>
      <c r="E17">
        <v>2606</v>
      </c>
      <c r="F17">
        <v>3.3</v>
      </c>
      <c r="G17">
        <v>1.98</v>
      </c>
      <c r="H17">
        <f t="shared" si="0"/>
        <v>103.5</v>
      </c>
      <c r="I17">
        <f t="shared" si="1"/>
        <v>217.1</v>
      </c>
      <c r="J17">
        <v>46.7</v>
      </c>
      <c r="K17">
        <v>-117</v>
      </c>
      <c r="L17">
        <v>690</v>
      </c>
      <c r="M17" t="s">
        <v>990</v>
      </c>
      <c r="N17">
        <v>8.1</v>
      </c>
      <c r="O17">
        <v>1.55</v>
      </c>
      <c r="P17" t="s">
        <v>666</v>
      </c>
      <c r="Q17" s="4" t="s">
        <v>188</v>
      </c>
      <c r="R17" s="5" t="s">
        <v>689</v>
      </c>
      <c r="S17" t="str">
        <f t="shared" si="2"/>
        <v>NG PICEEN Rehfeldt 1994</v>
      </c>
      <c r="V17">
        <v>13.5</v>
      </c>
      <c r="W17">
        <v>37.1</v>
      </c>
    </row>
    <row r="18" spans="1:28" x14ac:dyDescent="0.6">
      <c r="A18">
        <v>15</v>
      </c>
      <c r="B18">
        <v>15</v>
      </c>
      <c r="C18">
        <v>39.57</v>
      </c>
      <c r="D18">
        <v>-111.25</v>
      </c>
      <c r="E18">
        <v>2667</v>
      </c>
      <c r="F18">
        <v>3.3</v>
      </c>
      <c r="G18">
        <v>2.0099999999999998</v>
      </c>
      <c r="H18">
        <f t="shared" si="0"/>
        <v>102.6</v>
      </c>
      <c r="I18">
        <f t="shared" si="1"/>
        <v>216.2</v>
      </c>
      <c r="J18">
        <v>46.7</v>
      </c>
      <c r="K18">
        <v>-117</v>
      </c>
      <c r="L18">
        <v>690</v>
      </c>
      <c r="M18" t="s">
        <v>990</v>
      </c>
      <c r="N18">
        <v>8.1</v>
      </c>
      <c r="O18">
        <v>1.55</v>
      </c>
      <c r="P18" t="s">
        <v>666</v>
      </c>
      <c r="Q18" s="4" t="s">
        <v>188</v>
      </c>
      <c r="R18" s="5" t="s">
        <v>689</v>
      </c>
      <c r="S18" t="str">
        <f t="shared" si="2"/>
        <v>NG PICEEN Rehfeldt 1994</v>
      </c>
      <c r="V18">
        <v>12.6</v>
      </c>
      <c r="W18">
        <v>36.200000000000003</v>
      </c>
    </row>
    <row r="19" spans="1:28" x14ac:dyDescent="0.6">
      <c r="A19">
        <v>16</v>
      </c>
      <c r="B19">
        <v>16</v>
      </c>
      <c r="C19">
        <v>43.82</v>
      </c>
      <c r="D19">
        <v>-110.38</v>
      </c>
      <c r="E19">
        <v>2240</v>
      </c>
      <c r="F19">
        <v>1.7</v>
      </c>
      <c r="G19">
        <v>2.2599999999999998</v>
      </c>
      <c r="H19">
        <f t="shared" si="0"/>
        <v>101.6</v>
      </c>
      <c r="I19">
        <f t="shared" si="1"/>
        <v>214.4</v>
      </c>
      <c r="J19">
        <v>46.7</v>
      </c>
      <c r="K19">
        <v>-117</v>
      </c>
      <c r="L19">
        <v>690</v>
      </c>
      <c r="M19" t="s">
        <v>990</v>
      </c>
      <c r="N19">
        <v>8.1</v>
      </c>
      <c r="O19">
        <v>1.55</v>
      </c>
      <c r="P19" t="s">
        <v>666</v>
      </c>
      <c r="Q19" s="4" t="s">
        <v>188</v>
      </c>
      <c r="R19" s="5" t="s">
        <v>689</v>
      </c>
      <c r="S19" t="str">
        <f t="shared" si="2"/>
        <v>NG PICEEN Rehfeldt 1994</v>
      </c>
      <c r="V19">
        <v>11.6</v>
      </c>
      <c r="W19">
        <v>34.4</v>
      </c>
    </row>
    <row r="20" spans="1:28" x14ac:dyDescent="0.6">
      <c r="A20">
        <v>17</v>
      </c>
      <c r="B20">
        <v>17</v>
      </c>
      <c r="C20">
        <v>43.77</v>
      </c>
      <c r="D20">
        <v>-110.32</v>
      </c>
      <c r="E20">
        <v>2393</v>
      </c>
      <c r="F20">
        <v>1.8</v>
      </c>
      <c r="G20">
        <v>2.46</v>
      </c>
      <c r="H20">
        <f t="shared" si="0"/>
        <v>102.1</v>
      </c>
      <c r="I20">
        <f t="shared" si="1"/>
        <v>212.9</v>
      </c>
      <c r="J20">
        <v>46.7</v>
      </c>
      <c r="K20">
        <v>-117</v>
      </c>
      <c r="L20">
        <v>690</v>
      </c>
      <c r="M20" t="s">
        <v>990</v>
      </c>
      <c r="N20">
        <v>8.1</v>
      </c>
      <c r="O20">
        <v>1.55</v>
      </c>
      <c r="P20" t="s">
        <v>666</v>
      </c>
      <c r="Q20" s="4" t="s">
        <v>188</v>
      </c>
      <c r="R20" s="5" t="s">
        <v>689</v>
      </c>
      <c r="S20" t="str">
        <f t="shared" si="2"/>
        <v>NG PICEEN Rehfeldt 1994</v>
      </c>
      <c r="V20">
        <v>12.1</v>
      </c>
      <c r="W20">
        <v>32.9</v>
      </c>
    </row>
    <row r="21" spans="1:28" x14ac:dyDescent="0.6">
      <c r="A21">
        <v>18</v>
      </c>
      <c r="B21">
        <v>18</v>
      </c>
      <c r="C21">
        <v>43.8</v>
      </c>
      <c r="D21">
        <v>-110.23</v>
      </c>
      <c r="E21">
        <v>2591</v>
      </c>
      <c r="F21">
        <v>1.5</v>
      </c>
      <c r="G21">
        <v>2.52</v>
      </c>
      <c r="H21">
        <f t="shared" si="0"/>
        <v>102.7</v>
      </c>
      <c r="I21">
        <f t="shared" si="1"/>
        <v>213.4</v>
      </c>
      <c r="J21">
        <v>46.7</v>
      </c>
      <c r="K21">
        <v>-117</v>
      </c>
      <c r="L21">
        <v>690</v>
      </c>
      <c r="M21" t="s">
        <v>990</v>
      </c>
      <c r="N21">
        <v>8.1</v>
      </c>
      <c r="O21">
        <v>1.55</v>
      </c>
      <c r="P21" t="s">
        <v>666</v>
      </c>
      <c r="Q21" s="4" t="s">
        <v>188</v>
      </c>
      <c r="R21" s="5" t="s">
        <v>689</v>
      </c>
      <c r="S21" t="str">
        <f t="shared" si="2"/>
        <v>NG PICEEN Rehfeldt 1994</v>
      </c>
      <c r="V21">
        <v>12.7</v>
      </c>
      <c r="W21">
        <v>33.4</v>
      </c>
    </row>
    <row r="22" spans="1:28" x14ac:dyDescent="0.6">
      <c r="A22">
        <v>19</v>
      </c>
      <c r="B22">
        <v>19</v>
      </c>
      <c r="C22">
        <v>43.43</v>
      </c>
      <c r="D22">
        <v>-110.87</v>
      </c>
      <c r="E22">
        <v>1935</v>
      </c>
      <c r="F22">
        <v>3.9</v>
      </c>
      <c r="G22">
        <v>2.0499999999999998</v>
      </c>
      <c r="H22">
        <f t="shared" si="0"/>
        <v>102.7</v>
      </c>
      <c r="I22">
        <f t="shared" si="1"/>
        <v>217</v>
      </c>
      <c r="J22">
        <v>46.7</v>
      </c>
      <c r="K22">
        <v>-117</v>
      </c>
      <c r="L22">
        <v>690</v>
      </c>
      <c r="M22" t="s">
        <v>990</v>
      </c>
      <c r="N22">
        <v>8.1</v>
      </c>
      <c r="O22">
        <v>1.55</v>
      </c>
      <c r="P22" t="s">
        <v>666</v>
      </c>
      <c r="Q22" s="4" t="s">
        <v>188</v>
      </c>
      <c r="R22" s="5" t="s">
        <v>689</v>
      </c>
      <c r="S22" t="str">
        <f t="shared" si="2"/>
        <v>NG PICEEN Rehfeldt 1994</v>
      </c>
      <c r="V22">
        <v>12.7</v>
      </c>
      <c r="W22">
        <v>37</v>
      </c>
      <c r="Y22" s="9" t="s">
        <v>615</v>
      </c>
      <c r="Z22" s="9"/>
      <c r="AA22" s="9"/>
      <c r="AB22" s="9"/>
    </row>
    <row r="23" spans="1:28" x14ac:dyDescent="0.6">
      <c r="A23">
        <v>20</v>
      </c>
      <c r="B23">
        <v>20</v>
      </c>
      <c r="C23">
        <v>43.43</v>
      </c>
      <c r="D23">
        <v>-110.92</v>
      </c>
      <c r="E23">
        <v>2057</v>
      </c>
      <c r="F23">
        <v>3.8</v>
      </c>
      <c r="G23">
        <v>2.64</v>
      </c>
      <c r="H23">
        <f t="shared" si="0"/>
        <v>103.2</v>
      </c>
      <c r="I23">
        <f t="shared" si="1"/>
        <v>216.5</v>
      </c>
      <c r="J23">
        <v>46.7</v>
      </c>
      <c r="K23">
        <v>-117</v>
      </c>
      <c r="L23">
        <v>690</v>
      </c>
      <c r="M23" t="s">
        <v>990</v>
      </c>
      <c r="N23">
        <v>8.1</v>
      </c>
      <c r="O23">
        <v>1.55</v>
      </c>
      <c r="P23" t="s">
        <v>666</v>
      </c>
      <c r="Q23" s="4" t="s">
        <v>188</v>
      </c>
      <c r="R23" s="5" t="s">
        <v>689</v>
      </c>
      <c r="S23" t="str">
        <f t="shared" si="2"/>
        <v>NG PICEEN Rehfeldt 1994</v>
      </c>
      <c r="V23">
        <v>13.2</v>
      </c>
      <c r="W23">
        <v>36.5</v>
      </c>
    </row>
    <row r="24" spans="1:28" x14ac:dyDescent="0.6">
      <c r="A24">
        <v>21</v>
      </c>
      <c r="B24">
        <v>21</v>
      </c>
      <c r="C24">
        <v>43.42</v>
      </c>
      <c r="D24">
        <v>-110.92</v>
      </c>
      <c r="E24">
        <v>2195</v>
      </c>
      <c r="F24">
        <v>2.9</v>
      </c>
      <c r="G24">
        <v>2.5099999999999998</v>
      </c>
      <c r="H24">
        <f t="shared" si="0"/>
        <v>102.4</v>
      </c>
      <c r="I24">
        <f t="shared" si="1"/>
        <v>215.2</v>
      </c>
      <c r="J24">
        <v>46.7</v>
      </c>
      <c r="K24">
        <v>-117</v>
      </c>
      <c r="L24">
        <v>690</v>
      </c>
      <c r="M24" t="s">
        <v>990</v>
      </c>
      <c r="N24">
        <v>8.1</v>
      </c>
      <c r="O24">
        <v>1.55</v>
      </c>
      <c r="P24" t="s">
        <v>666</v>
      </c>
      <c r="Q24" s="4" t="s">
        <v>188</v>
      </c>
      <c r="R24" s="5" t="s">
        <v>689</v>
      </c>
      <c r="S24" t="str">
        <f t="shared" si="2"/>
        <v>NG PICEEN Rehfeldt 1994</v>
      </c>
      <c r="V24">
        <v>12.4</v>
      </c>
      <c r="W24">
        <v>35.200000000000003</v>
      </c>
    </row>
    <row r="25" spans="1:28" x14ac:dyDescent="0.6">
      <c r="A25">
        <v>22</v>
      </c>
      <c r="B25">
        <v>22</v>
      </c>
      <c r="C25">
        <v>43.17</v>
      </c>
      <c r="D25">
        <v>-110.52</v>
      </c>
      <c r="E25">
        <v>2210</v>
      </c>
      <c r="F25">
        <v>0.5</v>
      </c>
      <c r="G25">
        <v>1.97</v>
      </c>
      <c r="H25">
        <f t="shared" si="0"/>
        <v>101.5</v>
      </c>
      <c r="I25">
        <f t="shared" si="1"/>
        <v>214.7</v>
      </c>
      <c r="J25">
        <v>46.7</v>
      </c>
      <c r="K25">
        <v>-117</v>
      </c>
      <c r="L25">
        <v>690</v>
      </c>
      <c r="M25" t="s">
        <v>990</v>
      </c>
      <c r="N25">
        <v>8.1</v>
      </c>
      <c r="O25">
        <v>1.55</v>
      </c>
      <c r="P25" t="s">
        <v>666</v>
      </c>
      <c r="Q25" s="4" t="s">
        <v>188</v>
      </c>
      <c r="R25" s="5" t="s">
        <v>689</v>
      </c>
      <c r="S25" t="str">
        <f t="shared" si="2"/>
        <v>NG PICEEN Rehfeldt 1994</v>
      </c>
      <c r="V25">
        <v>11.5</v>
      </c>
      <c r="W25">
        <v>34.700000000000003</v>
      </c>
    </row>
    <row r="26" spans="1:28" x14ac:dyDescent="0.6">
      <c r="A26">
        <v>23</v>
      </c>
      <c r="B26">
        <v>23</v>
      </c>
      <c r="C26">
        <v>43.18</v>
      </c>
      <c r="D26">
        <v>-110.27</v>
      </c>
      <c r="E26">
        <v>2347</v>
      </c>
      <c r="F26">
        <v>0</v>
      </c>
      <c r="G26">
        <v>1.85</v>
      </c>
      <c r="H26">
        <f t="shared" si="0"/>
        <v>102.3</v>
      </c>
      <c r="I26">
        <f t="shared" si="1"/>
        <v>214.4</v>
      </c>
      <c r="J26">
        <v>46.7</v>
      </c>
      <c r="K26">
        <v>-117</v>
      </c>
      <c r="L26">
        <v>690</v>
      </c>
      <c r="M26" t="s">
        <v>990</v>
      </c>
      <c r="N26">
        <v>8.1</v>
      </c>
      <c r="O26">
        <v>1.55</v>
      </c>
      <c r="P26" t="s">
        <v>666</v>
      </c>
      <c r="Q26" s="4" t="s">
        <v>188</v>
      </c>
      <c r="R26" s="5" t="s">
        <v>689</v>
      </c>
      <c r="S26" t="str">
        <f t="shared" si="2"/>
        <v>NG PICEEN Rehfeldt 1994</v>
      </c>
      <c r="V26">
        <v>12.3</v>
      </c>
      <c r="W26">
        <v>34.4</v>
      </c>
    </row>
    <row r="27" spans="1:28" x14ac:dyDescent="0.6">
      <c r="A27">
        <v>24</v>
      </c>
      <c r="B27">
        <v>24</v>
      </c>
      <c r="C27">
        <v>43.07</v>
      </c>
      <c r="D27">
        <v>-110.87</v>
      </c>
      <c r="E27">
        <v>2012</v>
      </c>
      <c r="F27">
        <v>3.4</v>
      </c>
      <c r="G27">
        <v>2.35</v>
      </c>
      <c r="H27">
        <f t="shared" si="0"/>
        <v>102.5</v>
      </c>
      <c r="I27">
        <f t="shared" si="1"/>
        <v>215.1</v>
      </c>
      <c r="J27">
        <v>46.7</v>
      </c>
      <c r="K27">
        <v>-117</v>
      </c>
      <c r="L27">
        <v>690</v>
      </c>
      <c r="M27" t="s">
        <v>990</v>
      </c>
      <c r="N27">
        <v>8.1</v>
      </c>
      <c r="O27">
        <v>1.55</v>
      </c>
      <c r="P27" t="s">
        <v>666</v>
      </c>
      <c r="Q27" s="4" t="s">
        <v>188</v>
      </c>
      <c r="R27" s="5" t="s">
        <v>689</v>
      </c>
      <c r="S27" t="str">
        <f t="shared" si="2"/>
        <v>NG PICEEN Rehfeldt 1994</v>
      </c>
      <c r="V27">
        <v>12.5</v>
      </c>
      <c r="W27">
        <v>35.1</v>
      </c>
    </row>
    <row r="28" spans="1:28" x14ac:dyDescent="0.6">
      <c r="A28">
        <v>25</v>
      </c>
      <c r="B28">
        <v>25</v>
      </c>
      <c r="C28">
        <v>42.73</v>
      </c>
      <c r="D28">
        <v>-110.68</v>
      </c>
      <c r="E28">
        <v>2225</v>
      </c>
      <c r="F28">
        <v>2.8</v>
      </c>
      <c r="G28">
        <v>2.6</v>
      </c>
      <c r="H28">
        <f t="shared" si="0"/>
        <v>102.4</v>
      </c>
      <c r="I28">
        <f t="shared" si="1"/>
        <v>213.5</v>
      </c>
      <c r="J28">
        <v>46.7</v>
      </c>
      <c r="K28">
        <v>-117</v>
      </c>
      <c r="L28">
        <v>690</v>
      </c>
      <c r="M28" t="s">
        <v>990</v>
      </c>
      <c r="N28">
        <v>8.1</v>
      </c>
      <c r="O28">
        <v>1.55</v>
      </c>
      <c r="P28" t="s">
        <v>666</v>
      </c>
      <c r="Q28" s="4" t="s">
        <v>188</v>
      </c>
      <c r="R28" s="5" t="s">
        <v>689</v>
      </c>
      <c r="S28" t="str">
        <f t="shared" si="2"/>
        <v>NG PICEEN Rehfeldt 1994</v>
      </c>
      <c r="V28">
        <v>12.4</v>
      </c>
      <c r="W28">
        <v>33.5</v>
      </c>
    </row>
    <row r="29" spans="1:28" x14ac:dyDescent="0.6">
      <c r="A29">
        <v>26</v>
      </c>
      <c r="B29">
        <v>26</v>
      </c>
      <c r="C29">
        <v>42.67</v>
      </c>
      <c r="D29">
        <v>-110.68</v>
      </c>
      <c r="E29">
        <v>2332</v>
      </c>
      <c r="F29">
        <v>2.1</v>
      </c>
      <c r="G29">
        <v>2.5099999999999998</v>
      </c>
      <c r="H29">
        <f t="shared" si="0"/>
        <v>101.9</v>
      </c>
      <c r="I29">
        <f t="shared" si="1"/>
        <v>213.4</v>
      </c>
      <c r="J29">
        <v>46.7</v>
      </c>
      <c r="K29">
        <v>-117</v>
      </c>
      <c r="L29">
        <v>690</v>
      </c>
      <c r="M29" t="s">
        <v>990</v>
      </c>
      <c r="N29">
        <v>8.1</v>
      </c>
      <c r="O29">
        <v>1.55</v>
      </c>
      <c r="P29" t="s">
        <v>666</v>
      </c>
      <c r="Q29" s="4" t="s">
        <v>188</v>
      </c>
      <c r="R29" s="5" t="s">
        <v>689</v>
      </c>
      <c r="S29" t="str">
        <f t="shared" si="2"/>
        <v>NG PICEEN Rehfeldt 1994</v>
      </c>
      <c r="V29">
        <v>11.9</v>
      </c>
      <c r="W29">
        <v>33.4</v>
      </c>
    </row>
    <row r="30" spans="1:28" x14ac:dyDescent="0.6">
      <c r="A30">
        <v>27</v>
      </c>
      <c r="B30">
        <v>27</v>
      </c>
      <c r="C30">
        <v>42.57</v>
      </c>
      <c r="D30">
        <v>-110.68</v>
      </c>
      <c r="E30">
        <v>2560</v>
      </c>
      <c r="F30">
        <v>0.9</v>
      </c>
      <c r="G30">
        <v>2.46</v>
      </c>
      <c r="H30">
        <f t="shared" si="0"/>
        <v>102.2</v>
      </c>
      <c r="I30">
        <f t="shared" si="1"/>
        <v>212.8</v>
      </c>
      <c r="J30">
        <v>46.7</v>
      </c>
      <c r="K30">
        <v>-117</v>
      </c>
      <c r="L30">
        <v>690</v>
      </c>
      <c r="M30" t="s">
        <v>990</v>
      </c>
      <c r="N30">
        <v>8.1</v>
      </c>
      <c r="O30">
        <v>1.55</v>
      </c>
      <c r="P30" t="s">
        <v>666</v>
      </c>
      <c r="Q30" s="4" t="s">
        <v>188</v>
      </c>
      <c r="R30" s="5" t="s">
        <v>689</v>
      </c>
      <c r="S30" t="str">
        <f t="shared" si="2"/>
        <v>NG PICEEN Rehfeldt 1994</v>
      </c>
      <c r="V30">
        <v>12.2</v>
      </c>
      <c r="W30">
        <v>32.799999999999997</v>
      </c>
    </row>
    <row r="31" spans="1:28" x14ac:dyDescent="0.6">
      <c r="A31">
        <v>28</v>
      </c>
      <c r="B31">
        <v>28</v>
      </c>
      <c r="C31">
        <v>42.53</v>
      </c>
      <c r="D31">
        <v>-110.63</v>
      </c>
      <c r="E31">
        <v>2743</v>
      </c>
      <c r="F31">
        <v>0.3</v>
      </c>
      <c r="G31">
        <v>2.4900000000000002</v>
      </c>
      <c r="H31">
        <f t="shared" si="0"/>
        <v>101.7</v>
      </c>
      <c r="I31">
        <f t="shared" si="1"/>
        <v>212.5</v>
      </c>
      <c r="J31">
        <v>46.7</v>
      </c>
      <c r="K31">
        <v>-117</v>
      </c>
      <c r="L31">
        <v>690</v>
      </c>
      <c r="M31" t="s">
        <v>990</v>
      </c>
      <c r="N31">
        <v>8.1</v>
      </c>
      <c r="O31">
        <v>1.55</v>
      </c>
      <c r="P31" t="s">
        <v>666</v>
      </c>
      <c r="Q31" s="4" t="s">
        <v>188</v>
      </c>
      <c r="R31" s="5" t="s">
        <v>689</v>
      </c>
      <c r="S31" t="str">
        <f t="shared" si="2"/>
        <v>NG PICEEN Rehfeldt 1994</v>
      </c>
      <c r="V31">
        <v>11.7</v>
      </c>
      <c r="W31">
        <v>32.5</v>
      </c>
    </row>
    <row r="32" spans="1:28" x14ac:dyDescent="0.6">
      <c r="A32">
        <v>29</v>
      </c>
      <c r="B32">
        <v>29</v>
      </c>
      <c r="C32">
        <v>41.9</v>
      </c>
      <c r="D32">
        <v>-111.48</v>
      </c>
      <c r="E32">
        <v>2408</v>
      </c>
      <c r="F32">
        <v>4.2</v>
      </c>
      <c r="G32">
        <v>2.33</v>
      </c>
      <c r="H32">
        <f t="shared" si="0"/>
        <v>102.1</v>
      </c>
      <c r="I32">
        <f t="shared" si="1"/>
        <v>214.2</v>
      </c>
      <c r="J32">
        <v>46.7</v>
      </c>
      <c r="K32">
        <v>-117</v>
      </c>
      <c r="L32">
        <v>690</v>
      </c>
      <c r="M32" t="s">
        <v>990</v>
      </c>
      <c r="N32">
        <v>8.1</v>
      </c>
      <c r="O32">
        <v>1.55</v>
      </c>
      <c r="P32" t="s">
        <v>666</v>
      </c>
      <c r="Q32" s="4" t="s">
        <v>188</v>
      </c>
      <c r="R32" s="5" t="s">
        <v>689</v>
      </c>
      <c r="S32" t="str">
        <f t="shared" si="2"/>
        <v>NG PICEEN Rehfeldt 1994</v>
      </c>
      <c r="V32">
        <v>12.1</v>
      </c>
      <c r="W32">
        <v>34.200000000000003</v>
      </c>
    </row>
    <row r="33" spans="1:23" x14ac:dyDescent="0.6">
      <c r="A33">
        <v>30</v>
      </c>
      <c r="B33">
        <v>30</v>
      </c>
      <c r="C33">
        <v>41.58</v>
      </c>
      <c r="D33">
        <v>-111.43</v>
      </c>
      <c r="E33">
        <v>2560</v>
      </c>
      <c r="F33">
        <v>3.2</v>
      </c>
      <c r="G33">
        <v>2.37</v>
      </c>
      <c r="H33">
        <f t="shared" si="0"/>
        <v>102.7</v>
      </c>
      <c r="I33">
        <f t="shared" si="1"/>
        <v>214.8</v>
      </c>
      <c r="J33">
        <v>46.7</v>
      </c>
      <c r="K33">
        <v>-117</v>
      </c>
      <c r="L33">
        <v>690</v>
      </c>
      <c r="M33" t="s">
        <v>990</v>
      </c>
      <c r="N33">
        <v>8.1</v>
      </c>
      <c r="O33">
        <v>1.55</v>
      </c>
      <c r="P33" t="s">
        <v>666</v>
      </c>
      <c r="Q33" s="4" t="s">
        <v>188</v>
      </c>
      <c r="R33" s="5" t="s">
        <v>689</v>
      </c>
      <c r="S33" t="str">
        <f t="shared" si="2"/>
        <v>NG PICEEN Rehfeldt 1994</v>
      </c>
      <c r="V33">
        <v>12.7</v>
      </c>
      <c r="W33">
        <v>34.799999999999997</v>
      </c>
    </row>
    <row r="34" spans="1:23" x14ac:dyDescent="0.6">
      <c r="A34">
        <v>31</v>
      </c>
      <c r="B34">
        <v>31</v>
      </c>
      <c r="C34">
        <v>40.619999999999997</v>
      </c>
      <c r="D34">
        <v>-111.58</v>
      </c>
      <c r="E34">
        <v>2560</v>
      </c>
      <c r="F34">
        <v>4</v>
      </c>
      <c r="G34">
        <v>2.41</v>
      </c>
      <c r="H34">
        <f t="shared" si="0"/>
        <v>102.7</v>
      </c>
      <c r="I34">
        <f t="shared" si="1"/>
        <v>215.2</v>
      </c>
      <c r="J34">
        <v>46.7</v>
      </c>
      <c r="K34">
        <v>-117</v>
      </c>
      <c r="L34">
        <v>690</v>
      </c>
      <c r="M34" t="s">
        <v>990</v>
      </c>
      <c r="N34">
        <v>8.1</v>
      </c>
      <c r="O34">
        <v>1.55</v>
      </c>
      <c r="P34" t="s">
        <v>666</v>
      </c>
      <c r="Q34" s="4" t="s">
        <v>188</v>
      </c>
      <c r="R34" s="5" t="s">
        <v>689</v>
      </c>
      <c r="S34" t="str">
        <f t="shared" si="2"/>
        <v>NG PICEEN Rehfeldt 1994</v>
      </c>
      <c r="V34">
        <v>12.7</v>
      </c>
      <c r="W34">
        <v>35.200000000000003</v>
      </c>
    </row>
    <row r="35" spans="1:23" x14ac:dyDescent="0.6">
      <c r="A35">
        <v>32</v>
      </c>
      <c r="B35">
        <v>32</v>
      </c>
      <c r="C35">
        <v>40.58</v>
      </c>
      <c r="D35">
        <v>-111.02</v>
      </c>
      <c r="E35">
        <v>2499</v>
      </c>
      <c r="F35">
        <v>4.2</v>
      </c>
      <c r="G35">
        <v>2.2400000000000002</v>
      </c>
      <c r="H35">
        <f t="shared" si="0"/>
        <v>102.9</v>
      </c>
      <c r="I35">
        <f t="shared" si="1"/>
        <v>216.9</v>
      </c>
      <c r="J35">
        <v>46.7</v>
      </c>
      <c r="K35">
        <v>-117</v>
      </c>
      <c r="L35">
        <v>690</v>
      </c>
      <c r="M35" t="s">
        <v>990</v>
      </c>
      <c r="N35">
        <v>8.1</v>
      </c>
      <c r="O35">
        <v>1.55</v>
      </c>
      <c r="P35" t="s">
        <v>666</v>
      </c>
      <c r="Q35" s="4" t="s">
        <v>188</v>
      </c>
      <c r="R35" s="5" t="s">
        <v>689</v>
      </c>
      <c r="S35" t="str">
        <f t="shared" si="2"/>
        <v>NG PICEEN Rehfeldt 1994</v>
      </c>
      <c r="V35">
        <v>12.9</v>
      </c>
      <c r="W35">
        <v>36.9</v>
      </c>
    </row>
    <row r="36" spans="1:23" x14ac:dyDescent="0.6">
      <c r="A36">
        <v>33</v>
      </c>
      <c r="B36">
        <v>33</v>
      </c>
      <c r="C36">
        <v>40.630000000000003</v>
      </c>
      <c r="D36">
        <v>-110.97</v>
      </c>
      <c r="E36">
        <v>2652</v>
      </c>
      <c r="F36">
        <v>2.9</v>
      </c>
      <c r="G36">
        <v>2.66</v>
      </c>
      <c r="H36">
        <f t="shared" si="0"/>
        <v>103.2</v>
      </c>
      <c r="I36">
        <f t="shared" si="1"/>
        <v>214.9</v>
      </c>
      <c r="J36">
        <v>46.7</v>
      </c>
      <c r="K36">
        <v>-117</v>
      </c>
      <c r="L36">
        <v>690</v>
      </c>
      <c r="M36" t="s">
        <v>990</v>
      </c>
      <c r="N36">
        <v>8.1</v>
      </c>
      <c r="O36">
        <v>1.55</v>
      </c>
      <c r="P36" t="s">
        <v>666</v>
      </c>
      <c r="Q36" s="4" t="s">
        <v>188</v>
      </c>
      <c r="R36" s="5" t="s">
        <v>689</v>
      </c>
      <c r="S36" t="str">
        <f t="shared" si="2"/>
        <v>NG PICEEN Rehfeldt 1994</v>
      </c>
      <c r="V36">
        <v>13.2</v>
      </c>
      <c r="W36">
        <v>34.9</v>
      </c>
    </row>
    <row r="37" spans="1:23" x14ac:dyDescent="0.6">
      <c r="A37">
        <v>34</v>
      </c>
      <c r="B37">
        <v>34</v>
      </c>
      <c r="C37">
        <v>40.28</v>
      </c>
      <c r="D37">
        <v>-111.28</v>
      </c>
      <c r="E37">
        <v>2637</v>
      </c>
      <c r="F37">
        <v>2.8</v>
      </c>
      <c r="G37">
        <v>2.16</v>
      </c>
      <c r="H37">
        <f t="shared" si="0"/>
        <v>102.1</v>
      </c>
      <c r="I37">
        <f t="shared" si="1"/>
        <v>215.7</v>
      </c>
      <c r="J37">
        <v>46.7</v>
      </c>
      <c r="K37">
        <v>-117</v>
      </c>
      <c r="L37">
        <v>690</v>
      </c>
      <c r="M37" t="s">
        <v>990</v>
      </c>
      <c r="N37">
        <v>8.1</v>
      </c>
      <c r="O37">
        <v>1.55</v>
      </c>
      <c r="P37" t="s">
        <v>666</v>
      </c>
      <c r="Q37" s="4" t="s">
        <v>188</v>
      </c>
      <c r="R37" s="5" t="s">
        <v>689</v>
      </c>
      <c r="S37" t="str">
        <f t="shared" si="2"/>
        <v>NG PICEEN Rehfeldt 1994</v>
      </c>
      <c r="V37">
        <v>12.1</v>
      </c>
      <c r="W37">
        <v>35.700000000000003</v>
      </c>
    </row>
    <row r="38" spans="1:23" x14ac:dyDescent="0.6">
      <c r="A38">
        <v>35</v>
      </c>
      <c r="B38">
        <v>35</v>
      </c>
      <c r="C38">
        <v>39.83</v>
      </c>
      <c r="D38">
        <v>-111.72</v>
      </c>
      <c r="E38">
        <v>2835</v>
      </c>
      <c r="F38">
        <v>3.4</v>
      </c>
      <c r="G38">
        <v>2.31</v>
      </c>
      <c r="H38">
        <f t="shared" si="0"/>
        <v>102.3</v>
      </c>
      <c r="I38">
        <f t="shared" si="1"/>
        <v>216.7</v>
      </c>
      <c r="J38">
        <v>46.7</v>
      </c>
      <c r="K38">
        <v>-117</v>
      </c>
      <c r="L38">
        <v>690</v>
      </c>
      <c r="M38" t="s">
        <v>990</v>
      </c>
      <c r="N38">
        <v>8.1</v>
      </c>
      <c r="O38">
        <v>1.55</v>
      </c>
      <c r="P38" t="s">
        <v>666</v>
      </c>
      <c r="Q38" s="4" t="s">
        <v>188</v>
      </c>
      <c r="R38" s="5" t="s">
        <v>689</v>
      </c>
      <c r="S38" t="str">
        <f t="shared" si="2"/>
        <v>NG PICEEN Rehfeldt 1994</v>
      </c>
      <c r="V38">
        <v>12.3</v>
      </c>
      <c r="W38">
        <v>36.700000000000003</v>
      </c>
    </row>
    <row r="39" spans="1:23" x14ac:dyDescent="0.6">
      <c r="A39">
        <v>36</v>
      </c>
      <c r="B39">
        <v>36</v>
      </c>
      <c r="C39">
        <v>39.6</v>
      </c>
      <c r="D39">
        <v>-111.22</v>
      </c>
      <c r="E39">
        <v>2606</v>
      </c>
      <c r="F39">
        <v>3.6</v>
      </c>
      <c r="G39">
        <v>2.09</v>
      </c>
      <c r="H39">
        <f t="shared" si="0"/>
        <v>103.3</v>
      </c>
      <c r="I39">
        <f t="shared" si="1"/>
        <v>215.2</v>
      </c>
      <c r="J39">
        <v>46.7</v>
      </c>
      <c r="K39">
        <v>-117</v>
      </c>
      <c r="L39">
        <v>690</v>
      </c>
      <c r="M39" t="s">
        <v>990</v>
      </c>
      <c r="N39">
        <v>8.1</v>
      </c>
      <c r="O39">
        <v>1.55</v>
      </c>
      <c r="P39" t="s">
        <v>666</v>
      </c>
      <c r="Q39" s="4" t="s">
        <v>188</v>
      </c>
      <c r="R39" s="5" t="s">
        <v>689</v>
      </c>
      <c r="S39" t="str">
        <f t="shared" si="2"/>
        <v>NG PICEEN Rehfeldt 1994</v>
      </c>
      <c r="V39">
        <v>13.3</v>
      </c>
      <c r="W39">
        <v>35.200000000000003</v>
      </c>
    </row>
    <row r="40" spans="1:23" x14ac:dyDescent="0.6">
      <c r="A40">
        <v>37</v>
      </c>
      <c r="B40">
        <v>37</v>
      </c>
      <c r="C40">
        <v>39.450000000000003</v>
      </c>
      <c r="D40">
        <v>-111.27</v>
      </c>
      <c r="E40">
        <v>2682</v>
      </c>
      <c r="F40">
        <v>3.4</v>
      </c>
      <c r="G40">
        <v>2.27</v>
      </c>
      <c r="H40">
        <f t="shared" si="0"/>
        <v>102.4</v>
      </c>
      <c r="I40">
        <f t="shared" si="1"/>
        <v>214.4</v>
      </c>
      <c r="J40">
        <v>46.7</v>
      </c>
      <c r="K40">
        <v>-117</v>
      </c>
      <c r="L40">
        <v>690</v>
      </c>
      <c r="M40" t="s">
        <v>990</v>
      </c>
      <c r="N40">
        <v>8.1</v>
      </c>
      <c r="O40">
        <v>1.55</v>
      </c>
      <c r="P40" t="s">
        <v>666</v>
      </c>
      <c r="Q40" s="4" t="s">
        <v>188</v>
      </c>
      <c r="R40" s="5" t="s">
        <v>689</v>
      </c>
      <c r="S40" t="str">
        <f t="shared" si="2"/>
        <v>NG PICEEN Rehfeldt 1994</v>
      </c>
      <c r="V40">
        <v>12.4</v>
      </c>
      <c r="W40">
        <v>34.4</v>
      </c>
    </row>
    <row r="41" spans="1:23" x14ac:dyDescent="0.6">
      <c r="A41">
        <v>38</v>
      </c>
      <c r="B41">
        <v>38</v>
      </c>
      <c r="C41">
        <v>39.6</v>
      </c>
      <c r="D41">
        <v>-111.3</v>
      </c>
      <c r="E41">
        <v>2758</v>
      </c>
      <c r="F41">
        <v>3.2</v>
      </c>
      <c r="G41">
        <v>2.09</v>
      </c>
      <c r="H41">
        <f t="shared" si="0"/>
        <v>101.9</v>
      </c>
      <c r="I41">
        <f t="shared" si="1"/>
        <v>215.4</v>
      </c>
      <c r="J41">
        <v>46.7</v>
      </c>
      <c r="K41">
        <v>-117</v>
      </c>
      <c r="L41">
        <v>690</v>
      </c>
      <c r="M41" t="s">
        <v>990</v>
      </c>
      <c r="N41">
        <v>8.1</v>
      </c>
      <c r="O41">
        <v>1.55</v>
      </c>
      <c r="P41" t="s">
        <v>666</v>
      </c>
      <c r="Q41" s="4" t="s">
        <v>188</v>
      </c>
      <c r="R41" s="5" t="s">
        <v>689</v>
      </c>
      <c r="S41" t="str">
        <f t="shared" si="2"/>
        <v>NG PICEEN Rehfeldt 1994</v>
      </c>
      <c r="V41">
        <v>11.9</v>
      </c>
      <c r="W41">
        <v>35.4</v>
      </c>
    </row>
    <row r="42" spans="1:23" x14ac:dyDescent="0.6">
      <c r="A42">
        <v>39</v>
      </c>
      <c r="B42">
        <v>39</v>
      </c>
      <c r="C42">
        <v>39.130000000000003</v>
      </c>
      <c r="D42">
        <v>-111.38</v>
      </c>
      <c r="E42">
        <v>2926</v>
      </c>
      <c r="F42">
        <v>4.9000000000000004</v>
      </c>
      <c r="G42">
        <v>2.42</v>
      </c>
      <c r="H42">
        <f t="shared" si="0"/>
        <v>102.9</v>
      </c>
      <c r="I42">
        <f t="shared" si="1"/>
        <v>216.1</v>
      </c>
      <c r="J42">
        <v>46.7</v>
      </c>
      <c r="K42">
        <v>-117</v>
      </c>
      <c r="L42">
        <v>690</v>
      </c>
      <c r="M42" t="s">
        <v>990</v>
      </c>
      <c r="N42">
        <v>8.1</v>
      </c>
      <c r="O42">
        <v>1.55</v>
      </c>
      <c r="P42" t="s">
        <v>666</v>
      </c>
      <c r="Q42" s="4" t="s">
        <v>188</v>
      </c>
      <c r="R42" s="5" t="s">
        <v>689</v>
      </c>
      <c r="S42" t="str">
        <f t="shared" si="2"/>
        <v>NG PICEEN Rehfeldt 1994</v>
      </c>
      <c r="V42">
        <v>12.9</v>
      </c>
      <c r="W42">
        <v>36.1</v>
      </c>
    </row>
    <row r="43" spans="1:23" x14ac:dyDescent="0.6">
      <c r="A43">
        <v>40</v>
      </c>
      <c r="B43">
        <v>40</v>
      </c>
      <c r="C43">
        <v>38.22</v>
      </c>
      <c r="D43">
        <v>-112.43</v>
      </c>
      <c r="E43">
        <v>2926</v>
      </c>
      <c r="F43">
        <v>3.6</v>
      </c>
      <c r="G43">
        <v>2.79</v>
      </c>
      <c r="H43">
        <f t="shared" si="0"/>
        <v>104.6</v>
      </c>
      <c r="I43">
        <f t="shared" si="1"/>
        <v>216.8</v>
      </c>
      <c r="J43">
        <v>46.7</v>
      </c>
      <c r="K43">
        <v>-117</v>
      </c>
      <c r="L43">
        <v>690</v>
      </c>
      <c r="M43" t="s">
        <v>990</v>
      </c>
      <c r="N43">
        <v>8.1</v>
      </c>
      <c r="O43">
        <v>1.55</v>
      </c>
      <c r="P43" t="s">
        <v>666</v>
      </c>
      <c r="Q43" s="4" t="s">
        <v>188</v>
      </c>
      <c r="R43" s="5" t="s">
        <v>689</v>
      </c>
      <c r="S43" t="str">
        <f t="shared" si="2"/>
        <v>NG PICEEN Rehfeldt 1994</v>
      </c>
      <c r="V43">
        <v>14.6</v>
      </c>
      <c r="W43">
        <v>36.799999999999997</v>
      </c>
    </row>
    <row r="44" spans="1:23" x14ac:dyDescent="0.6">
      <c r="A44">
        <v>41</v>
      </c>
      <c r="B44">
        <v>41</v>
      </c>
      <c r="C44">
        <v>38.020000000000003</v>
      </c>
      <c r="D44">
        <v>-111.72</v>
      </c>
      <c r="E44">
        <v>2850</v>
      </c>
      <c r="F44">
        <v>4.3</v>
      </c>
      <c r="G44">
        <v>1.98</v>
      </c>
      <c r="H44">
        <f t="shared" si="0"/>
        <v>102.5</v>
      </c>
      <c r="I44">
        <f t="shared" si="1"/>
        <v>216.7</v>
      </c>
      <c r="J44">
        <v>46.7</v>
      </c>
      <c r="K44">
        <v>-117</v>
      </c>
      <c r="L44">
        <v>690</v>
      </c>
      <c r="M44" t="s">
        <v>990</v>
      </c>
      <c r="N44">
        <v>8.1</v>
      </c>
      <c r="O44">
        <v>1.55</v>
      </c>
      <c r="P44" t="s">
        <v>666</v>
      </c>
      <c r="Q44" s="4" t="s">
        <v>188</v>
      </c>
      <c r="R44" s="5" t="s">
        <v>689</v>
      </c>
      <c r="S44" t="str">
        <f t="shared" si="2"/>
        <v>NG PICEEN Rehfeldt 1994</v>
      </c>
      <c r="V44">
        <v>12.5</v>
      </c>
      <c r="W44">
        <v>36.700000000000003</v>
      </c>
    </row>
    <row r="45" spans="1:23" x14ac:dyDescent="0.6">
      <c r="A45">
        <v>42</v>
      </c>
      <c r="B45">
        <v>42</v>
      </c>
      <c r="C45">
        <v>38.03</v>
      </c>
      <c r="D45">
        <v>-111.68</v>
      </c>
      <c r="E45">
        <v>2911</v>
      </c>
      <c r="F45">
        <v>4.0999999999999996</v>
      </c>
      <c r="G45">
        <v>1.95</v>
      </c>
      <c r="H45">
        <f t="shared" si="0"/>
        <v>103.2</v>
      </c>
      <c r="I45">
        <f t="shared" si="1"/>
        <v>217</v>
      </c>
      <c r="J45">
        <v>46.7</v>
      </c>
      <c r="K45">
        <v>-117</v>
      </c>
      <c r="L45">
        <v>690</v>
      </c>
      <c r="M45" t="s">
        <v>990</v>
      </c>
      <c r="N45">
        <v>8.1</v>
      </c>
      <c r="O45">
        <v>1.55</v>
      </c>
      <c r="P45" t="s">
        <v>666</v>
      </c>
      <c r="Q45" s="4" t="s">
        <v>188</v>
      </c>
      <c r="R45" s="5" t="s">
        <v>689</v>
      </c>
      <c r="S45" t="str">
        <f t="shared" si="2"/>
        <v>NG PICEEN Rehfeldt 1994</v>
      </c>
      <c r="V45">
        <v>13.2</v>
      </c>
      <c r="W45">
        <v>37</v>
      </c>
    </row>
    <row r="46" spans="1:23" x14ac:dyDescent="0.6">
      <c r="A46">
        <v>43</v>
      </c>
      <c r="B46">
        <v>43</v>
      </c>
      <c r="C46">
        <v>37.53</v>
      </c>
      <c r="D46">
        <v>-112.77</v>
      </c>
      <c r="E46">
        <v>2865</v>
      </c>
      <c r="F46">
        <v>2.9</v>
      </c>
      <c r="G46">
        <v>2.52</v>
      </c>
      <c r="H46">
        <f t="shared" si="0"/>
        <v>103.5</v>
      </c>
      <c r="I46">
        <f t="shared" si="1"/>
        <v>216.4</v>
      </c>
      <c r="J46">
        <v>46.7</v>
      </c>
      <c r="K46">
        <v>-117</v>
      </c>
      <c r="L46">
        <v>690</v>
      </c>
      <c r="M46" t="s">
        <v>990</v>
      </c>
      <c r="N46">
        <v>8.1</v>
      </c>
      <c r="O46">
        <v>1.55</v>
      </c>
      <c r="P46" t="s">
        <v>666</v>
      </c>
      <c r="Q46" s="4" t="s">
        <v>188</v>
      </c>
      <c r="R46" s="5" t="s">
        <v>689</v>
      </c>
      <c r="S46" t="str">
        <f t="shared" si="2"/>
        <v>NG PICEEN Rehfeldt 1994</v>
      </c>
      <c r="V46">
        <v>13.5</v>
      </c>
      <c r="W46">
        <v>36.4</v>
      </c>
    </row>
    <row r="47" spans="1:23" x14ac:dyDescent="0.6">
      <c r="A47">
        <v>44</v>
      </c>
      <c r="B47">
        <v>44</v>
      </c>
      <c r="C47">
        <v>37.57</v>
      </c>
      <c r="D47">
        <v>-112.83</v>
      </c>
      <c r="E47">
        <v>3018</v>
      </c>
      <c r="F47">
        <v>2.4</v>
      </c>
      <c r="G47">
        <v>2.64</v>
      </c>
      <c r="H47">
        <f t="shared" si="0"/>
        <v>102.3</v>
      </c>
      <c r="I47">
        <f t="shared" si="1"/>
        <v>215.2</v>
      </c>
      <c r="J47">
        <v>46.7</v>
      </c>
      <c r="K47">
        <v>-117</v>
      </c>
      <c r="L47">
        <v>690</v>
      </c>
      <c r="M47" t="s">
        <v>990</v>
      </c>
      <c r="N47">
        <v>8.1</v>
      </c>
      <c r="O47">
        <v>1.55</v>
      </c>
      <c r="P47" t="s">
        <v>666</v>
      </c>
      <c r="Q47" s="4" t="s">
        <v>188</v>
      </c>
      <c r="R47" s="5" t="s">
        <v>689</v>
      </c>
      <c r="S47" t="str">
        <f t="shared" si="2"/>
        <v>NG PICEEN Rehfeldt 1994</v>
      </c>
      <c r="V47">
        <v>12.3</v>
      </c>
      <c r="W47">
        <v>35.200000000000003</v>
      </c>
    </row>
    <row r="48" spans="1:23" x14ac:dyDescent="0.6">
      <c r="A48">
        <v>45</v>
      </c>
      <c r="B48">
        <v>45</v>
      </c>
      <c r="C48">
        <v>37.58</v>
      </c>
      <c r="D48">
        <v>-112.87</v>
      </c>
      <c r="E48">
        <v>3231</v>
      </c>
      <c r="F48">
        <v>2.1</v>
      </c>
      <c r="G48">
        <v>2.7</v>
      </c>
      <c r="H48">
        <f t="shared" si="0"/>
        <v>101.6</v>
      </c>
      <c r="I48">
        <f t="shared" si="1"/>
        <v>215.1</v>
      </c>
      <c r="J48">
        <v>46.7</v>
      </c>
      <c r="K48">
        <v>-117</v>
      </c>
      <c r="L48">
        <v>690</v>
      </c>
      <c r="M48" t="s">
        <v>990</v>
      </c>
      <c r="N48">
        <v>8.1</v>
      </c>
      <c r="O48">
        <v>1.55</v>
      </c>
      <c r="P48" t="s">
        <v>666</v>
      </c>
      <c r="Q48" s="4" t="s">
        <v>188</v>
      </c>
      <c r="R48" s="5" t="s">
        <v>689</v>
      </c>
      <c r="S48" t="str">
        <f t="shared" si="2"/>
        <v>NG PICEEN Rehfeldt 1994</v>
      </c>
      <c r="V48">
        <v>11.6</v>
      </c>
      <c r="W48">
        <v>35.1</v>
      </c>
    </row>
    <row r="49" spans="1:23" x14ac:dyDescent="0.6">
      <c r="A49">
        <v>46</v>
      </c>
      <c r="B49">
        <v>46</v>
      </c>
      <c r="C49">
        <v>37.869999999999997</v>
      </c>
      <c r="D49">
        <v>-109.47</v>
      </c>
      <c r="E49">
        <v>2804</v>
      </c>
      <c r="F49">
        <v>5.4</v>
      </c>
      <c r="G49">
        <v>2.84</v>
      </c>
      <c r="H49">
        <f t="shared" si="0"/>
        <v>103.4</v>
      </c>
      <c r="I49">
        <f t="shared" si="1"/>
        <v>219.4</v>
      </c>
      <c r="J49">
        <v>46.7</v>
      </c>
      <c r="K49">
        <v>-117</v>
      </c>
      <c r="L49">
        <v>690</v>
      </c>
      <c r="M49" t="s">
        <v>990</v>
      </c>
      <c r="N49">
        <v>8.1</v>
      </c>
      <c r="O49">
        <v>1.55</v>
      </c>
      <c r="P49" t="s">
        <v>666</v>
      </c>
      <c r="Q49" s="4" t="s">
        <v>188</v>
      </c>
      <c r="R49" s="5" t="s">
        <v>689</v>
      </c>
      <c r="S49" t="str">
        <f t="shared" si="2"/>
        <v>NG PICEEN Rehfeldt 1994</v>
      </c>
      <c r="V49">
        <v>13.4</v>
      </c>
      <c r="W49">
        <v>39.4</v>
      </c>
    </row>
    <row r="50" spans="1:23" x14ac:dyDescent="0.6">
      <c r="A50">
        <v>47</v>
      </c>
      <c r="B50">
        <v>47</v>
      </c>
      <c r="C50">
        <v>37.85</v>
      </c>
      <c r="D50">
        <v>-109.45</v>
      </c>
      <c r="E50">
        <v>2972</v>
      </c>
      <c r="F50">
        <v>4.5999999999999996</v>
      </c>
      <c r="G50">
        <v>2.79</v>
      </c>
      <c r="H50">
        <f t="shared" si="0"/>
        <v>102.3</v>
      </c>
      <c r="I50">
        <f t="shared" si="1"/>
        <v>216.3</v>
      </c>
      <c r="J50">
        <v>46.7</v>
      </c>
      <c r="K50">
        <v>-117</v>
      </c>
      <c r="L50">
        <v>690</v>
      </c>
      <c r="M50" t="s">
        <v>990</v>
      </c>
      <c r="N50">
        <v>8.1</v>
      </c>
      <c r="O50">
        <v>1.55</v>
      </c>
      <c r="P50" t="s">
        <v>666</v>
      </c>
      <c r="Q50" s="4" t="s">
        <v>188</v>
      </c>
      <c r="R50" s="5" t="s">
        <v>689</v>
      </c>
      <c r="S50" t="str">
        <f t="shared" si="2"/>
        <v>NG PICEEN Rehfeldt 1994</v>
      </c>
      <c r="V50">
        <v>12.3</v>
      </c>
      <c r="W50">
        <v>36.299999999999997</v>
      </c>
    </row>
    <row r="51" spans="1:23" x14ac:dyDescent="0.6">
      <c r="A51">
        <v>48</v>
      </c>
      <c r="B51">
        <v>48</v>
      </c>
      <c r="C51">
        <v>37.85</v>
      </c>
      <c r="D51">
        <v>-109.47</v>
      </c>
      <c r="E51">
        <v>3109</v>
      </c>
      <c r="F51">
        <v>4.0999999999999996</v>
      </c>
      <c r="G51">
        <v>2.94</v>
      </c>
      <c r="H51">
        <f t="shared" si="0"/>
        <v>103.5</v>
      </c>
      <c r="I51">
        <f t="shared" si="1"/>
        <v>217.9</v>
      </c>
      <c r="J51">
        <v>46.7</v>
      </c>
      <c r="K51">
        <v>-117</v>
      </c>
      <c r="L51">
        <v>690</v>
      </c>
      <c r="M51" t="s">
        <v>990</v>
      </c>
      <c r="N51">
        <v>8.1</v>
      </c>
      <c r="O51">
        <v>1.55</v>
      </c>
      <c r="P51" t="s">
        <v>666</v>
      </c>
      <c r="Q51" s="4" t="s">
        <v>188</v>
      </c>
      <c r="R51" s="5" t="s">
        <v>689</v>
      </c>
      <c r="S51" t="str">
        <f t="shared" si="2"/>
        <v>NG PICEEN Rehfeldt 1994</v>
      </c>
      <c r="V51">
        <v>13.5</v>
      </c>
      <c r="W51">
        <v>37.9</v>
      </c>
    </row>
    <row r="52" spans="1:23" x14ac:dyDescent="0.6">
      <c r="A52">
        <v>49</v>
      </c>
      <c r="B52">
        <v>49</v>
      </c>
      <c r="C52">
        <v>43.5</v>
      </c>
      <c r="D52">
        <v>-110.98</v>
      </c>
      <c r="E52">
        <v>2256</v>
      </c>
      <c r="F52">
        <v>3.1</v>
      </c>
      <c r="G52">
        <v>3.04</v>
      </c>
      <c r="H52">
        <f t="shared" si="0"/>
        <v>102.6</v>
      </c>
      <c r="I52">
        <f t="shared" si="1"/>
        <v>214.6</v>
      </c>
      <c r="J52">
        <v>46.7</v>
      </c>
      <c r="K52">
        <v>-117</v>
      </c>
      <c r="L52">
        <v>690</v>
      </c>
      <c r="M52" t="s">
        <v>990</v>
      </c>
      <c r="N52">
        <v>8.1</v>
      </c>
      <c r="O52">
        <v>1.55</v>
      </c>
      <c r="P52" t="s">
        <v>666</v>
      </c>
      <c r="Q52" s="4" t="s">
        <v>188</v>
      </c>
      <c r="R52" s="5" t="s">
        <v>689</v>
      </c>
      <c r="S52" t="str">
        <f t="shared" si="2"/>
        <v>NG PICEEN Rehfeldt 1994</v>
      </c>
      <c r="V52">
        <v>12.6</v>
      </c>
      <c r="W52">
        <v>34.6</v>
      </c>
    </row>
    <row r="53" spans="1:23" x14ac:dyDescent="0.6">
      <c r="A53">
        <v>50</v>
      </c>
      <c r="B53">
        <v>50</v>
      </c>
      <c r="C53">
        <v>43.78</v>
      </c>
      <c r="D53">
        <v>-110.13</v>
      </c>
      <c r="E53">
        <v>2728</v>
      </c>
      <c r="F53">
        <v>0.2</v>
      </c>
      <c r="G53">
        <v>2.68</v>
      </c>
      <c r="H53">
        <f t="shared" si="0"/>
        <v>102.5</v>
      </c>
      <c r="I53">
        <f t="shared" si="1"/>
        <v>208.9</v>
      </c>
      <c r="J53">
        <v>46.7</v>
      </c>
      <c r="K53">
        <v>-117</v>
      </c>
      <c r="L53">
        <v>690</v>
      </c>
      <c r="M53" t="s">
        <v>990</v>
      </c>
      <c r="N53">
        <v>8.1</v>
      </c>
      <c r="O53">
        <v>1.55</v>
      </c>
      <c r="P53" t="s">
        <v>666</v>
      </c>
      <c r="Q53" s="4" t="s">
        <v>188</v>
      </c>
      <c r="R53" s="5" t="s">
        <v>689</v>
      </c>
      <c r="S53" t="str">
        <f t="shared" si="2"/>
        <v>NG PICEEN Rehfeldt 1994</v>
      </c>
      <c r="V53">
        <v>12.5</v>
      </c>
      <c r="W53">
        <v>28.9</v>
      </c>
    </row>
    <row r="54" spans="1:23" x14ac:dyDescent="0.6">
      <c r="A54">
        <v>51</v>
      </c>
      <c r="B54">
        <v>51</v>
      </c>
      <c r="C54">
        <v>41.68</v>
      </c>
      <c r="D54">
        <v>-111.42</v>
      </c>
      <c r="E54">
        <v>2469</v>
      </c>
      <c r="F54">
        <v>3.7</v>
      </c>
      <c r="G54">
        <v>1.95</v>
      </c>
      <c r="H54">
        <f t="shared" si="0"/>
        <v>102.9</v>
      </c>
      <c r="I54">
        <f t="shared" si="1"/>
        <v>216.2</v>
      </c>
      <c r="J54">
        <v>46.7</v>
      </c>
      <c r="K54">
        <v>-117</v>
      </c>
      <c r="L54">
        <v>690</v>
      </c>
      <c r="M54" t="s">
        <v>990</v>
      </c>
      <c r="N54">
        <v>8.1</v>
      </c>
      <c r="O54">
        <v>1.55</v>
      </c>
      <c r="P54" t="s">
        <v>666</v>
      </c>
      <c r="Q54" s="4" t="s">
        <v>188</v>
      </c>
      <c r="R54" s="5" t="s">
        <v>689</v>
      </c>
      <c r="S54" t="str">
        <f t="shared" si="2"/>
        <v>NG PICEEN Rehfeldt 1994</v>
      </c>
      <c r="V54">
        <v>12.9</v>
      </c>
      <c r="W54">
        <v>36.200000000000003</v>
      </c>
    </row>
    <row r="55" spans="1:23" x14ac:dyDescent="0.6">
      <c r="A55">
        <v>52</v>
      </c>
      <c r="B55">
        <v>52</v>
      </c>
      <c r="C55">
        <v>41.88</v>
      </c>
      <c r="D55">
        <v>-111.65</v>
      </c>
      <c r="E55">
        <v>2637</v>
      </c>
      <c r="F55">
        <v>3.2</v>
      </c>
      <c r="G55">
        <v>2.98</v>
      </c>
      <c r="H55">
        <f t="shared" si="0"/>
        <v>102.9</v>
      </c>
      <c r="I55">
        <f t="shared" si="1"/>
        <v>213.1</v>
      </c>
      <c r="J55">
        <v>46.7</v>
      </c>
      <c r="K55">
        <v>-117</v>
      </c>
      <c r="L55">
        <v>690</v>
      </c>
      <c r="M55" t="s">
        <v>990</v>
      </c>
      <c r="N55">
        <v>8.1</v>
      </c>
      <c r="O55">
        <v>1.55</v>
      </c>
      <c r="P55" t="s">
        <v>666</v>
      </c>
      <c r="Q55" s="4" t="s">
        <v>188</v>
      </c>
      <c r="R55" s="5" t="s">
        <v>689</v>
      </c>
      <c r="S55" t="str">
        <f t="shared" si="2"/>
        <v>NG PICEEN Rehfeldt 1994</v>
      </c>
      <c r="V55">
        <v>12.9</v>
      </c>
      <c r="W55">
        <v>33.1</v>
      </c>
    </row>
    <row r="56" spans="1:23" x14ac:dyDescent="0.6">
      <c r="A56">
        <v>53</v>
      </c>
      <c r="B56">
        <v>53</v>
      </c>
      <c r="C56">
        <v>41.88</v>
      </c>
      <c r="D56">
        <v>-111.63</v>
      </c>
      <c r="E56">
        <v>2438</v>
      </c>
      <c r="F56">
        <v>4.0999999999999996</v>
      </c>
      <c r="G56">
        <v>2.94</v>
      </c>
      <c r="H56">
        <f t="shared" si="0"/>
        <v>102.6</v>
      </c>
      <c r="I56">
        <f t="shared" si="1"/>
        <v>214.5</v>
      </c>
      <c r="J56">
        <v>46.7</v>
      </c>
      <c r="K56">
        <v>-117</v>
      </c>
      <c r="L56">
        <v>690</v>
      </c>
      <c r="M56" t="s">
        <v>990</v>
      </c>
      <c r="N56">
        <v>8.1</v>
      </c>
      <c r="O56">
        <v>1.55</v>
      </c>
      <c r="P56" t="s">
        <v>666</v>
      </c>
      <c r="Q56" s="4" t="s">
        <v>188</v>
      </c>
      <c r="R56" s="5" t="s">
        <v>689</v>
      </c>
      <c r="S56" t="str">
        <f t="shared" si="2"/>
        <v>NG PICEEN Rehfeldt 1994</v>
      </c>
      <c r="V56">
        <v>12.6</v>
      </c>
      <c r="W56">
        <v>34.5</v>
      </c>
    </row>
    <row r="57" spans="1:23" x14ac:dyDescent="0.6">
      <c r="A57">
        <v>54</v>
      </c>
      <c r="B57">
        <v>54</v>
      </c>
      <c r="C57">
        <v>41.88</v>
      </c>
      <c r="D57">
        <v>-111.6</v>
      </c>
      <c r="E57">
        <v>2103</v>
      </c>
      <c r="F57">
        <v>5.2</v>
      </c>
      <c r="G57">
        <v>2.6</v>
      </c>
      <c r="H57">
        <f t="shared" si="0"/>
        <v>101.6</v>
      </c>
      <c r="I57">
        <f t="shared" si="1"/>
        <v>214.5</v>
      </c>
      <c r="J57">
        <v>46.7</v>
      </c>
      <c r="K57">
        <v>-117</v>
      </c>
      <c r="L57">
        <v>690</v>
      </c>
      <c r="M57" t="s">
        <v>990</v>
      </c>
      <c r="N57">
        <v>8.1</v>
      </c>
      <c r="O57">
        <v>1.55</v>
      </c>
      <c r="P57" t="s">
        <v>666</v>
      </c>
      <c r="Q57" s="4" t="s">
        <v>188</v>
      </c>
      <c r="R57" s="5" t="s">
        <v>689</v>
      </c>
      <c r="S57" t="str">
        <f t="shared" si="2"/>
        <v>NG PICEEN Rehfeldt 1994</v>
      </c>
      <c r="V57">
        <v>11.6</v>
      </c>
      <c r="W57">
        <v>34.5</v>
      </c>
    </row>
    <row r="58" spans="1:23" x14ac:dyDescent="0.6">
      <c r="A58">
        <v>55</v>
      </c>
      <c r="B58">
        <v>55</v>
      </c>
      <c r="C58">
        <v>41.68</v>
      </c>
      <c r="D58">
        <v>-111.37</v>
      </c>
      <c r="E58">
        <v>2301</v>
      </c>
      <c r="F58">
        <v>4.8</v>
      </c>
      <c r="G58">
        <v>1.94</v>
      </c>
      <c r="H58">
        <f t="shared" si="0"/>
        <v>102.1</v>
      </c>
      <c r="I58">
        <f t="shared" si="1"/>
        <v>214.9</v>
      </c>
      <c r="J58">
        <v>46.7</v>
      </c>
      <c r="K58">
        <v>-117</v>
      </c>
      <c r="L58">
        <v>690</v>
      </c>
      <c r="M58" t="s">
        <v>990</v>
      </c>
      <c r="N58">
        <v>8.1</v>
      </c>
      <c r="O58">
        <v>1.55</v>
      </c>
      <c r="P58" t="s">
        <v>666</v>
      </c>
      <c r="Q58" s="4" t="s">
        <v>188</v>
      </c>
      <c r="R58" s="5" t="s">
        <v>689</v>
      </c>
      <c r="S58" t="str">
        <f t="shared" si="2"/>
        <v>NG PICEEN Rehfeldt 1994</v>
      </c>
      <c r="V58">
        <v>12.1</v>
      </c>
      <c r="W58">
        <v>34.9</v>
      </c>
    </row>
    <row r="59" spans="1:23" x14ac:dyDescent="0.6">
      <c r="A59">
        <v>56</v>
      </c>
      <c r="B59">
        <v>56</v>
      </c>
      <c r="C59">
        <v>40.78</v>
      </c>
      <c r="D59">
        <v>-110.88</v>
      </c>
      <c r="E59">
        <v>2789</v>
      </c>
      <c r="F59">
        <v>3.1</v>
      </c>
      <c r="G59">
        <v>2.77</v>
      </c>
      <c r="H59">
        <f t="shared" si="0"/>
        <v>102.2</v>
      </c>
      <c r="I59">
        <f t="shared" si="1"/>
        <v>213.8</v>
      </c>
      <c r="J59">
        <v>46.7</v>
      </c>
      <c r="K59">
        <v>-117</v>
      </c>
      <c r="L59">
        <v>690</v>
      </c>
      <c r="M59" t="s">
        <v>990</v>
      </c>
      <c r="N59">
        <v>8.1</v>
      </c>
      <c r="O59">
        <v>1.55</v>
      </c>
      <c r="P59" t="s">
        <v>666</v>
      </c>
      <c r="Q59" s="4" t="s">
        <v>188</v>
      </c>
      <c r="R59" s="5" t="s">
        <v>689</v>
      </c>
      <c r="S59" t="str">
        <f t="shared" si="2"/>
        <v>NG PICEEN Rehfeldt 1994</v>
      </c>
      <c r="V59">
        <v>12.2</v>
      </c>
      <c r="W59">
        <v>33.799999999999997</v>
      </c>
    </row>
    <row r="60" spans="1:23" x14ac:dyDescent="0.6">
      <c r="A60">
        <v>57</v>
      </c>
      <c r="B60">
        <v>57</v>
      </c>
      <c r="C60">
        <v>40.75</v>
      </c>
      <c r="D60">
        <v>-110.87</v>
      </c>
      <c r="E60">
        <v>2941</v>
      </c>
      <c r="F60">
        <v>2.2999999999999998</v>
      </c>
      <c r="G60">
        <v>2.84</v>
      </c>
      <c r="H60">
        <f t="shared" si="0"/>
        <v>104.3</v>
      </c>
      <c r="I60">
        <f t="shared" si="1"/>
        <v>215.6</v>
      </c>
      <c r="J60">
        <v>46.7</v>
      </c>
      <c r="K60">
        <v>-117</v>
      </c>
      <c r="L60">
        <v>690</v>
      </c>
      <c r="M60" t="s">
        <v>990</v>
      </c>
      <c r="N60">
        <v>8.1</v>
      </c>
      <c r="O60">
        <v>1.55</v>
      </c>
      <c r="P60" t="s">
        <v>666</v>
      </c>
      <c r="Q60" s="4" t="s">
        <v>188</v>
      </c>
      <c r="R60" s="5" t="s">
        <v>689</v>
      </c>
      <c r="S60" t="str">
        <f t="shared" si="2"/>
        <v>NG PICEEN Rehfeldt 1994</v>
      </c>
      <c r="V60">
        <v>14.3</v>
      </c>
      <c r="W60">
        <v>35.6</v>
      </c>
    </row>
    <row r="61" spans="1:23" x14ac:dyDescent="0.6">
      <c r="A61">
        <v>58</v>
      </c>
      <c r="B61">
        <v>58</v>
      </c>
      <c r="C61">
        <v>40.93</v>
      </c>
      <c r="D61">
        <v>-110.67</v>
      </c>
      <c r="E61">
        <v>3124</v>
      </c>
      <c r="F61">
        <v>1.8</v>
      </c>
      <c r="G61">
        <v>2.62</v>
      </c>
      <c r="H61">
        <f t="shared" si="0"/>
        <v>104</v>
      </c>
      <c r="I61">
        <f t="shared" si="1"/>
        <v>215</v>
      </c>
      <c r="J61">
        <v>46.7</v>
      </c>
      <c r="K61">
        <v>-117</v>
      </c>
      <c r="L61">
        <v>690</v>
      </c>
      <c r="M61" t="s">
        <v>990</v>
      </c>
      <c r="N61">
        <v>8.1</v>
      </c>
      <c r="O61">
        <v>1.55</v>
      </c>
      <c r="P61" t="s">
        <v>666</v>
      </c>
      <c r="Q61" s="4" t="s">
        <v>188</v>
      </c>
      <c r="R61" s="5" t="s">
        <v>689</v>
      </c>
      <c r="S61" t="str">
        <f t="shared" si="2"/>
        <v>NG PICEEN Rehfeldt 1994</v>
      </c>
      <c r="V61">
        <v>14</v>
      </c>
      <c r="W61">
        <v>35</v>
      </c>
    </row>
    <row r="62" spans="1:23" x14ac:dyDescent="0.6">
      <c r="A62">
        <v>59</v>
      </c>
      <c r="B62">
        <v>59</v>
      </c>
      <c r="C62">
        <v>36.729999999999997</v>
      </c>
      <c r="D62">
        <v>-106.3</v>
      </c>
      <c r="E62">
        <v>2972</v>
      </c>
      <c r="F62">
        <v>2.8</v>
      </c>
      <c r="G62">
        <v>2.48</v>
      </c>
      <c r="H62">
        <f t="shared" si="0"/>
        <v>103.9</v>
      </c>
      <c r="I62">
        <f t="shared" si="1"/>
        <v>224.4</v>
      </c>
      <c r="J62">
        <v>46.7</v>
      </c>
      <c r="K62">
        <v>-117</v>
      </c>
      <c r="L62">
        <v>690</v>
      </c>
      <c r="M62" t="s">
        <v>990</v>
      </c>
      <c r="N62">
        <v>8.1</v>
      </c>
      <c r="O62">
        <v>1.55</v>
      </c>
      <c r="P62" t="s">
        <v>666</v>
      </c>
      <c r="Q62" s="4" t="s">
        <v>188</v>
      </c>
      <c r="R62" s="5" t="s">
        <v>689</v>
      </c>
      <c r="S62" t="str">
        <f t="shared" si="2"/>
        <v>NG PICEEN Rehfeldt 1994</v>
      </c>
      <c r="V62">
        <v>13.9</v>
      </c>
      <c r="W62">
        <v>44.4</v>
      </c>
    </row>
    <row r="63" spans="1:23" x14ac:dyDescent="0.6">
      <c r="A63">
        <v>60</v>
      </c>
      <c r="B63">
        <v>60</v>
      </c>
      <c r="C63">
        <v>33.4</v>
      </c>
      <c r="D63">
        <v>-105.78</v>
      </c>
      <c r="E63">
        <v>2926</v>
      </c>
      <c r="F63">
        <v>5.5</v>
      </c>
      <c r="G63">
        <v>4.7300000000000004</v>
      </c>
      <c r="H63">
        <f t="shared" si="0"/>
        <v>103.7</v>
      </c>
      <c r="I63">
        <f t="shared" si="1"/>
        <v>180</v>
      </c>
      <c r="J63">
        <v>46.7</v>
      </c>
      <c r="K63">
        <v>-117</v>
      </c>
      <c r="L63">
        <v>690</v>
      </c>
      <c r="M63" t="s">
        <v>990</v>
      </c>
      <c r="N63">
        <v>8.1</v>
      </c>
      <c r="O63">
        <v>1.55</v>
      </c>
      <c r="P63" t="s">
        <v>666</v>
      </c>
      <c r="Q63" s="4" t="s">
        <v>188</v>
      </c>
      <c r="R63" s="5" t="s">
        <v>689</v>
      </c>
      <c r="S63" t="str">
        <f t="shared" si="2"/>
        <v>NG PICEEN Rehfeldt 1994</v>
      </c>
      <c r="V63">
        <v>13.7</v>
      </c>
    </row>
    <row r="64" spans="1:23" x14ac:dyDescent="0.6">
      <c r="A64">
        <v>62</v>
      </c>
      <c r="B64">
        <v>62</v>
      </c>
      <c r="C64">
        <v>35.33</v>
      </c>
      <c r="D64">
        <v>-111.7</v>
      </c>
      <c r="E64">
        <v>2774</v>
      </c>
      <c r="F64">
        <v>4.9000000000000004</v>
      </c>
      <c r="G64">
        <v>3.19</v>
      </c>
      <c r="H64">
        <f t="shared" si="0"/>
        <v>102.6</v>
      </c>
      <c r="I64">
        <f t="shared" si="1"/>
        <v>226.3</v>
      </c>
      <c r="J64">
        <v>46.7</v>
      </c>
      <c r="K64">
        <v>-117</v>
      </c>
      <c r="L64">
        <v>690</v>
      </c>
      <c r="M64" t="s">
        <v>990</v>
      </c>
      <c r="N64">
        <v>8.1</v>
      </c>
      <c r="O64">
        <v>1.55</v>
      </c>
      <c r="P64" t="s">
        <v>666</v>
      </c>
      <c r="Q64" s="4" t="s">
        <v>188</v>
      </c>
      <c r="R64" s="5" t="s">
        <v>689</v>
      </c>
      <c r="S64" t="str">
        <f t="shared" si="2"/>
        <v>NG PICEEN Rehfeldt 1994</v>
      </c>
      <c r="V64">
        <v>12.6</v>
      </c>
      <c r="W64">
        <v>46.3</v>
      </c>
    </row>
    <row r="65" spans="1:23" x14ac:dyDescent="0.6">
      <c r="A65">
        <v>63</v>
      </c>
      <c r="B65">
        <v>63</v>
      </c>
      <c r="C65">
        <v>40.72</v>
      </c>
      <c r="D65">
        <v>-110.85</v>
      </c>
      <c r="E65">
        <v>3178</v>
      </c>
      <c r="F65">
        <v>1</v>
      </c>
      <c r="G65">
        <v>2.94</v>
      </c>
      <c r="H65">
        <f t="shared" si="0"/>
        <v>102.2</v>
      </c>
      <c r="I65">
        <f t="shared" si="1"/>
        <v>212.7</v>
      </c>
      <c r="J65">
        <v>46.7</v>
      </c>
      <c r="K65">
        <v>-117</v>
      </c>
      <c r="L65">
        <v>690</v>
      </c>
      <c r="M65" t="s">
        <v>990</v>
      </c>
      <c r="N65">
        <v>8.1</v>
      </c>
      <c r="O65">
        <v>1.55</v>
      </c>
      <c r="P65" t="s">
        <v>666</v>
      </c>
      <c r="Q65" s="4" t="s">
        <v>188</v>
      </c>
      <c r="R65" s="5" t="s">
        <v>689</v>
      </c>
      <c r="S65" t="str">
        <f t="shared" si="2"/>
        <v>NG PICEEN Rehfeldt 1994</v>
      </c>
      <c r="V65">
        <v>12.2</v>
      </c>
      <c r="W65">
        <v>32.700000000000003</v>
      </c>
    </row>
    <row r="66" spans="1:23" x14ac:dyDescent="0.6">
      <c r="A66">
        <v>74</v>
      </c>
      <c r="B66">
        <v>74</v>
      </c>
      <c r="C66">
        <v>40.78</v>
      </c>
      <c r="D66">
        <v>-109.58</v>
      </c>
      <c r="E66">
        <v>2835</v>
      </c>
      <c r="F66">
        <v>2.5</v>
      </c>
      <c r="G66">
        <v>2.85</v>
      </c>
      <c r="H66">
        <f t="shared" si="0"/>
        <v>100.8</v>
      </c>
      <c r="I66">
        <f t="shared" si="1"/>
        <v>212.5</v>
      </c>
      <c r="J66">
        <v>46.7</v>
      </c>
      <c r="K66">
        <v>-117</v>
      </c>
      <c r="L66">
        <v>690</v>
      </c>
      <c r="M66" t="s">
        <v>990</v>
      </c>
      <c r="N66">
        <v>8.1</v>
      </c>
      <c r="O66">
        <v>1.55</v>
      </c>
      <c r="P66" t="s">
        <v>666</v>
      </c>
      <c r="Q66" s="4" t="s">
        <v>188</v>
      </c>
      <c r="R66" s="5" t="s">
        <v>689</v>
      </c>
      <c r="S66" t="str">
        <f t="shared" si="2"/>
        <v>NG PICEEN Rehfeldt 1994</v>
      </c>
      <c r="V66">
        <v>10.8</v>
      </c>
      <c r="W66">
        <v>32.5</v>
      </c>
    </row>
    <row r="67" spans="1:23" x14ac:dyDescent="0.6">
      <c r="A67">
        <v>75</v>
      </c>
      <c r="B67">
        <v>75</v>
      </c>
      <c r="C67">
        <v>40.770000000000003</v>
      </c>
      <c r="D67">
        <v>-109.78</v>
      </c>
      <c r="E67">
        <v>3048</v>
      </c>
      <c r="F67">
        <v>1.8</v>
      </c>
      <c r="G67">
        <v>3.05</v>
      </c>
      <c r="H67">
        <f t="shared" si="0"/>
        <v>106.2</v>
      </c>
      <c r="I67">
        <f t="shared" si="1"/>
        <v>215.1</v>
      </c>
      <c r="J67">
        <v>46.7</v>
      </c>
      <c r="K67">
        <v>-117</v>
      </c>
      <c r="L67">
        <v>690</v>
      </c>
      <c r="M67" t="s">
        <v>990</v>
      </c>
      <c r="N67">
        <v>8.1</v>
      </c>
      <c r="O67">
        <v>1.55</v>
      </c>
      <c r="P67" t="s">
        <v>666</v>
      </c>
      <c r="Q67" s="4" t="s">
        <v>188</v>
      </c>
      <c r="R67" s="5" t="s">
        <v>689</v>
      </c>
      <c r="S67" t="str">
        <f t="shared" si="2"/>
        <v>NG PICEEN Rehfeldt 1994</v>
      </c>
      <c r="V67">
        <v>16.2</v>
      </c>
      <c r="W67">
        <v>35.1</v>
      </c>
    </row>
    <row r="68" spans="1:23" x14ac:dyDescent="0.6">
      <c r="A68">
        <v>76</v>
      </c>
      <c r="B68">
        <v>76</v>
      </c>
      <c r="C68">
        <v>40.770000000000003</v>
      </c>
      <c r="D68">
        <v>-109.83</v>
      </c>
      <c r="E68">
        <v>3292</v>
      </c>
      <c r="F68">
        <v>-0.2</v>
      </c>
      <c r="G68">
        <v>3.05</v>
      </c>
      <c r="H68">
        <f t="shared" si="0"/>
        <v>103.4</v>
      </c>
      <c r="I68">
        <f t="shared" si="1"/>
        <v>211.4</v>
      </c>
      <c r="J68">
        <v>46.7</v>
      </c>
      <c r="K68">
        <v>-117</v>
      </c>
      <c r="L68">
        <v>690</v>
      </c>
      <c r="M68" t="s">
        <v>990</v>
      </c>
      <c r="N68">
        <v>8.1</v>
      </c>
      <c r="O68">
        <v>1.55</v>
      </c>
      <c r="P68" t="s">
        <v>666</v>
      </c>
      <c r="Q68" s="4" t="s">
        <v>188</v>
      </c>
      <c r="R68" s="5" t="s">
        <v>689</v>
      </c>
      <c r="S68" t="str">
        <f t="shared" si="2"/>
        <v>NG PICEEN Rehfeldt 1994</v>
      </c>
      <c r="V68">
        <v>13.4</v>
      </c>
      <c r="W68">
        <v>31.4</v>
      </c>
    </row>
    <row r="69" spans="1:23" x14ac:dyDescent="0.6">
      <c r="A69">
        <v>77</v>
      </c>
      <c r="B69">
        <v>77</v>
      </c>
      <c r="C69">
        <v>40.6</v>
      </c>
      <c r="D69">
        <v>-110.02</v>
      </c>
      <c r="E69">
        <v>2621</v>
      </c>
      <c r="F69">
        <v>5.2</v>
      </c>
      <c r="G69">
        <v>2.56</v>
      </c>
      <c r="H69">
        <f t="shared" si="0"/>
        <v>103</v>
      </c>
      <c r="I69">
        <f t="shared" si="1"/>
        <v>216</v>
      </c>
      <c r="J69">
        <v>46.7</v>
      </c>
      <c r="K69">
        <v>-117</v>
      </c>
      <c r="L69">
        <v>690</v>
      </c>
      <c r="M69" t="s">
        <v>990</v>
      </c>
      <c r="N69">
        <v>8.1</v>
      </c>
      <c r="O69">
        <v>1.55</v>
      </c>
      <c r="P69" t="s">
        <v>666</v>
      </c>
      <c r="Q69" s="4" t="s">
        <v>188</v>
      </c>
      <c r="R69" s="5" t="s">
        <v>689</v>
      </c>
      <c r="S69" t="str">
        <f t="shared" si="2"/>
        <v>NG PICEEN Rehfeldt 1994</v>
      </c>
      <c r="V69">
        <v>13</v>
      </c>
      <c r="W69">
        <v>36</v>
      </c>
    </row>
    <row r="70" spans="1:23" x14ac:dyDescent="0.6">
      <c r="A70">
        <v>78</v>
      </c>
      <c r="B70">
        <v>78</v>
      </c>
      <c r="C70">
        <v>40.72</v>
      </c>
      <c r="D70">
        <v>-110.03</v>
      </c>
      <c r="E70">
        <v>2987</v>
      </c>
      <c r="F70">
        <v>0.9</v>
      </c>
      <c r="G70">
        <v>2.98</v>
      </c>
      <c r="H70">
        <f t="shared" ref="H70:H107" si="3">V70+90</f>
        <v>103.2</v>
      </c>
      <c r="I70">
        <f t="shared" ref="I70:I106" si="4">W70+180</f>
        <v>214.6</v>
      </c>
      <c r="J70">
        <v>46.7</v>
      </c>
      <c r="K70">
        <v>-117</v>
      </c>
      <c r="L70">
        <v>690</v>
      </c>
      <c r="M70" t="s">
        <v>990</v>
      </c>
      <c r="N70">
        <v>8.1</v>
      </c>
      <c r="O70">
        <v>1.55</v>
      </c>
      <c r="P70" t="s">
        <v>666</v>
      </c>
      <c r="Q70" s="4" t="s">
        <v>188</v>
      </c>
      <c r="R70" s="5" t="s">
        <v>689</v>
      </c>
      <c r="S70" t="str">
        <f t="shared" si="2"/>
        <v>NG PICEEN Rehfeldt 1994</v>
      </c>
      <c r="V70">
        <v>13.2</v>
      </c>
      <c r="W70">
        <v>34.6</v>
      </c>
    </row>
    <row r="71" spans="1:23" x14ac:dyDescent="0.6">
      <c r="A71">
        <v>79</v>
      </c>
      <c r="B71">
        <v>79</v>
      </c>
      <c r="C71">
        <v>40.78</v>
      </c>
      <c r="D71">
        <v>-110.02</v>
      </c>
      <c r="E71">
        <v>3185</v>
      </c>
      <c r="F71">
        <v>0.1</v>
      </c>
      <c r="G71">
        <v>3.36</v>
      </c>
      <c r="H71">
        <f t="shared" si="3"/>
        <v>102.8</v>
      </c>
      <c r="I71">
        <f t="shared" si="4"/>
        <v>212.7</v>
      </c>
      <c r="J71">
        <v>46.7</v>
      </c>
      <c r="K71">
        <v>-117</v>
      </c>
      <c r="L71">
        <v>690</v>
      </c>
      <c r="M71" t="s">
        <v>990</v>
      </c>
      <c r="N71">
        <v>8.1</v>
      </c>
      <c r="O71">
        <v>1.55</v>
      </c>
      <c r="P71" t="s">
        <v>666</v>
      </c>
      <c r="Q71" s="4" t="s">
        <v>188</v>
      </c>
      <c r="R71" s="5" t="s">
        <v>689</v>
      </c>
      <c r="S71" t="str">
        <f t="shared" ref="S71:S107" si="5">S70</f>
        <v>NG PICEEN Rehfeldt 1994</v>
      </c>
      <c r="V71">
        <v>12.8</v>
      </c>
      <c r="W71">
        <v>32.700000000000003</v>
      </c>
    </row>
    <row r="72" spans="1:23" x14ac:dyDescent="0.6">
      <c r="A72">
        <v>80</v>
      </c>
      <c r="B72">
        <v>80</v>
      </c>
      <c r="C72">
        <v>41.92</v>
      </c>
      <c r="D72">
        <v>-113.4</v>
      </c>
      <c r="E72">
        <v>2713</v>
      </c>
      <c r="F72">
        <v>2.8</v>
      </c>
      <c r="G72">
        <v>2.54</v>
      </c>
      <c r="H72">
        <f t="shared" si="3"/>
        <v>103.7</v>
      </c>
      <c r="I72">
        <f t="shared" si="4"/>
        <v>215.2</v>
      </c>
      <c r="J72">
        <v>46.7</v>
      </c>
      <c r="K72">
        <v>-117</v>
      </c>
      <c r="L72">
        <v>690</v>
      </c>
      <c r="M72" t="s">
        <v>990</v>
      </c>
      <c r="N72">
        <v>8.1</v>
      </c>
      <c r="O72">
        <v>1.55</v>
      </c>
      <c r="P72" t="s">
        <v>666</v>
      </c>
      <c r="Q72" s="4" t="s">
        <v>188</v>
      </c>
      <c r="R72" s="5" t="s">
        <v>689</v>
      </c>
      <c r="S72" t="str">
        <f t="shared" si="5"/>
        <v>NG PICEEN Rehfeldt 1994</v>
      </c>
      <c r="V72">
        <v>13.7</v>
      </c>
      <c r="W72">
        <v>35.200000000000003</v>
      </c>
    </row>
    <row r="73" spans="1:23" x14ac:dyDescent="0.6">
      <c r="A73">
        <v>81</v>
      </c>
      <c r="B73">
        <v>81</v>
      </c>
      <c r="C73">
        <v>41.43</v>
      </c>
      <c r="D73">
        <v>-111.52</v>
      </c>
      <c r="E73">
        <v>2728</v>
      </c>
      <c r="F73">
        <v>2.4</v>
      </c>
      <c r="G73">
        <v>2.37</v>
      </c>
      <c r="H73">
        <f t="shared" si="3"/>
        <v>101.9</v>
      </c>
      <c r="I73">
        <f t="shared" si="4"/>
        <v>214.6</v>
      </c>
      <c r="J73">
        <v>46.7</v>
      </c>
      <c r="K73">
        <v>-117</v>
      </c>
      <c r="L73">
        <v>690</v>
      </c>
      <c r="M73" t="s">
        <v>990</v>
      </c>
      <c r="N73">
        <v>8.1</v>
      </c>
      <c r="O73">
        <v>1.55</v>
      </c>
      <c r="P73" t="s">
        <v>666</v>
      </c>
      <c r="Q73" s="4" t="s">
        <v>188</v>
      </c>
      <c r="R73" s="5" t="s">
        <v>689</v>
      </c>
      <c r="S73" t="str">
        <f t="shared" si="5"/>
        <v>NG PICEEN Rehfeldt 1994</v>
      </c>
      <c r="V73">
        <v>11.9</v>
      </c>
      <c r="W73">
        <v>34.6</v>
      </c>
    </row>
    <row r="74" spans="1:23" x14ac:dyDescent="0.6">
      <c r="A74">
        <v>82</v>
      </c>
      <c r="B74">
        <v>82</v>
      </c>
      <c r="C74">
        <v>40.479999999999997</v>
      </c>
      <c r="D74">
        <v>-111</v>
      </c>
      <c r="E74">
        <v>2743</v>
      </c>
      <c r="F74">
        <v>3.9</v>
      </c>
      <c r="G74">
        <v>2.29</v>
      </c>
      <c r="H74">
        <f t="shared" si="3"/>
        <v>103.2</v>
      </c>
      <c r="I74">
        <f t="shared" si="4"/>
        <v>214.6</v>
      </c>
      <c r="J74">
        <v>46.7</v>
      </c>
      <c r="K74">
        <v>-117</v>
      </c>
      <c r="L74">
        <v>690</v>
      </c>
      <c r="M74" t="s">
        <v>990</v>
      </c>
      <c r="N74">
        <v>8.1</v>
      </c>
      <c r="O74">
        <v>1.55</v>
      </c>
      <c r="P74" t="s">
        <v>666</v>
      </c>
      <c r="Q74" s="4" t="s">
        <v>188</v>
      </c>
      <c r="R74" s="5" t="s">
        <v>689</v>
      </c>
      <c r="S74" t="str">
        <f t="shared" si="5"/>
        <v>NG PICEEN Rehfeldt 1994</v>
      </c>
      <c r="V74">
        <v>13.2</v>
      </c>
      <c r="W74">
        <v>34.6</v>
      </c>
    </row>
    <row r="75" spans="1:23" x14ac:dyDescent="0.6">
      <c r="A75">
        <v>83</v>
      </c>
      <c r="B75">
        <v>83</v>
      </c>
      <c r="C75">
        <v>40.479999999999997</v>
      </c>
      <c r="D75">
        <v>-111.03</v>
      </c>
      <c r="E75">
        <v>2880</v>
      </c>
      <c r="F75">
        <v>3</v>
      </c>
      <c r="G75">
        <v>2.2400000000000002</v>
      </c>
      <c r="H75">
        <f t="shared" si="3"/>
        <v>102.8</v>
      </c>
      <c r="I75">
        <f t="shared" si="4"/>
        <v>214.8</v>
      </c>
      <c r="J75">
        <v>46.7</v>
      </c>
      <c r="K75">
        <v>-117</v>
      </c>
      <c r="L75">
        <v>690</v>
      </c>
      <c r="M75" t="s">
        <v>990</v>
      </c>
      <c r="N75">
        <v>8.1</v>
      </c>
      <c r="O75">
        <v>1.55</v>
      </c>
      <c r="P75" t="s">
        <v>666</v>
      </c>
      <c r="Q75" s="4" t="s">
        <v>188</v>
      </c>
      <c r="R75" s="5" t="s">
        <v>689</v>
      </c>
      <c r="S75" t="str">
        <f t="shared" si="5"/>
        <v>NG PICEEN Rehfeldt 1994</v>
      </c>
      <c r="V75">
        <v>12.8</v>
      </c>
      <c r="W75">
        <v>34.799999999999997</v>
      </c>
    </row>
    <row r="76" spans="1:23" x14ac:dyDescent="0.6">
      <c r="A76">
        <v>84</v>
      </c>
      <c r="B76">
        <v>84</v>
      </c>
      <c r="C76">
        <v>39.03</v>
      </c>
      <c r="D76">
        <v>-114.3</v>
      </c>
      <c r="E76">
        <v>2987</v>
      </c>
      <c r="F76">
        <v>4.2</v>
      </c>
      <c r="G76">
        <v>2.39</v>
      </c>
      <c r="H76">
        <f t="shared" si="3"/>
        <v>104.4</v>
      </c>
      <c r="I76">
        <f t="shared" si="4"/>
        <v>215.5</v>
      </c>
      <c r="J76">
        <v>46.7</v>
      </c>
      <c r="K76">
        <v>-117</v>
      </c>
      <c r="L76">
        <v>690</v>
      </c>
      <c r="M76" t="s">
        <v>990</v>
      </c>
      <c r="N76">
        <v>8.1</v>
      </c>
      <c r="O76">
        <v>1.55</v>
      </c>
      <c r="P76" t="s">
        <v>666</v>
      </c>
      <c r="Q76" s="4" t="s">
        <v>188</v>
      </c>
      <c r="R76" s="5" t="s">
        <v>689</v>
      </c>
      <c r="S76" t="str">
        <f t="shared" si="5"/>
        <v>NG PICEEN Rehfeldt 1994</v>
      </c>
      <c r="V76">
        <v>14.4</v>
      </c>
      <c r="W76">
        <v>35.5</v>
      </c>
    </row>
    <row r="77" spans="1:23" x14ac:dyDescent="0.6">
      <c r="A77">
        <v>85</v>
      </c>
      <c r="B77">
        <v>85</v>
      </c>
      <c r="C77">
        <v>38.53</v>
      </c>
      <c r="D77">
        <v>-112.08</v>
      </c>
      <c r="E77">
        <v>3048</v>
      </c>
      <c r="F77">
        <v>4</v>
      </c>
      <c r="G77">
        <v>2.44</v>
      </c>
      <c r="H77">
        <f t="shared" si="3"/>
        <v>104.2</v>
      </c>
      <c r="I77">
        <f t="shared" si="4"/>
        <v>216.2</v>
      </c>
      <c r="J77">
        <v>46.7</v>
      </c>
      <c r="K77">
        <v>-117</v>
      </c>
      <c r="L77">
        <v>690</v>
      </c>
      <c r="M77" t="s">
        <v>990</v>
      </c>
      <c r="N77">
        <v>8.1</v>
      </c>
      <c r="O77">
        <v>1.55</v>
      </c>
      <c r="P77" t="s">
        <v>666</v>
      </c>
      <c r="Q77" s="4" t="s">
        <v>188</v>
      </c>
      <c r="R77" s="5" t="s">
        <v>689</v>
      </c>
      <c r="S77" t="str">
        <f t="shared" si="5"/>
        <v>NG PICEEN Rehfeldt 1994</v>
      </c>
      <c r="V77">
        <v>14.2</v>
      </c>
      <c r="W77">
        <v>36.200000000000003</v>
      </c>
    </row>
    <row r="78" spans="1:23" x14ac:dyDescent="0.6">
      <c r="A78">
        <v>86</v>
      </c>
      <c r="B78">
        <v>86</v>
      </c>
      <c r="C78">
        <v>38.520000000000003</v>
      </c>
      <c r="D78">
        <v>-112.05</v>
      </c>
      <c r="E78">
        <v>3139</v>
      </c>
      <c r="F78">
        <v>3.2</v>
      </c>
      <c r="G78">
        <v>2.4500000000000002</v>
      </c>
      <c r="H78">
        <f t="shared" si="3"/>
        <v>102.5</v>
      </c>
      <c r="I78">
        <f t="shared" si="4"/>
        <v>215.5</v>
      </c>
      <c r="J78">
        <v>46.7</v>
      </c>
      <c r="K78">
        <v>-117</v>
      </c>
      <c r="L78">
        <v>690</v>
      </c>
      <c r="M78" t="s">
        <v>990</v>
      </c>
      <c r="N78">
        <v>8.1</v>
      </c>
      <c r="O78">
        <v>1.55</v>
      </c>
      <c r="P78" t="s">
        <v>666</v>
      </c>
      <c r="Q78" s="4" t="s">
        <v>188</v>
      </c>
      <c r="R78" s="5" t="s">
        <v>689</v>
      </c>
      <c r="S78" t="str">
        <f t="shared" si="5"/>
        <v>NG PICEEN Rehfeldt 1994</v>
      </c>
      <c r="V78">
        <v>12.5</v>
      </c>
      <c r="W78">
        <v>35.5</v>
      </c>
    </row>
    <row r="79" spans="1:23" x14ac:dyDescent="0.6">
      <c r="A79">
        <v>87</v>
      </c>
      <c r="B79">
        <v>87</v>
      </c>
      <c r="C79">
        <v>38.53</v>
      </c>
      <c r="D79">
        <v>-112.07</v>
      </c>
      <c r="E79">
        <v>3383</v>
      </c>
      <c r="F79">
        <v>2.2000000000000002</v>
      </c>
      <c r="G79">
        <v>2.4500000000000002</v>
      </c>
      <c r="H79">
        <f t="shared" si="3"/>
        <v>103.3</v>
      </c>
      <c r="I79">
        <f t="shared" si="4"/>
        <v>214.5</v>
      </c>
      <c r="J79">
        <v>46.7</v>
      </c>
      <c r="K79">
        <v>-117</v>
      </c>
      <c r="L79">
        <v>690</v>
      </c>
      <c r="M79" t="s">
        <v>990</v>
      </c>
      <c r="N79">
        <v>8.1</v>
      </c>
      <c r="O79">
        <v>1.55</v>
      </c>
      <c r="P79" t="s">
        <v>666</v>
      </c>
      <c r="Q79" s="4" t="s">
        <v>188</v>
      </c>
      <c r="R79" s="5" t="s">
        <v>689</v>
      </c>
      <c r="S79" t="str">
        <f t="shared" si="5"/>
        <v>NG PICEEN Rehfeldt 1994</v>
      </c>
      <c r="V79">
        <v>13.3</v>
      </c>
      <c r="W79">
        <v>34.5</v>
      </c>
    </row>
    <row r="80" spans="1:23" x14ac:dyDescent="0.6">
      <c r="A80">
        <v>88</v>
      </c>
      <c r="B80">
        <v>88</v>
      </c>
      <c r="C80">
        <v>38.630000000000003</v>
      </c>
      <c r="D80">
        <v>-111.65</v>
      </c>
      <c r="E80">
        <v>2804</v>
      </c>
      <c r="F80">
        <v>3.6</v>
      </c>
      <c r="G80">
        <v>2.4500000000000002</v>
      </c>
      <c r="H80">
        <f t="shared" si="3"/>
        <v>102.2</v>
      </c>
      <c r="I80">
        <f t="shared" si="4"/>
        <v>216.1</v>
      </c>
      <c r="J80">
        <v>46.7</v>
      </c>
      <c r="K80">
        <v>-117</v>
      </c>
      <c r="L80">
        <v>690</v>
      </c>
      <c r="M80" t="s">
        <v>990</v>
      </c>
      <c r="N80">
        <v>8.1</v>
      </c>
      <c r="O80">
        <v>1.55</v>
      </c>
      <c r="P80" t="s">
        <v>666</v>
      </c>
      <c r="Q80" s="4" t="s">
        <v>188</v>
      </c>
      <c r="R80" s="5" t="s">
        <v>689</v>
      </c>
      <c r="S80" t="str">
        <f t="shared" si="5"/>
        <v>NG PICEEN Rehfeldt 1994</v>
      </c>
      <c r="V80">
        <v>12.2</v>
      </c>
      <c r="W80">
        <v>36.1</v>
      </c>
    </row>
    <row r="81" spans="1:23" x14ac:dyDescent="0.6">
      <c r="A81">
        <v>89</v>
      </c>
      <c r="B81">
        <v>89</v>
      </c>
      <c r="C81">
        <v>38.43</v>
      </c>
      <c r="D81">
        <v>-111.47</v>
      </c>
      <c r="E81">
        <v>3109</v>
      </c>
      <c r="F81">
        <v>2.9</v>
      </c>
      <c r="G81">
        <v>2.06</v>
      </c>
      <c r="H81">
        <f t="shared" si="3"/>
        <v>102.7</v>
      </c>
      <c r="I81">
        <f t="shared" si="4"/>
        <v>215.7</v>
      </c>
      <c r="J81">
        <v>46.7</v>
      </c>
      <c r="K81">
        <v>-117</v>
      </c>
      <c r="L81">
        <v>690</v>
      </c>
      <c r="M81" t="s">
        <v>990</v>
      </c>
      <c r="N81">
        <v>8.1</v>
      </c>
      <c r="O81">
        <v>1.55</v>
      </c>
      <c r="P81" t="s">
        <v>666</v>
      </c>
      <c r="Q81" s="4" t="s">
        <v>188</v>
      </c>
      <c r="R81" s="5" t="s">
        <v>689</v>
      </c>
      <c r="S81" t="str">
        <f t="shared" si="5"/>
        <v>NG PICEEN Rehfeldt 1994</v>
      </c>
      <c r="V81">
        <v>12.7</v>
      </c>
      <c r="W81">
        <v>35.700000000000003</v>
      </c>
    </row>
    <row r="82" spans="1:23" x14ac:dyDescent="0.6">
      <c r="A82">
        <v>90</v>
      </c>
      <c r="B82">
        <v>90</v>
      </c>
      <c r="C82">
        <v>38.479999999999997</v>
      </c>
      <c r="D82">
        <v>-111.47</v>
      </c>
      <c r="E82">
        <v>2850</v>
      </c>
      <c r="F82">
        <v>3.9</v>
      </c>
      <c r="G82">
        <v>2</v>
      </c>
      <c r="H82">
        <f t="shared" si="3"/>
        <v>102.9</v>
      </c>
      <c r="I82">
        <f t="shared" si="4"/>
        <v>216.9</v>
      </c>
      <c r="J82">
        <v>46.7</v>
      </c>
      <c r="K82">
        <v>-117</v>
      </c>
      <c r="L82">
        <v>690</v>
      </c>
      <c r="M82" t="s">
        <v>990</v>
      </c>
      <c r="N82">
        <v>8.1</v>
      </c>
      <c r="O82">
        <v>1.55</v>
      </c>
      <c r="P82" t="s">
        <v>666</v>
      </c>
      <c r="Q82" s="4" t="s">
        <v>188</v>
      </c>
      <c r="R82" s="5" t="s">
        <v>689</v>
      </c>
      <c r="S82" t="str">
        <f t="shared" si="5"/>
        <v>NG PICEEN Rehfeldt 1994</v>
      </c>
      <c r="V82">
        <v>12.9</v>
      </c>
      <c r="W82">
        <v>36.9</v>
      </c>
    </row>
    <row r="83" spans="1:23" x14ac:dyDescent="0.6">
      <c r="A83">
        <v>91</v>
      </c>
      <c r="B83">
        <v>91</v>
      </c>
      <c r="C83">
        <v>38.47</v>
      </c>
      <c r="D83">
        <v>-111.47</v>
      </c>
      <c r="E83">
        <v>2972</v>
      </c>
      <c r="F83">
        <v>3.3</v>
      </c>
      <c r="G83">
        <v>2.04</v>
      </c>
      <c r="H83">
        <f t="shared" si="3"/>
        <v>104.3</v>
      </c>
      <c r="I83">
        <f t="shared" si="4"/>
        <v>217.9</v>
      </c>
      <c r="J83">
        <v>46.7</v>
      </c>
      <c r="K83">
        <v>-117</v>
      </c>
      <c r="L83">
        <v>690</v>
      </c>
      <c r="M83" t="s">
        <v>990</v>
      </c>
      <c r="N83">
        <v>8.1</v>
      </c>
      <c r="O83">
        <v>1.55</v>
      </c>
      <c r="P83" t="s">
        <v>666</v>
      </c>
      <c r="Q83" s="4" t="s">
        <v>188</v>
      </c>
      <c r="R83" s="5" t="s">
        <v>689</v>
      </c>
      <c r="S83" t="str">
        <f t="shared" si="5"/>
        <v>NG PICEEN Rehfeldt 1994</v>
      </c>
      <c r="V83">
        <v>14.3</v>
      </c>
      <c r="W83">
        <v>37.9</v>
      </c>
    </row>
    <row r="84" spans="1:23" x14ac:dyDescent="0.6">
      <c r="A84">
        <v>92</v>
      </c>
      <c r="B84">
        <v>92</v>
      </c>
      <c r="C84">
        <v>38.43</v>
      </c>
      <c r="D84">
        <v>-111.47</v>
      </c>
      <c r="E84">
        <v>3002</v>
      </c>
      <c r="F84">
        <v>3.5</v>
      </c>
      <c r="G84">
        <v>2.06</v>
      </c>
      <c r="H84">
        <f t="shared" si="3"/>
        <v>102.8</v>
      </c>
      <c r="I84">
        <f t="shared" si="4"/>
        <v>219.6</v>
      </c>
      <c r="J84">
        <v>46.7</v>
      </c>
      <c r="K84">
        <v>-117</v>
      </c>
      <c r="L84">
        <v>690</v>
      </c>
      <c r="M84" t="s">
        <v>990</v>
      </c>
      <c r="N84">
        <v>8.1</v>
      </c>
      <c r="O84">
        <v>1.55</v>
      </c>
      <c r="P84" t="s">
        <v>666</v>
      </c>
      <c r="Q84" s="4" t="s">
        <v>188</v>
      </c>
      <c r="R84" s="5" t="s">
        <v>689</v>
      </c>
      <c r="S84" t="str">
        <f t="shared" si="5"/>
        <v>NG PICEEN Rehfeldt 1994</v>
      </c>
      <c r="V84">
        <v>12.8</v>
      </c>
      <c r="W84">
        <v>39.6</v>
      </c>
    </row>
    <row r="85" spans="1:23" x14ac:dyDescent="0.6">
      <c r="A85">
        <v>93</v>
      </c>
      <c r="B85">
        <v>93</v>
      </c>
      <c r="C85">
        <v>39.65</v>
      </c>
      <c r="D85">
        <v>-110.33</v>
      </c>
      <c r="E85">
        <v>2926</v>
      </c>
      <c r="F85">
        <v>5</v>
      </c>
      <c r="G85">
        <v>2.25</v>
      </c>
      <c r="H85">
        <f t="shared" si="3"/>
        <v>103.5</v>
      </c>
      <c r="I85">
        <f t="shared" si="4"/>
        <v>216.2</v>
      </c>
      <c r="J85">
        <v>46.7</v>
      </c>
      <c r="K85">
        <v>-117</v>
      </c>
      <c r="L85">
        <v>690</v>
      </c>
      <c r="M85" t="s">
        <v>990</v>
      </c>
      <c r="N85">
        <v>8.1</v>
      </c>
      <c r="O85">
        <v>1.55</v>
      </c>
      <c r="P85" t="s">
        <v>666</v>
      </c>
      <c r="Q85" s="4" t="s">
        <v>188</v>
      </c>
      <c r="R85" s="5" t="s">
        <v>689</v>
      </c>
      <c r="S85" t="str">
        <f t="shared" si="5"/>
        <v>NG PICEEN Rehfeldt 1994</v>
      </c>
      <c r="V85">
        <v>13.5</v>
      </c>
      <c r="W85">
        <v>36.200000000000003</v>
      </c>
    </row>
    <row r="86" spans="1:23" x14ac:dyDescent="0.6">
      <c r="A86">
        <v>94</v>
      </c>
      <c r="B86">
        <v>94</v>
      </c>
      <c r="C86">
        <v>39.25</v>
      </c>
      <c r="D86">
        <v>-111.43</v>
      </c>
      <c r="E86">
        <v>3139</v>
      </c>
      <c r="F86">
        <v>1.5</v>
      </c>
      <c r="G86">
        <v>2.23</v>
      </c>
      <c r="H86">
        <f t="shared" si="3"/>
        <v>102.6</v>
      </c>
      <c r="I86">
        <f t="shared" si="4"/>
        <v>213.8</v>
      </c>
      <c r="J86">
        <v>46.7</v>
      </c>
      <c r="K86">
        <v>-117</v>
      </c>
      <c r="L86">
        <v>690</v>
      </c>
      <c r="M86" t="s">
        <v>990</v>
      </c>
      <c r="N86">
        <v>8.1</v>
      </c>
      <c r="O86">
        <v>1.55</v>
      </c>
      <c r="P86" t="s">
        <v>666</v>
      </c>
      <c r="Q86" s="4" t="s">
        <v>188</v>
      </c>
      <c r="R86" s="5" t="s">
        <v>689</v>
      </c>
      <c r="S86" t="str">
        <f t="shared" si="5"/>
        <v>NG PICEEN Rehfeldt 1994</v>
      </c>
      <c r="V86">
        <v>12.6</v>
      </c>
      <c r="W86">
        <v>33.799999999999997</v>
      </c>
    </row>
    <row r="87" spans="1:23" x14ac:dyDescent="0.6">
      <c r="A87">
        <v>95</v>
      </c>
      <c r="B87">
        <v>95</v>
      </c>
      <c r="C87">
        <v>39.17</v>
      </c>
      <c r="D87">
        <v>-111.48</v>
      </c>
      <c r="E87">
        <v>3261</v>
      </c>
      <c r="F87">
        <v>1.2</v>
      </c>
      <c r="G87">
        <v>2.41</v>
      </c>
      <c r="H87">
        <f t="shared" si="3"/>
        <v>103.1</v>
      </c>
      <c r="I87">
        <f t="shared" si="4"/>
        <v>215</v>
      </c>
      <c r="J87">
        <v>46.7</v>
      </c>
      <c r="K87">
        <v>-117</v>
      </c>
      <c r="L87">
        <v>690</v>
      </c>
      <c r="M87" t="s">
        <v>990</v>
      </c>
      <c r="N87">
        <v>8.1</v>
      </c>
      <c r="O87">
        <v>1.55</v>
      </c>
      <c r="P87" t="s">
        <v>666</v>
      </c>
      <c r="Q87" s="4" t="s">
        <v>188</v>
      </c>
      <c r="R87" s="5" t="s">
        <v>689</v>
      </c>
      <c r="S87" t="str">
        <f t="shared" si="5"/>
        <v>NG PICEEN Rehfeldt 1994</v>
      </c>
      <c r="V87">
        <v>13.1</v>
      </c>
      <c r="W87">
        <v>35</v>
      </c>
    </row>
    <row r="88" spans="1:23" x14ac:dyDescent="0.6">
      <c r="A88">
        <v>96</v>
      </c>
      <c r="B88">
        <v>96</v>
      </c>
      <c r="C88">
        <v>38.479999999999997</v>
      </c>
      <c r="D88">
        <v>-109.28</v>
      </c>
      <c r="E88">
        <v>2957</v>
      </c>
      <c r="F88">
        <v>4.4000000000000004</v>
      </c>
      <c r="G88">
        <v>2.58</v>
      </c>
      <c r="H88">
        <f t="shared" si="3"/>
        <v>103.3</v>
      </c>
      <c r="I88">
        <f t="shared" si="4"/>
        <v>217.9</v>
      </c>
      <c r="J88">
        <v>46.7</v>
      </c>
      <c r="K88">
        <v>-117</v>
      </c>
      <c r="L88">
        <v>690</v>
      </c>
      <c r="M88" t="s">
        <v>990</v>
      </c>
      <c r="N88">
        <v>8.1</v>
      </c>
      <c r="O88">
        <v>1.55</v>
      </c>
      <c r="P88" t="s">
        <v>666</v>
      </c>
      <c r="Q88" s="4" t="s">
        <v>188</v>
      </c>
      <c r="R88" s="5" t="s">
        <v>689</v>
      </c>
      <c r="S88" t="str">
        <f t="shared" si="5"/>
        <v>NG PICEEN Rehfeldt 1994</v>
      </c>
      <c r="V88">
        <v>13.3</v>
      </c>
      <c r="W88">
        <v>37.9</v>
      </c>
    </row>
    <row r="89" spans="1:23" x14ac:dyDescent="0.6">
      <c r="A89">
        <v>97</v>
      </c>
      <c r="B89">
        <v>97</v>
      </c>
      <c r="C89">
        <v>38.47</v>
      </c>
      <c r="D89">
        <v>-109.25</v>
      </c>
      <c r="E89">
        <v>3063</v>
      </c>
      <c r="F89">
        <v>4.8</v>
      </c>
      <c r="G89">
        <v>3.09</v>
      </c>
      <c r="H89">
        <f t="shared" si="3"/>
        <v>102.2</v>
      </c>
      <c r="I89">
        <f t="shared" si="4"/>
        <v>218.3</v>
      </c>
      <c r="J89">
        <v>46.7</v>
      </c>
      <c r="K89">
        <v>-117</v>
      </c>
      <c r="L89">
        <v>690</v>
      </c>
      <c r="M89" t="s">
        <v>990</v>
      </c>
      <c r="N89">
        <v>8.1</v>
      </c>
      <c r="O89">
        <v>1.55</v>
      </c>
      <c r="P89" t="s">
        <v>666</v>
      </c>
      <c r="Q89" s="4" t="s">
        <v>188</v>
      </c>
      <c r="R89" s="5" t="s">
        <v>689</v>
      </c>
      <c r="S89" t="str">
        <f t="shared" si="5"/>
        <v>NG PICEEN Rehfeldt 1994</v>
      </c>
      <c r="V89">
        <v>12.2</v>
      </c>
      <c r="W89">
        <v>38.299999999999997</v>
      </c>
    </row>
    <row r="90" spans="1:23" x14ac:dyDescent="0.6">
      <c r="A90">
        <v>98</v>
      </c>
      <c r="B90">
        <v>98</v>
      </c>
      <c r="C90">
        <v>38.03</v>
      </c>
      <c r="D90">
        <v>-111.33</v>
      </c>
      <c r="E90">
        <v>2941</v>
      </c>
      <c r="F90">
        <v>4.7</v>
      </c>
      <c r="G90">
        <v>1.62</v>
      </c>
      <c r="H90">
        <f t="shared" si="3"/>
        <v>103.5</v>
      </c>
      <c r="I90">
        <f t="shared" si="4"/>
        <v>216.7</v>
      </c>
      <c r="J90">
        <v>46.7</v>
      </c>
      <c r="K90">
        <v>-117</v>
      </c>
      <c r="L90">
        <v>690</v>
      </c>
      <c r="M90" t="s">
        <v>990</v>
      </c>
      <c r="N90">
        <v>8.1</v>
      </c>
      <c r="O90">
        <v>1.55</v>
      </c>
      <c r="P90" t="s">
        <v>666</v>
      </c>
      <c r="Q90" s="4" t="s">
        <v>188</v>
      </c>
      <c r="R90" s="5" t="s">
        <v>689</v>
      </c>
      <c r="S90" t="str">
        <f t="shared" si="5"/>
        <v>NG PICEEN Rehfeldt 1994</v>
      </c>
      <c r="V90">
        <v>13.5</v>
      </c>
      <c r="W90">
        <v>36.700000000000003</v>
      </c>
    </row>
    <row r="91" spans="1:23" x14ac:dyDescent="0.6">
      <c r="A91">
        <v>99</v>
      </c>
      <c r="B91">
        <v>99</v>
      </c>
      <c r="C91">
        <v>38.03</v>
      </c>
      <c r="D91">
        <v>-112.18</v>
      </c>
      <c r="E91">
        <v>3048</v>
      </c>
      <c r="F91">
        <v>2.5</v>
      </c>
      <c r="G91">
        <v>2.62</v>
      </c>
      <c r="H91">
        <f t="shared" si="3"/>
        <v>103.4</v>
      </c>
      <c r="I91">
        <f t="shared" si="4"/>
        <v>216.1</v>
      </c>
      <c r="J91">
        <v>46.7</v>
      </c>
      <c r="K91">
        <v>-117</v>
      </c>
      <c r="L91">
        <v>690</v>
      </c>
      <c r="M91" t="s">
        <v>990</v>
      </c>
      <c r="N91">
        <v>8.1</v>
      </c>
      <c r="O91">
        <v>1.55</v>
      </c>
      <c r="P91" t="s">
        <v>666</v>
      </c>
      <c r="Q91" s="4" t="s">
        <v>188</v>
      </c>
      <c r="R91" s="5" t="s">
        <v>689</v>
      </c>
      <c r="S91" t="str">
        <f t="shared" si="5"/>
        <v>NG PICEEN Rehfeldt 1994</v>
      </c>
      <c r="V91">
        <v>13.4</v>
      </c>
      <c r="W91">
        <v>36.1</v>
      </c>
    </row>
    <row r="92" spans="1:23" x14ac:dyDescent="0.6">
      <c r="A92">
        <v>100</v>
      </c>
      <c r="B92">
        <v>100</v>
      </c>
      <c r="C92">
        <v>38</v>
      </c>
      <c r="D92">
        <v>-112.23</v>
      </c>
      <c r="E92">
        <v>3109</v>
      </c>
      <c r="F92">
        <v>2.4</v>
      </c>
      <c r="G92">
        <v>2.71</v>
      </c>
      <c r="H92">
        <f t="shared" si="3"/>
        <v>103.5</v>
      </c>
      <c r="I92">
        <f t="shared" si="4"/>
        <v>216</v>
      </c>
      <c r="J92">
        <v>46.7</v>
      </c>
      <c r="K92">
        <v>-117</v>
      </c>
      <c r="L92">
        <v>690</v>
      </c>
      <c r="M92" t="s">
        <v>990</v>
      </c>
      <c r="N92">
        <v>8.1</v>
      </c>
      <c r="O92">
        <v>1.55</v>
      </c>
      <c r="P92" t="s">
        <v>666</v>
      </c>
      <c r="Q92" s="4" t="s">
        <v>188</v>
      </c>
      <c r="R92" s="5" t="s">
        <v>689</v>
      </c>
      <c r="S92" t="str">
        <f t="shared" si="5"/>
        <v>NG PICEEN Rehfeldt 1994</v>
      </c>
      <c r="V92">
        <v>13.5</v>
      </c>
      <c r="W92">
        <v>36</v>
      </c>
    </row>
    <row r="93" spans="1:23" x14ac:dyDescent="0.6">
      <c r="A93">
        <v>101</v>
      </c>
      <c r="B93">
        <v>101</v>
      </c>
      <c r="C93">
        <v>38.020000000000003</v>
      </c>
      <c r="D93">
        <v>-112.2</v>
      </c>
      <c r="E93">
        <v>3231</v>
      </c>
      <c r="F93">
        <v>1.6</v>
      </c>
      <c r="G93">
        <v>2.61</v>
      </c>
      <c r="H93">
        <f t="shared" si="3"/>
        <v>103.1</v>
      </c>
      <c r="I93">
        <f t="shared" si="4"/>
        <v>214</v>
      </c>
      <c r="J93">
        <v>46.7</v>
      </c>
      <c r="K93">
        <v>-117</v>
      </c>
      <c r="L93">
        <v>690</v>
      </c>
      <c r="M93" t="s">
        <v>990</v>
      </c>
      <c r="N93">
        <v>8.1</v>
      </c>
      <c r="O93">
        <v>1.55</v>
      </c>
      <c r="P93" t="s">
        <v>666</v>
      </c>
      <c r="Q93" s="4" t="s">
        <v>188</v>
      </c>
      <c r="R93" s="5" t="s">
        <v>689</v>
      </c>
      <c r="S93" t="str">
        <f t="shared" si="5"/>
        <v>NG PICEEN Rehfeldt 1994</v>
      </c>
      <c r="V93">
        <v>13.1</v>
      </c>
      <c r="W93">
        <v>34</v>
      </c>
    </row>
    <row r="94" spans="1:23" x14ac:dyDescent="0.6">
      <c r="A94">
        <v>102</v>
      </c>
      <c r="B94">
        <v>102</v>
      </c>
      <c r="C94">
        <v>37.950000000000003</v>
      </c>
      <c r="D94">
        <v>-111.72</v>
      </c>
      <c r="E94">
        <v>2850</v>
      </c>
      <c r="F94">
        <v>5</v>
      </c>
      <c r="G94">
        <v>1.96</v>
      </c>
      <c r="H94">
        <f t="shared" si="3"/>
        <v>103.2</v>
      </c>
      <c r="I94">
        <f t="shared" si="4"/>
        <v>217.7</v>
      </c>
      <c r="J94">
        <v>46.7</v>
      </c>
      <c r="K94">
        <v>-117</v>
      </c>
      <c r="L94">
        <v>690</v>
      </c>
      <c r="M94" t="s">
        <v>990</v>
      </c>
      <c r="N94">
        <v>8.1</v>
      </c>
      <c r="O94">
        <v>1.55</v>
      </c>
      <c r="P94" t="s">
        <v>666</v>
      </c>
      <c r="Q94" s="4" t="s">
        <v>188</v>
      </c>
      <c r="R94" s="5" t="s">
        <v>689</v>
      </c>
      <c r="S94" t="str">
        <f t="shared" si="5"/>
        <v>NG PICEEN Rehfeldt 1994</v>
      </c>
      <c r="V94">
        <v>13.2</v>
      </c>
      <c r="W94">
        <v>37.700000000000003</v>
      </c>
    </row>
    <row r="95" spans="1:23" x14ac:dyDescent="0.6">
      <c r="A95">
        <v>103</v>
      </c>
      <c r="B95">
        <v>103</v>
      </c>
      <c r="C95">
        <v>37.97</v>
      </c>
      <c r="D95">
        <v>-111.72</v>
      </c>
      <c r="E95">
        <v>2987</v>
      </c>
      <c r="F95">
        <v>4.0999999999999996</v>
      </c>
      <c r="G95">
        <v>1.98</v>
      </c>
      <c r="H95">
        <f t="shared" si="3"/>
        <v>103.7</v>
      </c>
      <c r="I95">
        <f t="shared" si="4"/>
        <v>215.6</v>
      </c>
      <c r="J95">
        <v>46.7</v>
      </c>
      <c r="K95">
        <v>-117</v>
      </c>
      <c r="L95">
        <v>690</v>
      </c>
      <c r="M95" t="s">
        <v>990</v>
      </c>
      <c r="N95">
        <v>8.1</v>
      </c>
      <c r="O95">
        <v>1.55</v>
      </c>
      <c r="P95" t="s">
        <v>666</v>
      </c>
      <c r="Q95" s="4" t="s">
        <v>188</v>
      </c>
      <c r="R95" s="5" t="s">
        <v>689</v>
      </c>
      <c r="S95" t="str">
        <f t="shared" si="5"/>
        <v>NG PICEEN Rehfeldt 1994</v>
      </c>
      <c r="V95">
        <v>13.7</v>
      </c>
      <c r="W95">
        <v>35.6</v>
      </c>
    </row>
    <row r="96" spans="1:23" x14ac:dyDescent="0.6">
      <c r="A96">
        <v>104</v>
      </c>
      <c r="B96">
        <v>104</v>
      </c>
      <c r="C96">
        <v>37.92</v>
      </c>
      <c r="D96">
        <v>-111.87</v>
      </c>
      <c r="E96">
        <v>3170</v>
      </c>
      <c r="F96">
        <v>2.1</v>
      </c>
      <c r="G96">
        <v>2.2999999999999998</v>
      </c>
      <c r="H96">
        <f t="shared" si="3"/>
        <v>102.6</v>
      </c>
      <c r="I96">
        <f t="shared" si="4"/>
        <v>215.8</v>
      </c>
      <c r="J96">
        <v>46.7</v>
      </c>
      <c r="K96">
        <v>-117</v>
      </c>
      <c r="L96">
        <v>690</v>
      </c>
      <c r="M96" t="s">
        <v>990</v>
      </c>
      <c r="N96">
        <v>8.1</v>
      </c>
      <c r="O96">
        <v>1.55</v>
      </c>
      <c r="P96" t="s">
        <v>666</v>
      </c>
      <c r="Q96" s="4" t="s">
        <v>188</v>
      </c>
      <c r="R96" s="5" t="s">
        <v>689</v>
      </c>
      <c r="S96" t="str">
        <f t="shared" si="5"/>
        <v>NG PICEEN Rehfeldt 1994</v>
      </c>
      <c r="V96">
        <v>12.6</v>
      </c>
      <c r="W96">
        <v>35.799999999999997</v>
      </c>
    </row>
    <row r="97" spans="1:23" x14ac:dyDescent="0.6">
      <c r="A97">
        <v>105</v>
      </c>
      <c r="B97">
        <v>105</v>
      </c>
      <c r="C97">
        <v>37.770000000000003</v>
      </c>
      <c r="D97">
        <v>-107.97</v>
      </c>
      <c r="E97">
        <v>2865</v>
      </c>
      <c r="F97">
        <v>2.8</v>
      </c>
      <c r="G97">
        <v>3.15</v>
      </c>
      <c r="H97">
        <f t="shared" si="3"/>
        <v>104.3</v>
      </c>
      <c r="I97">
        <f t="shared" si="4"/>
        <v>222.4</v>
      </c>
      <c r="J97">
        <v>46.7</v>
      </c>
      <c r="K97">
        <v>-117</v>
      </c>
      <c r="L97">
        <v>690</v>
      </c>
      <c r="M97" t="s">
        <v>990</v>
      </c>
      <c r="N97">
        <v>8.1</v>
      </c>
      <c r="O97">
        <v>1.55</v>
      </c>
      <c r="P97" t="s">
        <v>666</v>
      </c>
      <c r="Q97" s="4" t="s">
        <v>188</v>
      </c>
      <c r="R97" s="5" t="s">
        <v>689</v>
      </c>
      <c r="S97" t="str">
        <f t="shared" si="5"/>
        <v>NG PICEEN Rehfeldt 1994</v>
      </c>
      <c r="V97">
        <v>14.3</v>
      </c>
      <c r="W97">
        <v>42.4</v>
      </c>
    </row>
    <row r="98" spans="1:23" x14ac:dyDescent="0.6">
      <c r="A98">
        <v>106</v>
      </c>
      <c r="B98">
        <v>106</v>
      </c>
      <c r="C98">
        <v>37.75</v>
      </c>
      <c r="D98">
        <v>-107.98</v>
      </c>
      <c r="E98">
        <v>2957</v>
      </c>
      <c r="F98">
        <v>2.7</v>
      </c>
      <c r="G98">
        <v>3.18</v>
      </c>
      <c r="H98">
        <f t="shared" si="3"/>
        <v>102.2</v>
      </c>
      <c r="I98">
        <f t="shared" si="4"/>
        <v>216.7</v>
      </c>
      <c r="J98">
        <v>46.7</v>
      </c>
      <c r="K98">
        <v>-117</v>
      </c>
      <c r="L98">
        <v>690</v>
      </c>
      <c r="M98" t="s">
        <v>990</v>
      </c>
      <c r="N98">
        <v>8.1</v>
      </c>
      <c r="O98">
        <v>1.55</v>
      </c>
      <c r="P98" t="s">
        <v>666</v>
      </c>
      <c r="Q98" s="4" t="s">
        <v>188</v>
      </c>
      <c r="R98" s="5" t="s">
        <v>689</v>
      </c>
      <c r="S98" t="str">
        <f t="shared" si="5"/>
        <v>NG PICEEN Rehfeldt 1994</v>
      </c>
      <c r="V98">
        <v>12.2</v>
      </c>
      <c r="W98">
        <v>36.700000000000003</v>
      </c>
    </row>
    <row r="99" spans="1:23" x14ac:dyDescent="0.6">
      <c r="A99">
        <v>107</v>
      </c>
      <c r="B99">
        <v>107</v>
      </c>
      <c r="C99">
        <v>37.78</v>
      </c>
      <c r="D99">
        <v>-107.93</v>
      </c>
      <c r="E99">
        <v>3078</v>
      </c>
      <c r="F99">
        <v>0.8</v>
      </c>
      <c r="G99">
        <v>2.97</v>
      </c>
      <c r="H99">
        <f t="shared" si="3"/>
        <v>103.5</v>
      </c>
      <c r="I99">
        <f t="shared" si="4"/>
        <v>217.7</v>
      </c>
      <c r="J99">
        <v>46.7</v>
      </c>
      <c r="K99">
        <v>-117</v>
      </c>
      <c r="L99">
        <v>690</v>
      </c>
      <c r="M99" t="s">
        <v>990</v>
      </c>
      <c r="N99">
        <v>8.1</v>
      </c>
      <c r="O99">
        <v>1.55</v>
      </c>
      <c r="P99" t="s">
        <v>666</v>
      </c>
      <c r="Q99" s="4" t="s">
        <v>188</v>
      </c>
      <c r="R99" s="5" t="s">
        <v>689</v>
      </c>
      <c r="S99" t="str">
        <f t="shared" si="5"/>
        <v>NG PICEEN Rehfeldt 1994</v>
      </c>
      <c r="V99">
        <v>13.5</v>
      </c>
      <c r="W99">
        <v>37.700000000000003</v>
      </c>
    </row>
    <row r="100" spans="1:23" x14ac:dyDescent="0.6">
      <c r="A100">
        <v>108</v>
      </c>
      <c r="B100">
        <v>108</v>
      </c>
      <c r="C100">
        <v>37.799999999999997</v>
      </c>
      <c r="D100">
        <v>-107.92</v>
      </c>
      <c r="E100">
        <v>3139</v>
      </c>
      <c r="F100">
        <v>0.6</v>
      </c>
      <c r="G100">
        <v>2.96</v>
      </c>
      <c r="H100">
        <f t="shared" si="3"/>
        <v>102.8</v>
      </c>
      <c r="I100">
        <f t="shared" si="4"/>
        <v>215.6</v>
      </c>
      <c r="J100">
        <v>46.7</v>
      </c>
      <c r="K100">
        <v>-117</v>
      </c>
      <c r="L100">
        <v>690</v>
      </c>
      <c r="M100" t="s">
        <v>990</v>
      </c>
      <c r="N100">
        <v>8.1</v>
      </c>
      <c r="O100">
        <v>1.55</v>
      </c>
      <c r="P100" t="s">
        <v>666</v>
      </c>
      <c r="Q100" s="4" t="s">
        <v>188</v>
      </c>
      <c r="R100" s="5" t="s">
        <v>689</v>
      </c>
      <c r="S100" t="str">
        <f t="shared" si="5"/>
        <v>NG PICEEN Rehfeldt 1994</v>
      </c>
      <c r="V100">
        <v>12.8</v>
      </c>
      <c r="W100">
        <v>35.6</v>
      </c>
    </row>
    <row r="101" spans="1:23" x14ac:dyDescent="0.6">
      <c r="A101">
        <v>109</v>
      </c>
      <c r="B101">
        <v>109</v>
      </c>
      <c r="C101">
        <v>37.83</v>
      </c>
      <c r="D101">
        <v>-107.88</v>
      </c>
      <c r="E101">
        <v>2911</v>
      </c>
      <c r="F101">
        <v>1.8</v>
      </c>
      <c r="G101">
        <v>3.17</v>
      </c>
      <c r="H101">
        <f>V101+90</f>
        <v>103.6</v>
      </c>
      <c r="I101">
        <f t="shared" si="4"/>
        <v>219.6</v>
      </c>
      <c r="J101">
        <v>46.7</v>
      </c>
      <c r="K101">
        <v>-117</v>
      </c>
      <c r="L101">
        <v>690</v>
      </c>
      <c r="M101" t="s">
        <v>990</v>
      </c>
      <c r="N101">
        <v>8.1</v>
      </c>
      <c r="O101">
        <v>1.55</v>
      </c>
      <c r="P101" t="s">
        <v>666</v>
      </c>
      <c r="Q101" s="4" t="s">
        <v>188</v>
      </c>
      <c r="R101" s="5" t="s">
        <v>689</v>
      </c>
      <c r="S101" t="str">
        <f t="shared" si="5"/>
        <v>NG PICEEN Rehfeldt 1994</v>
      </c>
      <c r="V101">
        <v>13.6</v>
      </c>
      <c r="W101">
        <v>39.6</v>
      </c>
    </row>
    <row r="102" spans="1:23" x14ac:dyDescent="0.6">
      <c r="A102">
        <v>110</v>
      </c>
      <c r="B102">
        <v>110</v>
      </c>
      <c r="C102">
        <v>39.130000000000003</v>
      </c>
      <c r="D102">
        <v>-111.45</v>
      </c>
      <c r="E102">
        <v>2926</v>
      </c>
      <c r="F102">
        <v>3.8</v>
      </c>
      <c r="G102">
        <v>2.5299999999999998</v>
      </c>
      <c r="H102">
        <f t="shared" si="3"/>
        <v>102.4</v>
      </c>
      <c r="I102">
        <f t="shared" si="4"/>
        <v>214.9</v>
      </c>
      <c r="J102">
        <v>46.7</v>
      </c>
      <c r="K102">
        <v>-117</v>
      </c>
      <c r="L102">
        <v>690</v>
      </c>
      <c r="M102" t="s">
        <v>990</v>
      </c>
      <c r="N102">
        <v>8.1</v>
      </c>
      <c r="O102">
        <v>1.55</v>
      </c>
      <c r="P102" t="s">
        <v>666</v>
      </c>
      <c r="Q102" s="4" t="s">
        <v>188</v>
      </c>
      <c r="R102" s="5" t="s">
        <v>689</v>
      </c>
      <c r="S102" t="str">
        <f t="shared" si="5"/>
        <v>NG PICEEN Rehfeldt 1994</v>
      </c>
      <c r="V102">
        <v>12.4</v>
      </c>
      <c r="W102">
        <v>34.9</v>
      </c>
    </row>
    <row r="103" spans="1:23" x14ac:dyDescent="0.6">
      <c r="A103">
        <v>111</v>
      </c>
      <c r="B103">
        <v>111</v>
      </c>
      <c r="C103">
        <v>40.65</v>
      </c>
      <c r="D103">
        <v>-111.12</v>
      </c>
      <c r="E103">
        <v>2858</v>
      </c>
      <c r="F103">
        <v>3</v>
      </c>
      <c r="G103">
        <v>2.44</v>
      </c>
      <c r="H103">
        <f t="shared" si="3"/>
        <v>103.1</v>
      </c>
      <c r="I103">
        <f t="shared" si="4"/>
        <v>214.7</v>
      </c>
      <c r="J103">
        <v>46.7</v>
      </c>
      <c r="K103">
        <v>-117</v>
      </c>
      <c r="L103">
        <v>690</v>
      </c>
      <c r="M103" t="s">
        <v>990</v>
      </c>
      <c r="N103">
        <v>8.1</v>
      </c>
      <c r="O103">
        <v>1.55</v>
      </c>
      <c r="P103" t="s">
        <v>666</v>
      </c>
      <c r="Q103" s="4" t="s">
        <v>188</v>
      </c>
      <c r="R103" s="5" t="s">
        <v>689</v>
      </c>
      <c r="S103" t="str">
        <f t="shared" si="5"/>
        <v>NG PICEEN Rehfeldt 1994</v>
      </c>
      <c r="V103">
        <v>13.1</v>
      </c>
      <c r="W103">
        <v>34.700000000000003</v>
      </c>
    </row>
    <row r="104" spans="1:23" x14ac:dyDescent="0.6">
      <c r="A104">
        <v>201</v>
      </c>
      <c r="B104">
        <v>201</v>
      </c>
      <c r="C104">
        <v>39.53</v>
      </c>
      <c r="D104">
        <v>-106.22</v>
      </c>
      <c r="E104">
        <v>3246</v>
      </c>
      <c r="F104">
        <v>0.5</v>
      </c>
      <c r="G104">
        <v>2.7</v>
      </c>
      <c r="H104">
        <f t="shared" si="3"/>
        <v>103.2</v>
      </c>
      <c r="I104">
        <f t="shared" si="4"/>
        <v>213</v>
      </c>
      <c r="J104">
        <v>46.7</v>
      </c>
      <c r="K104">
        <v>-117</v>
      </c>
      <c r="L104">
        <v>690</v>
      </c>
      <c r="M104" t="s">
        <v>990</v>
      </c>
      <c r="N104">
        <v>8.1</v>
      </c>
      <c r="O104">
        <v>1.55</v>
      </c>
      <c r="P104" t="s">
        <v>666</v>
      </c>
      <c r="Q104" s="4" t="s">
        <v>188</v>
      </c>
      <c r="R104" s="5" t="s">
        <v>689</v>
      </c>
      <c r="S104" t="str">
        <f t="shared" si="5"/>
        <v>NG PICEEN Rehfeldt 1994</v>
      </c>
      <c r="V104">
        <v>13.2</v>
      </c>
      <c r="W104">
        <v>33</v>
      </c>
    </row>
    <row r="105" spans="1:23" x14ac:dyDescent="0.6">
      <c r="A105">
        <v>202</v>
      </c>
      <c r="B105">
        <v>202</v>
      </c>
      <c r="C105">
        <v>39.549999999999997</v>
      </c>
      <c r="D105">
        <v>-106.25</v>
      </c>
      <c r="E105">
        <v>3444</v>
      </c>
      <c r="F105">
        <v>-0.4</v>
      </c>
      <c r="G105">
        <v>2.67</v>
      </c>
      <c r="H105">
        <f t="shared" si="3"/>
        <v>103.7</v>
      </c>
      <c r="I105">
        <f t="shared" si="4"/>
        <v>213.5</v>
      </c>
      <c r="J105">
        <v>46.7</v>
      </c>
      <c r="K105">
        <v>-117</v>
      </c>
      <c r="L105">
        <v>690</v>
      </c>
      <c r="M105" t="s">
        <v>990</v>
      </c>
      <c r="N105">
        <v>8.1</v>
      </c>
      <c r="O105">
        <v>1.55</v>
      </c>
      <c r="P105" t="s">
        <v>666</v>
      </c>
      <c r="Q105" s="4" t="s">
        <v>188</v>
      </c>
      <c r="R105" s="5" t="s">
        <v>689</v>
      </c>
      <c r="S105" t="str">
        <f t="shared" si="5"/>
        <v>NG PICEEN Rehfeldt 1994</v>
      </c>
      <c r="V105">
        <v>13.7</v>
      </c>
      <c r="W105">
        <v>33.5</v>
      </c>
    </row>
    <row r="106" spans="1:23" x14ac:dyDescent="0.6">
      <c r="A106">
        <v>203</v>
      </c>
      <c r="B106">
        <v>203</v>
      </c>
      <c r="C106">
        <v>39.53</v>
      </c>
      <c r="D106">
        <v>-106.15</v>
      </c>
      <c r="E106">
        <v>2957</v>
      </c>
      <c r="F106">
        <v>2.1</v>
      </c>
      <c r="G106">
        <v>2.67</v>
      </c>
      <c r="H106">
        <f t="shared" si="3"/>
        <v>102.5</v>
      </c>
      <c r="I106">
        <f t="shared" si="4"/>
        <v>220.9</v>
      </c>
      <c r="J106">
        <v>46.7</v>
      </c>
      <c r="K106">
        <v>-117</v>
      </c>
      <c r="L106">
        <v>690</v>
      </c>
      <c r="M106" t="s">
        <v>990</v>
      </c>
      <c r="N106">
        <v>8.1</v>
      </c>
      <c r="O106">
        <v>1.55</v>
      </c>
      <c r="P106" t="s">
        <v>666</v>
      </c>
      <c r="Q106" s="4" t="s">
        <v>188</v>
      </c>
      <c r="R106" s="5" t="s">
        <v>689</v>
      </c>
      <c r="S106" t="str">
        <f t="shared" si="5"/>
        <v>NG PICEEN Rehfeldt 1994</v>
      </c>
      <c r="V106">
        <v>12.5</v>
      </c>
      <c r="W106">
        <v>40.9</v>
      </c>
    </row>
    <row r="107" spans="1:23" x14ac:dyDescent="0.6">
      <c r="A107">
        <v>204</v>
      </c>
      <c r="B107">
        <v>204</v>
      </c>
      <c r="C107">
        <v>39.67</v>
      </c>
      <c r="D107">
        <v>-105.88</v>
      </c>
      <c r="E107">
        <v>3597</v>
      </c>
      <c r="F107">
        <v>0.7</v>
      </c>
      <c r="G107">
        <v>2.8</v>
      </c>
      <c r="H107">
        <f t="shared" si="3"/>
        <v>102.7</v>
      </c>
      <c r="I107">
        <f>W107+180</f>
        <v>211.4</v>
      </c>
      <c r="J107">
        <v>46.7</v>
      </c>
      <c r="K107">
        <v>-117</v>
      </c>
      <c r="L107">
        <v>690</v>
      </c>
      <c r="M107" t="s">
        <v>990</v>
      </c>
      <c r="N107">
        <v>8.1</v>
      </c>
      <c r="O107">
        <v>1.55</v>
      </c>
      <c r="P107" t="s">
        <v>666</v>
      </c>
      <c r="Q107" s="4" t="s">
        <v>188</v>
      </c>
      <c r="R107" s="5" t="s">
        <v>689</v>
      </c>
      <c r="S107" t="str">
        <f t="shared" si="5"/>
        <v>NG PICEEN Rehfeldt 1994</v>
      </c>
      <c r="V107">
        <v>12.7</v>
      </c>
      <c r="W107">
        <v>31.4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42"/>
  <sheetViews>
    <sheetView topLeftCell="N1" zoomScale="115" zoomScaleNormal="115" workbookViewId="0">
      <selection activeCell="W23" sqref="W23"/>
    </sheetView>
  </sheetViews>
  <sheetFormatPr defaultColWidth="10.796875" defaultRowHeight="15.6" x14ac:dyDescent="0.6"/>
  <cols>
    <col min="1" max="1" width="4" bestFit="1" customWidth="1"/>
    <col min="2" max="2" width="4.1484375" bestFit="1" customWidth="1"/>
    <col min="3" max="3" width="5.1484375" bestFit="1" customWidth="1"/>
    <col min="4" max="4" width="6.1484375" bestFit="1" customWidth="1"/>
    <col min="5" max="6" width="5.1484375" bestFit="1" customWidth="1"/>
    <col min="7" max="7" width="8" bestFit="1" customWidth="1"/>
    <col min="8" max="8" width="6.5" bestFit="1" customWidth="1"/>
    <col min="9" max="9" width="12" bestFit="1" customWidth="1"/>
    <col min="10" max="10" width="9.5" bestFit="1" customWidth="1"/>
  </cols>
  <sheetData>
    <row r="1" spans="1:26" x14ac:dyDescent="0.6">
      <c r="A1" s="2" t="s">
        <v>189</v>
      </c>
    </row>
    <row r="2" spans="1:26" x14ac:dyDescent="0.6">
      <c r="A2" s="4" t="s">
        <v>593</v>
      </c>
    </row>
    <row r="3" spans="1:26" x14ac:dyDescent="0.6">
      <c r="L3" t="s">
        <v>698</v>
      </c>
    </row>
    <row r="4" spans="1:26" s="1" customFormat="1" x14ac:dyDescent="0.6">
      <c r="G4" s="1" t="s">
        <v>690</v>
      </c>
      <c r="K4" s="1" t="s">
        <v>0</v>
      </c>
      <c r="L4" s="1" t="s">
        <v>1</v>
      </c>
      <c r="M4" s="1" t="s">
        <v>2</v>
      </c>
      <c r="N4" s="1" t="s">
        <v>3</v>
      </c>
      <c r="O4" s="1" t="s">
        <v>4</v>
      </c>
      <c r="P4" s="1" t="s">
        <v>743</v>
      </c>
      <c r="Q4" s="1" t="s">
        <v>744</v>
      </c>
      <c r="R4" s="1" t="s">
        <v>5</v>
      </c>
      <c r="S4" s="1" t="s">
        <v>39</v>
      </c>
      <c r="T4" s="1" t="s">
        <v>623</v>
      </c>
      <c r="U4" s="1" t="s">
        <v>745</v>
      </c>
      <c r="V4" s="1" t="s">
        <v>746</v>
      </c>
    </row>
    <row r="5" spans="1:26" x14ac:dyDescent="0.6">
      <c r="G5" t="s">
        <v>691</v>
      </c>
      <c r="K5">
        <v>13</v>
      </c>
      <c r="L5" t="s">
        <v>70</v>
      </c>
      <c r="M5">
        <v>43.3</v>
      </c>
      <c r="N5">
        <v>110.8</v>
      </c>
      <c r="O5">
        <v>1860</v>
      </c>
      <c r="P5">
        <v>3.6</v>
      </c>
      <c r="Q5">
        <v>2.16</v>
      </c>
      <c r="R5">
        <v>97</v>
      </c>
      <c r="S5">
        <v>30</v>
      </c>
    </row>
    <row r="6" spans="1:26" x14ac:dyDescent="0.6">
      <c r="G6" t="s">
        <v>692</v>
      </c>
      <c r="K6">
        <v>50</v>
      </c>
      <c r="L6" t="s">
        <v>9</v>
      </c>
      <c r="M6">
        <v>40.799999999999997</v>
      </c>
      <c r="N6">
        <v>109.8</v>
      </c>
      <c r="O6">
        <v>2410</v>
      </c>
      <c r="P6">
        <v>2.7</v>
      </c>
      <c r="Q6">
        <v>1.98</v>
      </c>
      <c r="R6">
        <v>93</v>
      </c>
      <c r="S6">
        <v>28</v>
      </c>
    </row>
    <row r="7" spans="1:26" x14ac:dyDescent="0.6">
      <c r="G7" t="s">
        <v>693</v>
      </c>
      <c r="K7">
        <v>7</v>
      </c>
      <c r="L7" t="s">
        <v>9</v>
      </c>
      <c r="M7">
        <v>40.6</v>
      </c>
      <c r="N7">
        <v>109.4</v>
      </c>
      <c r="O7">
        <v>2590</v>
      </c>
      <c r="P7">
        <v>3.3</v>
      </c>
      <c r="Q7">
        <v>2.1800000000000002</v>
      </c>
      <c r="R7">
        <v>94</v>
      </c>
      <c r="S7">
        <v>27</v>
      </c>
    </row>
    <row r="8" spans="1:26" x14ac:dyDescent="0.6">
      <c r="G8" t="s">
        <v>694</v>
      </c>
      <c r="K8">
        <v>4</v>
      </c>
      <c r="L8" t="s">
        <v>9</v>
      </c>
      <c r="M8">
        <v>40.5</v>
      </c>
      <c r="N8">
        <v>110.3</v>
      </c>
      <c r="O8">
        <v>2130</v>
      </c>
      <c r="P8">
        <v>5.7</v>
      </c>
      <c r="Q8">
        <v>1.38</v>
      </c>
      <c r="R8">
        <v>110</v>
      </c>
      <c r="Y8" s="9" t="s">
        <v>616</v>
      </c>
      <c r="Z8" s="9"/>
    </row>
    <row r="9" spans="1:26" x14ac:dyDescent="0.6">
      <c r="K9">
        <v>12</v>
      </c>
      <c r="L9" t="s">
        <v>9</v>
      </c>
      <c r="M9">
        <v>40.5</v>
      </c>
      <c r="N9">
        <v>110.3</v>
      </c>
      <c r="O9">
        <v>2290</v>
      </c>
      <c r="P9">
        <v>4.7</v>
      </c>
      <c r="Q9">
        <v>1.7</v>
      </c>
      <c r="R9">
        <v>95</v>
      </c>
      <c r="S9">
        <v>29</v>
      </c>
    </row>
    <row r="10" spans="1:26" x14ac:dyDescent="0.6">
      <c r="K10">
        <v>11</v>
      </c>
      <c r="L10" t="s">
        <v>9</v>
      </c>
      <c r="M10">
        <v>39.700000000000003</v>
      </c>
      <c r="N10">
        <v>111.7</v>
      </c>
      <c r="O10">
        <v>2360</v>
      </c>
      <c r="P10">
        <v>5.3</v>
      </c>
      <c r="Q10">
        <v>1.73</v>
      </c>
      <c r="R10">
        <v>91</v>
      </c>
      <c r="S10">
        <v>30</v>
      </c>
    </row>
    <row r="11" spans="1:26" x14ac:dyDescent="0.6">
      <c r="K11">
        <v>55</v>
      </c>
      <c r="L11" t="s">
        <v>9</v>
      </c>
      <c r="M11">
        <v>39.4</v>
      </c>
      <c r="N11">
        <v>111.2</v>
      </c>
      <c r="O11">
        <v>2230</v>
      </c>
      <c r="P11">
        <v>5</v>
      </c>
      <c r="Q11">
        <v>1.78</v>
      </c>
      <c r="R11">
        <v>115</v>
      </c>
      <c r="Y11" t="s">
        <v>630</v>
      </c>
    </row>
    <row r="12" spans="1:26" x14ac:dyDescent="0.6">
      <c r="K12">
        <v>32</v>
      </c>
      <c r="L12" t="s">
        <v>9</v>
      </c>
      <c r="M12">
        <v>39.299999999999997</v>
      </c>
      <c r="N12">
        <v>111.5</v>
      </c>
      <c r="O12">
        <v>2560</v>
      </c>
      <c r="P12">
        <v>4</v>
      </c>
      <c r="Q12">
        <v>1.99</v>
      </c>
      <c r="R12">
        <v>97</v>
      </c>
      <c r="S12">
        <v>31</v>
      </c>
    </row>
    <row r="13" spans="1:26" x14ac:dyDescent="0.6">
      <c r="K13">
        <v>26</v>
      </c>
      <c r="L13" t="s">
        <v>9</v>
      </c>
      <c r="M13">
        <v>39.299999999999997</v>
      </c>
      <c r="N13">
        <v>111.5</v>
      </c>
      <c r="O13">
        <v>2500</v>
      </c>
      <c r="P13">
        <v>4.3</v>
      </c>
      <c r="Q13">
        <v>1.97</v>
      </c>
      <c r="R13">
        <v>98</v>
      </c>
      <c r="S13">
        <v>30</v>
      </c>
    </row>
    <row r="14" spans="1:26" x14ac:dyDescent="0.6">
      <c r="K14">
        <v>1</v>
      </c>
      <c r="L14" t="s">
        <v>9</v>
      </c>
      <c r="M14">
        <v>38.799999999999997</v>
      </c>
      <c r="N14">
        <v>111.7</v>
      </c>
      <c r="O14">
        <v>2360</v>
      </c>
      <c r="P14">
        <v>5.4</v>
      </c>
      <c r="Q14">
        <v>1.84</v>
      </c>
      <c r="R14">
        <v>100</v>
      </c>
      <c r="S14">
        <v>29</v>
      </c>
    </row>
    <row r="15" spans="1:26" x14ac:dyDescent="0.6">
      <c r="K15">
        <v>25</v>
      </c>
      <c r="L15" t="s">
        <v>9</v>
      </c>
      <c r="M15">
        <v>38.799999999999997</v>
      </c>
      <c r="N15">
        <v>111.3</v>
      </c>
      <c r="O15">
        <v>1980</v>
      </c>
      <c r="P15">
        <v>7.3</v>
      </c>
      <c r="Q15">
        <v>1.18</v>
      </c>
      <c r="R15">
        <v>92</v>
      </c>
      <c r="S15">
        <v>30</v>
      </c>
    </row>
    <row r="16" spans="1:26" x14ac:dyDescent="0.6">
      <c r="K16">
        <v>38</v>
      </c>
      <c r="L16" t="s">
        <v>9</v>
      </c>
      <c r="M16">
        <v>38.1</v>
      </c>
      <c r="N16">
        <v>111.4</v>
      </c>
      <c r="O16">
        <v>2560</v>
      </c>
      <c r="P16">
        <v>4.3</v>
      </c>
      <c r="Q16">
        <v>2.15</v>
      </c>
      <c r="R16">
        <v>83</v>
      </c>
      <c r="S16">
        <v>31</v>
      </c>
    </row>
    <row r="17" spans="11:19" x14ac:dyDescent="0.6">
      <c r="K17">
        <v>64</v>
      </c>
      <c r="L17" t="s">
        <v>12</v>
      </c>
      <c r="M17">
        <v>36.799999999999997</v>
      </c>
      <c r="N17">
        <v>112.2</v>
      </c>
      <c r="O17">
        <v>2360</v>
      </c>
      <c r="P17">
        <v>8.1999999999999993</v>
      </c>
      <c r="Q17">
        <v>1.98</v>
      </c>
      <c r="R17">
        <v>109</v>
      </c>
      <c r="S17">
        <v>30</v>
      </c>
    </row>
    <row r="18" spans="11:19" x14ac:dyDescent="0.6">
      <c r="K18">
        <v>65</v>
      </c>
      <c r="L18" t="s">
        <v>10</v>
      </c>
      <c r="M18">
        <v>40.6</v>
      </c>
      <c r="N18">
        <v>105.5</v>
      </c>
      <c r="O18">
        <v>2440</v>
      </c>
      <c r="P18">
        <v>4.4000000000000004</v>
      </c>
      <c r="Q18">
        <v>2.65</v>
      </c>
      <c r="R18">
        <v>93</v>
      </c>
      <c r="S18">
        <v>30</v>
      </c>
    </row>
    <row r="19" spans="11:19" x14ac:dyDescent="0.6">
      <c r="K19">
        <v>16</v>
      </c>
      <c r="L19" t="s">
        <v>10</v>
      </c>
      <c r="M19">
        <v>40.1</v>
      </c>
      <c r="N19">
        <v>107.1</v>
      </c>
      <c r="O19">
        <v>2590</v>
      </c>
      <c r="P19">
        <v>2.6</v>
      </c>
      <c r="Q19">
        <v>2.31</v>
      </c>
      <c r="R19">
        <v>84</v>
      </c>
    </row>
    <row r="20" spans="11:19" x14ac:dyDescent="0.6">
      <c r="K20">
        <v>6</v>
      </c>
      <c r="L20" t="s">
        <v>10</v>
      </c>
      <c r="M20">
        <v>40</v>
      </c>
      <c r="N20">
        <v>107.5</v>
      </c>
      <c r="O20">
        <v>2320</v>
      </c>
      <c r="P20">
        <v>4.4000000000000004</v>
      </c>
      <c r="Q20">
        <v>2.19</v>
      </c>
      <c r="R20">
        <v>109</v>
      </c>
      <c r="S20">
        <v>25</v>
      </c>
    </row>
    <row r="21" spans="11:19" x14ac:dyDescent="0.6">
      <c r="K21">
        <v>8</v>
      </c>
      <c r="L21" t="s">
        <v>10</v>
      </c>
      <c r="M21">
        <v>39.799999999999997</v>
      </c>
      <c r="N21">
        <v>105.5</v>
      </c>
      <c r="O21">
        <v>2510</v>
      </c>
      <c r="P21">
        <v>5.0999999999999996</v>
      </c>
      <c r="Q21">
        <v>2.65</v>
      </c>
      <c r="R21">
        <v>104</v>
      </c>
      <c r="S21">
        <v>28</v>
      </c>
    </row>
    <row r="22" spans="11:19" x14ac:dyDescent="0.6">
      <c r="K22">
        <v>15</v>
      </c>
      <c r="L22" t="s">
        <v>10</v>
      </c>
      <c r="M22">
        <v>39.6</v>
      </c>
      <c r="N22">
        <v>106.4</v>
      </c>
      <c r="O22">
        <v>2390</v>
      </c>
      <c r="P22">
        <v>3.4</v>
      </c>
      <c r="Q22">
        <v>1.91</v>
      </c>
      <c r="R22">
        <v>92</v>
      </c>
      <c r="S22">
        <v>28</v>
      </c>
    </row>
    <row r="23" spans="11:19" x14ac:dyDescent="0.6">
      <c r="K23">
        <v>20</v>
      </c>
      <c r="L23" t="s">
        <v>10</v>
      </c>
      <c r="M23">
        <v>39.6</v>
      </c>
      <c r="N23">
        <v>106.6</v>
      </c>
      <c r="O23">
        <v>2490</v>
      </c>
      <c r="P23">
        <v>3.8</v>
      </c>
      <c r="Q23">
        <v>1.93</v>
      </c>
      <c r="R23">
        <v>92</v>
      </c>
      <c r="S23">
        <v>25</v>
      </c>
    </row>
    <row r="24" spans="11:19" x14ac:dyDescent="0.6">
      <c r="K24">
        <v>23</v>
      </c>
      <c r="L24" t="s">
        <v>10</v>
      </c>
      <c r="M24">
        <v>39.5</v>
      </c>
      <c r="N24">
        <v>106.5</v>
      </c>
      <c r="O24">
        <v>2590</v>
      </c>
      <c r="P24">
        <v>3.8</v>
      </c>
      <c r="Q24">
        <v>2.16</v>
      </c>
      <c r="R24">
        <v>99</v>
      </c>
      <c r="S24">
        <v>25</v>
      </c>
    </row>
    <row r="25" spans="11:19" x14ac:dyDescent="0.6">
      <c r="K25">
        <v>37</v>
      </c>
      <c r="L25" t="s">
        <v>10</v>
      </c>
      <c r="M25">
        <v>39.4</v>
      </c>
      <c r="N25">
        <v>107</v>
      </c>
      <c r="O25">
        <v>2470</v>
      </c>
      <c r="P25">
        <v>5.2</v>
      </c>
      <c r="Q25">
        <v>2.2200000000000002</v>
      </c>
      <c r="R25">
        <v>94</v>
      </c>
      <c r="S25">
        <v>27</v>
      </c>
    </row>
    <row r="26" spans="11:19" x14ac:dyDescent="0.6">
      <c r="K26">
        <v>30</v>
      </c>
      <c r="L26" t="s">
        <v>10</v>
      </c>
      <c r="M26">
        <v>39.299999999999997</v>
      </c>
      <c r="N26">
        <v>107.2</v>
      </c>
      <c r="O26">
        <v>2510</v>
      </c>
      <c r="P26">
        <v>4.7</v>
      </c>
      <c r="Q26">
        <v>2.2400000000000002</v>
      </c>
      <c r="R26">
        <v>95</v>
      </c>
      <c r="S26">
        <v>27</v>
      </c>
    </row>
    <row r="27" spans="11:19" x14ac:dyDescent="0.6">
      <c r="K27">
        <v>40</v>
      </c>
      <c r="L27" t="s">
        <v>10</v>
      </c>
      <c r="M27">
        <v>39.200000000000003</v>
      </c>
      <c r="N27">
        <v>106.8</v>
      </c>
      <c r="O27">
        <v>2510</v>
      </c>
      <c r="P27">
        <v>4.0999999999999996</v>
      </c>
      <c r="Q27">
        <v>2.2799999999999998</v>
      </c>
      <c r="R27">
        <v>111</v>
      </c>
      <c r="S27">
        <v>26</v>
      </c>
    </row>
    <row r="28" spans="11:19" x14ac:dyDescent="0.6">
      <c r="K28">
        <v>24</v>
      </c>
      <c r="L28" t="s">
        <v>10</v>
      </c>
      <c r="M28">
        <v>39</v>
      </c>
      <c r="N28">
        <v>106</v>
      </c>
      <c r="O28">
        <v>2900</v>
      </c>
      <c r="P28">
        <v>2.2999999999999998</v>
      </c>
      <c r="Q28">
        <v>1.89</v>
      </c>
      <c r="R28">
        <v>88</v>
      </c>
      <c r="S28">
        <v>28</v>
      </c>
    </row>
    <row r="29" spans="11:19" x14ac:dyDescent="0.6">
      <c r="K29">
        <v>14</v>
      </c>
      <c r="L29" t="s">
        <v>10</v>
      </c>
      <c r="M29">
        <v>38.9</v>
      </c>
      <c r="N29">
        <v>107</v>
      </c>
      <c r="O29">
        <v>2870</v>
      </c>
      <c r="P29">
        <v>1.6</v>
      </c>
      <c r="Q29">
        <v>2.17</v>
      </c>
      <c r="R29">
        <v>95</v>
      </c>
      <c r="S29">
        <v>26</v>
      </c>
    </row>
    <row r="30" spans="11:19" x14ac:dyDescent="0.6">
      <c r="K30">
        <v>21</v>
      </c>
      <c r="L30" t="s">
        <v>10</v>
      </c>
      <c r="M30">
        <v>38.799999999999997</v>
      </c>
      <c r="N30">
        <v>107.2</v>
      </c>
      <c r="O30">
        <v>2710</v>
      </c>
      <c r="P30">
        <v>4.0999999999999996</v>
      </c>
      <c r="Q30">
        <v>2.31</v>
      </c>
      <c r="R30">
        <v>90</v>
      </c>
      <c r="S30">
        <v>26</v>
      </c>
    </row>
    <row r="31" spans="11:19" x14ac:dyDescent="0.6">
      <c r="K31">
        <v>35</v>
      </c>
      <c r="L31" t="s">
        <v>10</v>
      </c>
      <c r="M31">
        <v>38.200000000000003</v>
      </c>
      <c r="N31">
        <v>106.8</v>
      </c>
      <c r="O31">
        <v>2800</v>
      </c>
      <c r="P31">
        <v>1.9</v>
      </c>
      <c r="Q31">
        <v>1.89</v>
      </c>
      <c r="R31">
        <v>88</v>
      </c>
      <c r="S31">
        <v>28</v>
      </c>
    </row>
    <row r="32" spans="11:19" x14ac:dyDescent="0.6">
      <c r="K32">
        <v>29</v>
      </c>
      <c r="L32" t="s">
        <v>10</v>
      </c>
      <c r="M32">
        <v>38.1</v>
      </c>
      <c r="N32">
        <v>106</v>
      </c>
      <c r="O32">
        <v>2390</v>
      </c>
      <c r="P32">
        <v>5.8</v>
      </c>
      <c r="Q32">
        <v>1.4</v>
      </c>
      <c r="R32">
        <v>87</v>
      </c>
      <c r="S32">
        <v>28</v>
      </c>
    </row>
    <row r="33" spans="11:19" x14ac:dyDescent="0.6">
      <c r="K33">
        <v>27</v>
      </c>
      <c r="L33" t="s">
        <v>10</v>
      </c>
      <c r="M33">
        <v>37.799999999999997</v>
      </c>
      <c r="N33">
        <v>108.2</v>
      </c>
      <c r="O33">
        <v>2440</v>
      </c>
      <c r="P33">
        <v>4.0999999999999996</v>
      </c>
      <c r="Q33">
        <v>2.4</v>
      </c>
      <c r="R33">
        <v>116</v>
      </c>
      <c r="S33">
        <v>24</v>
      </c>
    </row>
    <row r="34" spans="11:19" x14ac:dyDescent="0.6">
      <c r="K34">
        <v>28</v>
      </c>
      <c r="L34" t="s">
        <v>10</v>
      </c>
      <c r="M34">
        <v>37.5</v>
      </c>
      <c r="N34">
        <v>106.9</v>
      </c>
      <c r="O34">
        <v>2440</v>
      </c>
      <c r="P34">
        <v>4.4000000000000004</v>
      </c>
      <c r="Q34">
        <v>2.76</v>
      </c>
      <c r="R34">
        <v>112</v>
      </c>
      <c r="S34">
        <v>26</v>
      </c>
    </row>
    <row r="35" spans="11:19" x14ac:dyDescent="0.6">
      <c r="K35">
        <v>18</v>
      </c>
      <c r="L35" t="s">
        <v>11</v>
      </c>
      <c r="M35">
        <v>36.9</v>
      </c>
      <c r="N35">
        <v>106.1</v>
      </c>
      <c r="O35">
        <v>2740</v>
      </c>
      <c r="P35">
        <v>3.6</v>
      </c>
      <c r="Q35">
        <v>2.5</v>
      </c>
      <c r="R35">
        <v>83</v>
      </c>
      <c r="S35">
        <v>29</v>
      </c>
    </row>
    <row r="36" spans="11:19" x14ac:dyDescent="0.6">
      <c r="K36">
        <v>53</v>
      </c>
      <c r="L36" t="s">
        <v>11</v>
      </c>
      <c r="M36">
        <v>36.5</v>
      </c>
      <c r="N36">
        <v>106.5</v>
      </c>
      <c r="O36">
        <v>2620</v>
      </c>
      <c r="P36">
        <v>5</v>
      </c>
      <c r="Q36">
        <v>2.4</v>
      </c>
      <c r="R36">
        <v>111</v>
      </c>
      <c r="S36">
        <v>25</v>
      </c>
    </row>
    <row r="37" spans="11:19" x14ac:dyDescent="0.6">
      <c r="K37">
        <v>39</v>
      </c>
      <c r="L37" t="s">
        <v>11</v>
      </c>
      <c r="M37">
        <v>36</v>
      </c>
      <c r="N37">
        <v>106.2</v>
      </c>
      <c r="O37">
        <v>2590</v>
      </c>
      <c r="P37">
        <v>8.6</v>
      </c>
      <c r="Q37">
        <v>3.19</v>
      </c>
      <c r="R37">
        <v>102</v>
      </c>
      <c r="S37">
        <v>27</v>
      </c>
    </row>
    <row r="38" spans="11:19" x14ac:dyDescent="0.6">
      <c r="K38">
        <v>48</v>
      </c>
      <c r="L38" t="s">
        <v>11</v>
      </c>
      <c r="M38">
        <v>35.799999999999997</v>
      </c>
      <c r="N38">
        <v>105.8</v>
      </c>
      <c r="O38">
        <v>2340</v>
      </c>
      <c r="P38">
        <v>7.4</v>
      </c>
      <c r="Q38">
        <v>2.85</v>
      </c>
      <c r="R38">
        <v>122</v>
      </c>
      <c r="S38">
        <v>27</v>
      </c>
    </row>
    <row r="39" spans="11:19" x14ac:dyDescent="0.6">
      <c r="K39">
        <v>9</v>
      </c>
      <c r="L39" t="s">
        <v>11</v>
      </c>
      <c r="M39">
        <v>33.9</v>
      </c>
      <c r="N39">
        <v>107.5</v>
      </c>
      <c r="O39">
        <v>2600</v>
      </c>
      <c r="P39">
        <v>8.6</v>
      </c>
      <c r="Q39">
        <v>2.9</v>
      </c>
      <c r="R39">
        <v>112</v>
      </c>
      <c r="S39">
        <v>24</v>
      </c>
    </row>
    <row r="40" spans="11:19" x14ac:dyDescent="0.6">
      <c r="K40">
        <v>57</v>
      </c>
      <c r="L40" t="s">
        <v>12</v>
      </c>
      <c r="M40">
        <v>33.799999999999997</v>
      </c>
      <c r="N40">
        <v>109.3</v>
      </c>
      <c r="O40">
        <v>2800</v>
      </c>
      <c r="P40">
        <v>5.3</v>
      </c>
      <c r="Q40">
        <v>3.01</v>
      </c>
      <c r="R40">
        <v>126</v>
      </c>
      <c r="S40">
        <v>27</v>
      </c>
    </row>
    <row r="41" spans="11:19" x14ac:dyDescent="0.6">
      <c r="K41">
        <v>31</v>
      </c>
      <c r="L41" t="s">
        <v>12</v>
      </c>
      <c r="M41">
        <v>33.5</v>
      </c>
      <c r="N41">
        <v>109.3</v>
      </c>
      <c r="O41">
        <v>2590</v>
      </c>
      <c r="P41">
        <v>7.8</v>
      </c>
      <c r="Q41">
        <v>2.89</v>
      </c>
      <c r="R41">
        <v>121</v>
      </c>
      <c r="S41">
        <v>26</v>
      </c>
    </row>
    <row r="42" spans="11:19" x14ac:dyDescent="0.6">
      <c r="K42">
        <v>62</v>
      </c>
      <c r="L42" t="s">
        <v>11</v>
      </c>
      <c r="M42">
        <v>33.299999999999997</v>
      </c>
      <c r="N42">
        <v>107.9</v>
      </c>
      <c r="O42">
        <v>2590</v>
      </c>
      <c r="P42">
        <v>9.1999999999999993</v>
      </c>
      <c r="Q42">
        <v>3.41</v>
      </c>
      <c r="R42">
        <v>124</v>
      </c>
      <c r="S42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1"/>
  <sheetViews>
    <sheetView topLeftCell="D1" workbookViewId="0">
      <selection activeCell="R14" sqref="R14:R21"/>
    </sheetView>
  </sheetViews>
  <sheetFormatPr defaultColWidth="10.796875" defaultRowHeight="15.6" x14ac:dyDescent="0.6"/>
  <cols>
    <col min="1" max="1" width="24.84765625" bestFit="1" customWidth="1"/>
    <col min="2" max="2" width="4" bestFit="1" customWidth="1"/>
    <col min="3" max="3" width="10.1484375" bestFit="1" customWidth="1"/>
    <col min="4" max="4" width="11.1484375" bestFit="1" customWidth="1"/>
    <col min="5" max="5" width="4.6484375" bestFit="1" customWidth="1"/>
    <col min="6" max="6" width="5.1484375" bestFit="1" customWidth="1"/>
    <col min="7" max="7" width="8" bestFit="1" customWidth="1"/>
    <col min="8" max="9" width="12.1484375" bestFit="1" customWidth="1"/>
  </cols>
  <sheetData>
    <row r="1" spans="1:19" x14ac:dyDescent="0.6">
      <c r="A1" s="2" t="s">
        <v>211</v>
      </c>
    </row>
    <row r="2" spans="1:19" x14ac:dyDescent="0.6">
      <c r="A2" s="4" t="s">
        <v>594</v>
      </c>
    </row>
    <row r="4" spans="1:19" s="1" customFormat="1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" t="s">
        <v>743</v>
      </c>
      <c r="G4" s="1" t="s">
        <v>744</v>
      </c>
      <c r="H4" s="1" t="s">
        <v>39</v>
      </c>
      <c r="I4" s="1" t="s">
        <v>40</v>
      </c>
      <c r="J4" s="12" t="s">
        <v>624</v>
      </c>
      <c r="K4" s="12" t="s">
        <v>629</v>
      </c>
      <c r="L4" s="1" t="s">
        <v>625</v>
      </c>
      <c r="M4" s="12" t="s">
        <v>623</v>
      </c>
      <c r="N4" s="1" t="s">
        <v>745</v>
      </c>
      <c r="O4" s="1" t="s">
        <v>746</v>
      </c>
      <c r="P4" s="12" t="s">
        <v>992</v>
      </c>
      <c r="Q4" s="12" t="s">
        <v>654</v>
      </c>
      <c r="R4" s="12" t="s">
        <v>1054</v>
      </c>
      <c r="S4" s="1" t="s">
        <v>971</v>
      </c>
    </row>
    <row r="5" spans="1:19" x14ac:dyDescent="0.6">
      <c r="A5" t="s">
        <v>190</v>
      </c>
      <c r="B5" t="s">
        <v>191</v>
      </c>
      <c r="C5">
        <v>39.249544</v>
      </c>
      <c r="D5">
        <v>-123.76862800000001</v>
      </c>
      <c r="E5">
        <v>55</v>
      </c>
      <c r="F5">
        <v>11.9</v>
      </c>
      <c r="G5">
        <v>0.72</v>
      </c>
      <c r="H5" s="6">
        <v>121.9111111</v>
      </c>
      <c r="I5" s="6">
        <v>291.45454549999999</v>
      </c>
      <c r="J5">
        <v>49.256067000000002</v>
      </c>
      <c r="K5">
        <v>-123.25002499999999</v>
      </c>
      <c r="L5">
        <v>35</v>
      </c>
      <c r="M5">
        <v>2003</v>
      </c>
      <c r="N5">
        <v>10.1</v>
      </c>
      <c r="O5">
        <v>2.56</v>
      </c>
      <c r="P5" t="s">
        <v>666</v>
      </c>
      <c r="Q5" s="4" t="s">
        <v>211</v>
      </c>
      <c r="R5" s="4" t="s">
        <v>689</v>
      </c>
      <c r="S5" t="s">
        <v>699</v>
      </c>
    </row>
    <row r="6" spans="1:19" x14ac:dyDescent="0.6">
      <c r="A6" t="s">
        <v>193</v>
      </c>
      <c r="B6" t="s">
        <v>191</v>
      </c>
      <c r="C6">
        <v>42.012380999999998</v>
      </c>
      <c r="D6">
        <v>-124.211969</v>
      </c>
      <c r="E6">
        <v>50</v>
      </c>
      <c r="F6">
        <v>12.1</v>
      </c>
      <c r="G6">
        <v>2.34</v>
      </c>
      <c r="H6" s="6">
        <v>127.6057692</v>
      </c>
      <c r="I6" s="6">
        <v>281.43396230000002</v>
      </c>
      <c r="J6">
        <v>49.256067000000002</v>
      </c>
      <c r="K6">
        <v>-123.25002499999999</v>
      </c>
      <c r="L6">
        <v>35</v>
      </c>
      <c r="M6">
        <v>2003</v>
      </c>
      <c r="N6">
        <v>10.1</v>
      </c>
      <c r="O6">
        <v>2.56</v>
      </c>
      <c r="P6" t="s">
        <v>666</v>
      </c>
      <c r="Q6" s="4" t="s">
        <v>211</v>
      </c>
      <c r="R6" s="4" t="s">
        <v>689</v>
      </c>
      <c r="S6" t="str">
        <f>S5</f>
        <v>NG PICESI Mimura &amp; Aitken 2007</v>
      </c>
    </row>
    <row r="7" spans="1:19" x14ac:dyDescent="0.6">
      <c r="A7" t="s">
        <v>194</v>
      </c>
      <c r="B7" t="s">
        <v>195</v>
      </c>
      <c r="C7">
        <v>47</v>
      </c>
      <c r="D7">
        <v>-124</v>
      </c>
      <c r="E7">
        <v>9</v>
      </c>
      <c r="F7">
        <v>10.8</v>
      </c>
      <c r="G7">
        <v>3.11</v>
      </c>
      <c r="H7" s="6">
        <v>125.48387099999999</v>
      </c>
      <c r="I7" s="6">
        <v>250.12903230000001</v>
      </c>
      <c r="J7">
        <v>49.256067000000002</v>
      </c>
      <c r="K7">
        <v>-123.25002499999999</v>
      </c>
      <c r="L7">
        <v>35</v>
      </c>
      <c r="M7">
        <v>2003</v>
      </c>
      <c r="N7">
        <v>10.1</v>
      </c>
      <c r="O7">
        <v>2.56</v>
      </c>
      <c r="P7" t="s">
        <v>666</v>
      </c>
      <c r="Q7" s="4" t="s">
        <v>211</v>
      </c>
      <c r="R7" s="4" t="s">
        <v>689</v>
      </c>
      <c r="S7" t="str">
        <f t="shared" ref="S7:S21" si="0">S6</f>
        <v>NG PICESI Mimura &amp; Aitken 2007</v>
      </c>
    </row>
    <row r="8" spans="1:19" x14ac:dyDescent="0.6">
      <c r="A8" t="s">
        <v>196</v>
      </c>
      <c r="B8" t="s">
        <v>67</v>
      </c>
      <c r="C8">
        <v>49.003886000000001</v>
      </c>
      <c r="D8">
        <v>-123.001833</v>
      </c>
      <c r="E8">
        <v>0</v>
      </c>
      <c r="F8">
        <v>9.6999999999999993</v>
      </c>
      <c r="G8">
        <v>2.21</v>
      </c>
      <c r="H8" s="6">
        <v>118.1284404</v>
      </c>
      <c r="I8" s="6">
        <v>248.99099100000001</v>
      </c>
      <c r="J8">
        <v>49.256067000000002</v>
      </c>
      <c r="K8">
        <v>-123.25002499999999</v>
      </c>
      <c r="L8">
        <v>35</v>
      </c>
      <c r="M8">
        <v>2003</v>
      </c>
      <c r="N8">
        <v>10.1</v>
      </c>
      <c r="O8">
        <v>2.56</v>
      </c>
      <c r="P8" t="s">
        <v>666</v>
      </c>
      <c r="Q8" s="4" t="s">
        <v>211</v>
      </c>
      <c r="R8" s="4" t="s">
        <v>689</v>
      </c>
      <c r="S8" t="str">
        <f t="shared" si="0"/>
        <v>NG PICESI Mimura &amp; Aitken 2007</v>
      </c>
    </row>
    <row r="9" spans="1:19" x14ac:dyDescent="0.6">
      <c r="A9" t="s">
        <v>197</v>
      </c>
      <c r="B9" t="s">
        <v>67</v>
      </c>
      <c r="C9">
        <v>49.502769000000001</v>
      </c>
      <c r="D9">
        <v>-124.85085599999999</v>
      </c>
      <c r="E9">
        <v>58</v>
      </c>
      <c r="F9">
        <v>8.8000000000000007</v>
      </c>
      <c r="G9">
        <v>2.27</v>
      </c>
      <c r="H9" s="6">
        <v>116.4766355</v>
      </c>
      <c r="I9" s="6">
        <v>244.63888890000001</v>
      </c>
      <c r="J9">
        <v>49.256067000000002</v>
      </c>
      <c r="K9">
        <v>-123.25002499999999</v>
      </c>
      <c r="L9">
        <v>35</v>
      </c>
      <c r="M9">
        <v>2003</v>
      </c>
      <c r="N9">
        <v>10.1</v>
      </c>
      <c r="O9">
        <v>2.56</v>
      </c>
      <c r="P9" t="s">
        <v>666</v>
      </c>
      <c r="Q9" s="4" t="s">
        <v>211</v>
      </c>
      <c r="R9" s="4" t="s">
        <v>689</v>
      </c>
      <c r="S9" t="str">
        <f t="shared" si="0"/>
        <v>NG PICESI Mimura &amp; Aitken 2007</v>
      </c>
    </row>
    <row r="10" spans="1:19" x14ac:dyDescent="0.6">
      <c r="A10" t="s">
        <v>198</v>
      </c>
      <c r="B10" t="s">
        <v>67</v>
      </c>
      <c r="C10">
        <v>52.502932999999999</v>
      </c>
      <c r="D10">
        <v>-128.23754400000001</v>
      </c>
      <c r="E10">
        <v>44</v>
      </c>
      <c r="F10">
        <v>8.1</v>
      </c>
      <c r="G10">
        <v>10.29</v>
      </c>
      <c r="H10" s="6">
        <v>119.8596491</v>
      </c>
      <c r="I10" s="6">
        <v>232.42982459999999</v>
      </c>
      <c r="J10">
        <v>49.256067000000002</v>
      </c>
      <c r="K10">
        <v>-123.25002499999999</v>
      </c>
      <c r="L10">
        <v>35</v>
      </c>
      <c r="M10">
        <v>2003</v>
      </c>
      <c r="N10">
        <v>10.1</v>
      </c>
      <c r="O10">
        <v>2.56</v>
      </c>
      <c r="P10" t="s">
        <v>666</v>
      </c>
      <c r="Q10" s="4" t="s">
        <v>211</v>
      </c>
      <c r="R10" s="4" t="s">
        <v>689</v>
      </c>
      <c r="S10" t="str">
        <f t="shared" si="0"/>
        <v>NG PICESI Mimura &amp; Aitken 2007</v>
      </c>
    </row>
    <row r="11" spans="1:19" x14ac:dyDescent="0.6">
      <c r="A11" t="s">
        <v>199</v>
      </c>
      <c r="B11" t="s">
        <v>67</v>
      </c>
      <c r="C11">
        <v>53.000919000000003</v>
      </c>
      <c r="D11">
        <v>-131.94747799999999</v>
      </c>
      <c r="E11">
        <v>53</v>
      </c>
      <c r="F11">
        <v>7.9</v>
      </c>
      <c r="G11">
        <v>7.06</v>
      </c>
      <c r="H11" s="6">
        <v>120.0705882</v>
      </c>
      <c r="I11" s="6">
        <v>237.0963855</v>
      </c>
      <c r="J11">
        <v>49.256067000000002</v>
      </c>
      <c r="K11">
        <v>-123.25002499999999</v>
      </c>
      <c r="L11">
        <v>35</v>
      </c>
      <c r="M11">
        <v>2003</v>
      </c>
      <c r="N11">
        <v>10.1</v>
      </c>
      <c r="O11">
        <v>2.56</v>
      </c>
      <c r="P11" t="s">
        <v>666</v>
      </c>
      <c r="Q11" s="4" t="s">
        <v>211</v>
      </c>
      <c r="R11" s="4" t="s">
        <v>689</v>
      </c>
      <c r="S11" t="str">
        <f t="shared" si="0"/>
        <v>NG PICESI Mimura &amp; Aitken 2007</v>
      </c>
    </row>
    <row r="12" spans="1:19" x14ac:dyDescent="0.6">
      <c r="A12" t="s">
        <v>200</v>
      </c>
      <c r="B12" t="s">
        <v>67</v>
      </c>
      <c r="C12">
        <v>53.499555999999998</v>
      </c>
      <c r="D12">
        <v>-130</v>
      </c>
      <c r="E12">
        <v>22</v>
      </c>
      <c r="F12">
        <v>8</v>
      </c>
      <c r="G12">
        <v>7.8</v>
      </c>
      <c r="H12" s="6">
        <v>120.5961539</v>
      </c>
      <c r="I12" s="6">
        <v>223.5238095</v>
      </c>
      <c r="J12">
        <v>49.256067000000002</v>
      </c>
      <c r="K12">
        <v>-123.25002499999999</v>
      </c>
      <c r="L12">
        <v>35</v>
      </c>
      <c r="M12">
        <v>2003</v>
      </c>
      <c r="N12">
        <v>10.1</v>
      </c>
      <c r="O12">
        <v>2.56</v>
      </c>
      <c r="P12" t="s">
        <v>666</v>
      </c>
      <c r="Q12" s="4" t="s">
        <v>211</v>
      </c>
      <c r="R12" s="4" t="s">
        <v>689</v>
      </c>
      <c r="S12" t="str">
        <f t="shared" si="0"/>
        <v>NG PICESI Mimura &amp; Aitken 2007</v>
      </c>
    </row>
    <row r="13" spans="1:19" x14ac:dyDescent="0.6">
      <c r="A13" t="s">
        <v>201</v>
      </c>
      <c r="B13" t="s">
        <v>202</v>
      </c>
      <c r="C13">
        <v>60.054233000000004</v>
      </c>
      <c r="D13">
        <v>-141.289728</v>
      </c>
      <c r="E13">
        <v>57</v>
      </c>
      <c r="F13">
        <v>3.3</v>
      </c>
      <c r="G13">
        <v>11.41</v>
      </c>
      <c r="H13" s="6">
        <v>121.78125</v>
      </c>
      <c r="I13" s="6">
        <v>178.64516130000001</v>
      </c>
      <c r="J13">
        <v>49.256067000000002</v>
      </c>
      <c r="K13">
        <v>-123.25002499999999</v>
      </c>
      <c r="L13">
        <v>35</v>
      </c>
      <c r="M13">
        <v>2003</v>
      </c>
      <c r="N13">
        <v>10.1</v>
      </c>
      <c r="O13">
        <v>2.56</v>
      </c>
      <c r="P13" t="s">
        <v>666</v>
      </c>
      <c r="Q13" s="4" t="s">
        <v>211</v>
      </c>
      <c r="R13" s="4" t="s">
        <v>689</v>
      </c>
      <c r="S13" t="str">
        <f t="shared" si="0"/>
        <v>NG PICESI Mimura &amp; Aitken 2007</v>
      </c>
    </row>
    <row r="14" spans="1:19" x14ac:dyDescent="0.6">
      <c r="A14" t="s">
        <v>203</v>
      </c>
      <c r="B14" t="s">
        <v>202</v>
      </c>
      <c r="C14">
        <v>61.138863999999998</v>
      </c>
      <c r="D14">
        <v>-146.34954400000001</v>
      </c>
      <c r="E14">
        <v>50</v>
      </c>
      <c r="F14">
        <v>1.4</v>
      </c>
      <c r="G14">
        <v>8</v>
      </c>
      <c r="H14" s="6">
        <v>118.4396552</v>
      </c>
      <c r="I14" s="6">
        <v>178.173913</v>
      </c>
      <c r="J14">
        <v>49.256067000000002</v>
      </c>
      <c r="K14">
        <v>-123.25002499999999</v>
      </c>
      <c r="L14">
        <v>35</v>
      </c>
      <c r="M14">
        <v>2003</v>
      </c>
      <c r="N14">
        <v>10.1</v>
      </c>
      <c r="O14">
        <v>2.56</v>
      </c>
      <c r="P14" t="s">
        <v>666</v>
      </c>
      <c r="Q14" s="4" t="s">
        <v>211</v>
      </c>
      <c r="R14" s="4" t="s">
        <v>689</v>
      </c>
      <c r="S14" t="str">
        <f t="shared" si="0"/>
        <v>NG PICESI Mimura &amp; Aitken 2007</v>
      </c>
    </row>
    <row r="15" spans="1:19" x14ac:dyDescent="0.6">
      <c r="A15" t="s">
        <v>204</v>
      </c>
      <c r="B15" t="s">
        <v>202</v>
      </c>
      <c r="C15">
        <v>61</v>
      </c>
      <c r="D15">
        <v>-147</v>
      </c>
      <c r="E15">
        <v>6</v>
      </c>
      <c r="F15">
        <v>3.6</v>
      </c>
      <c r="G15">
        <v>13.02</v>
      </c>
      <c r="H15" s="6">
        <v>121.7</v>
      </c>
      <c r="I15" s="6">
        <v>178.53846150000001</v>
      </c>
      <c r="J15">
        <v>49.256067000000002</v>
      </c>
      <c r="K15">
        <v>-123.25002499999999</v>
      </c>
      <c r="L15">
        <v>35</v>
      </c>
      <c r="M15">
        <v>2003</v>
      </c>
      <c r="N15">
        <v>10.1</v>
      </c>
      <c r="O15">
        <v>2.56</v>
      </c>
      <c r="P15" t="s">
        <v>666</v>
      </c>
      <c r="Q15" s="4" t="s">
        <v>211</v>
      </c>
      <c r="R15" s="4" t="s">
        <v>689</v>
      </c>
      <c r="S15" t="str">
        <f t="shared" si="0"/>
        <v>NG PICESI Mimura &amp; Aitken 2007</v>
      </c>
    </row>
    <row r="16" spans="1:19" x14ac:dyDescent="0.6">
      <c r="A16" t="s">
        <v>205</v>
      </c>
      <c r="B16" t="s">
        <v>202</v>
      </c>
      <c r="C16">
        <v>59.205089000000001</v>
      </c>
      <c r="D16">
        <v>-151.24182500000001</v>
      </c>
      <c r="E16">
        <v>49</v>
      </c>
      <c r="F16">
        <v>3.8</v>
      </c>
      <c r="G16">
        <v>3.41</v>
      </c>
      <c r="H16" s="6">
        <v>123.5090909</v>
      </c>
      <c r="I16" s="6">
        <v>181.60952380000001</v>
      </c>
      <c r="J16">
        <v>49.256067000000002</v>
      </c>
      <c r="K16">
        <v>-123.25002499999999</v>
      </c>
      <c r="L16">
        <v>35</v>
      </c>
      <c r="M16">
        <v>2003</v>
      </c>
      <c r="N16">
        <v>10.1</v>
      </c>
      <c r="O16">
        <v>2.56</v>
      </c>
      <c r="P16" t="s">
        <v>666</v>
      </c>
      <c r="Q16" s="4" t="s">
        <v>211</v>
      </c>
      <c r="R16" s="4" t="s">
        <v>689</v>
      </c>
      <c r="S16" t="str">
        <f t="shared" si="0"/>
        <v>NG PICESI Mimura &amp; Aitken 2007</v>
      </c>
    </row>
    <row r="17" spans="1:19" x14ac:dyDescent="0.6">
      <c r="A17" t="s">
        <v>206</v>
      </c>
      <c r="B17" t="s">
        <v>202</v>
      </c>
      <c r="C17">
        <v>57.002000000000002</v>
      </c>
      <c r="D17">
        <v>-153.30731900000001</v>
      </c>
      <c r="E17">
        <v>25</v>
      </c>
      <c r="F17">
        <v>5.9</v>
      </c>
      <c r="G17">
        <v>6.85</v>
      </c>
      <c r="H17" s="6">
        <v>119.981982</v>
      </c>
      <c r="I17" s="6">
        <v>175.212963</v>
      </c>
      <c r="J17">
        <v>49.256067000000002</v>
      </c>
      <c r="K17">
        <v>-123.25002499999999</v>
      </c>
      <c r="L17">
        <v>35</v>
      </c>
      <c r="M17">
        <v>2003</v>
      </c>
      <c r="N17">
        <v>10.1</v>
      </c>
      <c r="O17">
        <v>2.56</v>
      </c>
      <c r="P17" t="s">
        <v>666</v>
      </c>
      <c r="Q17" s="4" t="s">
        <v>211</v>
      </c>
      <c r="R17" s="4" t="s">
        <v>689</v>
      </c>
      <c r="S17" t="str">
        <f t="shared" si="0"/>
        <v>NG PICESI Mimura &amp; Aitken 2007</v>
      </c>
    </row>
    <row r="18" spans="1:19" x14ac:dyDescent="0.6">
      <c r="A18" t="s">
        <v>207</v>
      </c>
      <c r="B18" t="s">
        <v>202</v>
      </c>
      <c r="C18">
        <v>55.968800000000002</v>
      </c>
      <c r="D18">
        <v>-133.62819999999999</v>
      </c>
      <c r="E18">
        <v>10</v>
      </c>
      <c r="F18">
        <v>7.2</v>
      </c>
      <c r="G18">
        <v>7.86</v>
      </c>
      <c r="H18" s="6">
        <v>119.09375</v>
      </c>
      <c r="I18" s="6">
        <v>210.74193550000001</v>
      </c>
      <c r="J18">
        <v>49.256067000000002</v>
      </c>
      <c r="K18">
        <v>-123.25002499999999</v>
      </c>
      <c r="L18">
        <v>35</v>
      </c>
      <c r="M18">
        <v>2003</v>
      </c>
      <c r="N18">
        <v>10.1</v>
      </c>
      <c r="O18">
        <v>2.56</v>
      </c>
      <c r="P18" t="s">
        <v>666</v>
      </c>
      <c r="Q18" s="4" t="s">
        <v>211</v>
      </c>
      <c r="R18" s="4" t="s">
        <v>689</v>
      </c>
      <c r="S18" t="str">
        <f t="shared" si="0"/>
        <v>NG PICESI Mimura &amp; Aitken 2007</v>
      </c>
    </row>
    <row r="19" spans="1:19" x14ac:dyDescent="0.6">
      <c r="A19" t="s">
        <v>208</v>
      </c>
      <c r="B19" t="s">
        <v>202</v>
      </c>
      <c r="C19">
        <v>55.972299999999997</v>
      </c>
      <c r="D19">
        <v>-131.965</v>
      </c>
      <c r="E19">
        <v>10</v>
      </c>
      <c r="F19">
        <v>6.9</v>
      </c>
      <c r="G19">
        <v>8.27</v>
      </c>
      <c r="H19" s="6">
        <v>118.46875</v>
      </c>
      <c r="I19" s="6">
        <v>205.4375</v>
      </c>
      <c r="J19">
        <v>49.256067000000002</v>
      </c>
      <c r="K19">
        <v>-123.25002499999999</v>
      </c>
      <c r="L19">
        <v>35</v>
      </c>
      <c r="M19">
        <v>2003</v>
      </c>
      <c r="N19">
        <v>10.1</v>
      </c>
      <c r="O19">
        <v>2.56</v>
      </c>
      <c r="P19" t="s">
        <v>666</v>
      </c>
      <c r="Q19" s="4" t="s">
        <v>211</v>
      </c>
      <c r="R19" s="4" t="s">
        <v>689</v>
      </c>
      <c r="S19" t="str">
        <f t="shared" si="0"/>
        <v>NG PICESI Mimura &amp; Aitken 2007</v>
      </c>
    </row>
    <row r="20" spans="1:19" x14ac:dyDescent="0.6">
      <c r="A20" t="s">
        <v>209</v>
      </c>
      <c r="B20" t="s">
        <v>202</v>
      </c>
      <c r="C20">
        <v>57.516199999999998</v>
      </c>
      <c r="D20">
        <v>-134.84960000000001</v>
      </c>
      <c r="E20">
        <v>10</v>
      </c>
      <c r="F20">
        <v>6.4</v>
      </c>
      <c r="G20">
        <v>5.75</v>
      </c>
      <c r="H20" s="6">
        <v>120.7741936</v>
      </c>
      <c r="I20" s="6">
        <v>197.83333329999999</v>
      </c>
      <c r="J20">
        <v>49.256067000000002</v>
      </c>
      <c r="K20">
        <v>-123.25002499999999</v>
      </c>
      <c r="L20">
        <v>35</v>
      </c>
      <c r="M20">
        <v>2003</v>
      </c>
      <c r="N20">
        <v>10.1</v>
      </c>
      <c r="O20">
        <v>2.56</v>
      </c>
      <c r="P20" t="s">
        <v>666</v>
      </c>
      <c r="Q20" s="4" t="s">
        <v>211</v>
      </c>
      <c r="R20" s="4" t="s">
        <v>689</v>
      </c>
      <c r="S20" t="str">
        <f t="shared" si="0"/>
        <v>NG PICESI Mimura &amp; Aitken 2007</v>
      </c>
    </row>
    <row r="21" spans="1:19" x14ac:dyDescent="0.6">
      <c r="A21" t="s">
        <v>210</v>
      </c>
      <c r="B21" t="s">
        <v>202</v>
      </c>
      <c r="C21">
        <v>56.945500000000003</v>
      </c>
      <c r="D21">
        <v>-133.01220000000001</v>
      </c>
      <c r="E21">
        <v>10</v>
      </c>
      <c r="F21">
        <v>6.3</v>
      </c>
      <c r="G21">
        <v>7.96</v>
      </c>
      <c r="H21" s="6">
        <v>121.8125</v>
      </c>
      <c r="I21" s="6">
        <v>190.4375</v>
      </c>
      <c r="J21">
        <v>49.256067000000002</v>
      </c>
      <c r="K21">
        <v>-123.25002499999999</v>
      </c>
      <c r="L21">
        <v>35</v>
      </c>
      <c r="M21">
        <v>2003</v>
      </c>
      <c r="N21">
        <v>10.1</v>
      </c>
      <c r="O21">
        <v>2.56</v>
      </c>
      <c r="P21" t="s">
        <v>666</v>
      </c>
      <c r="Q21" s="4" t="s">
        <v>211</v>
      </c>
      <c r="R21" s="4" t="s">
        <v>689</v>
      </c>
      <c r="S21" t="str">
        <f t="shared" si="0"/>
        <v>NG PICESI Mimura &amp; Aitken 2007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4"/>
  <sheetViews>
    <sheetView workbookViewId="0">
      <selection activeCell="I17" sqref="I17"/>
    </sheetView>
  </sheetViews>
  <sheetFormatPr defaultColWidth="10.796875" defaultRowHeight="15.6" x14ac:dyDescent="0.6"/>
  <cols>
    <col min="1" max="1" width="4.6484375" customWidth="1"/>
    <col min="2" max="2" width="17.1484375" bestFit="1" customWidth="1"/>
    <col min="3" max="3" width="10.1484375" bestFit="1" customWidth="1"/>
    <col min="4" max="4" width="11.1484375" bestFit="1" customWidth="1"/>
    <col min="5" max="5" width="4.6484375" bestFit="1" customWidth="1"/>
    <col min="6" max="6" width="5.1484375" bestFit="1" customWidth="1"/>
    <col min="7" max="7" width="8" bestFit="1" customWidth="1"/>
    <col min="8" max="8" width="9.84765625" bestFit="1" customWidth="1"/>
    <col min="9" max="9" width="13.5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211</v>
      </c>
    </row>
    <row r="2" spans="1:12" x14ac:dyDescent="0.6">
      <c r="A2" s="4" t="s">
        <v>595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112</v>
      </c>
      <c r="J4" s="1" t="s">
        <v>5</v>
      </c>
      <c r="K4" s="1" t="s">
        <v>39</v>
      </c>
      <c r="L4" s="1" t="s">
        <v>40</v>
      </c>
    </row>
    <row r="5" spans="1:12" x14ac:dyDescent="0.6">
      <c r="A5">
        <v>12</v>
      </c>
      <c r="B5" t="s">
        <v>212</v>
      </c>
      <c r="C5">
        <v>45.816667000000002</v>
      </c>
      <c r="D5">
        <v>123.766667</v>
      </c>
      <c r="E5">
        <v>45</v>
      </c>
      <c r="F5">
        <v>10.6</v>
      </c>
      <c r="G5">
        <v>4.0999999999999996</v>
      </c>
      <c r="I5">
        <v>81</v>
      </c>
      <c r="J5">
        <v>14.8</v>
      </c>
    </row>
    <row r="6" spans="1:12" x14ac:dyDescent="0.6">
      <c r="A6">
        <v>8</v>
      </c>
      <c r="B6" t="s">
        <v>213</v>
      </c>
      <c r="C6">
        <v>47.083333000000003</v>
      </c>
      <c r="D6">
        <v>124.05</v>
      </c>
      <c r="E6">
        <v>5</v>
      </c>
      <c r="F6">
        <v>10.4</v>
      </c>
      <c r="G6">
        <v>3.22</v>
      </c>
      <c r="I6">
        <v>81</v>
      </c>
      <c r="J6">
        <v>14.4</v>
      </c>
    </row>
    <row r="7" spans="1:12" x14ac:dyDescent="0.6">
      <c r="A7">
        <v>3</v>
      </c>
      <c r="B7" t="s">
        <v>214</v>
      </c>
      <c r="C7">
        <v>48.066667000000002</v>
      </c>
      <c r="D7">
        <v>124.3</v>
      </c>
      <c r="E7">
        <v>135</v>
      </c>
      <c r="F7">
        <v>10</v>
      </c>
      <c r="G7">
        <v>4.43</v>
      </c>
      <c r="I7">
        <v>81</v>
      </c>
      <c r="J7">
        <v>14.5</v>
      </c>
    </row>
    <row r="8" spans="1:12" x14ac:dyDescent="0.6">
      <c r="A8">
        <v>62</v>
      </c>
      <c r="B8" t="s">
        <v>215</v>
      </c>
      <c r="C8">
        <v>49.383333</v>
      </c>
      <c r="D8">
        <v>124.61666700000001</v>
      </c>
      <c r="E8">
        <v>0</v>
      </c>
      <c r="F8">
        <v>9.3000000000000007</v>
      </c>
      <c r="G8">
        <v>2.12</v>
      </c>
      <c r="I8">
        <v>81</v>
      </c>
      <c r="J8">
        <v>13.5</v>
      </c>
    </row>
    <row r="9" spans="1:12" x14ac:dyDescent="0.6">
      <c r="A9">
        <v>56</v>
      </c>
      <c r="B9" t="s">
        <v>216</v>
      </c>
      <c r="C9">
        <v>50.616667</v>
      </c>
      <c r="D9">
        <v>128.11666700000001</v>
      </c>
      <c r="E9">
        <v>30</v>
      </c>
      <c r="F9">
        <v>8.8000000000000007</v>
      </c>
      <c r="G9">
        <v>8.66</v>
      </c>
      <c r="I9">
        <v>81</v>
      </c>
      <c r="J9">
        <v>13.3</v>
      </c>
    </row>
    <row r="10" spans="1:12" x14ac:dyDescent="0.6">
      <c r="A10">
        <v>49</v>
      </c>
      <c r="B10" t="s">
        <v>217</v>
      </c>
      <c r="C10">
        <v>53.5</v>
      </c>
      <c r="D10">
        <v>132.16666699999999</v>
      </c>
      <c r="E10">
        <v>90</v>
      </c>
      <c r="F10">
        <v>7</v>
      </c>
      <c r="G10">
        <v>3.83</v>
      </c>
      <c r="I10">
        <v>81</v>
      </c>
      <c r="J10">
        <v>12</v>
      </c>
    </row>
    <row r="11" spans="1:12" x14ac:dyDescent="0.6">
      <c r="A11">
        <v>44</v>
      </c>
      <c r="B11" t="s">
        <v>218</v>
      </c>
      <c r="C11">
        <v>54.2</v>
      </c>
      <c r="D11">
        <v>130.25</v>
      </c>
      <c r="E11">
        <v>15</v>
      </c>
      <c r="F11">
        <v>8</v>
      </c>
      <c r="G11">
        <v>8.9</v>
      </c>
      <c r="I11">
        <v>79</v>
      </c>
      <c r="J11">
        <v>12.3</v>
      </c>
    </row>
    <row r="12" spans="1:12" x14ac:dyDescent="0.6">
      <c r="A12">
        <v>40</v>
      </c>
      <c r="B12" t="s">
        <v>219</v>
      </c>
      <c r="C12">
        <v>54.633333</v>
      </c>
      <c r="D12">
        <v>128.61666700000001</v>
      </c>
      <c r="E12">
        <v>165</v>
      </c>
      <c r="F12">
        <v>5.5</v>
      </c>
      <c r="G12">
        <v>3.95</v>
      </c>
      <c r="I12">
        <v>81</v>
      </c>
      <c r="J12">
        <v>11.4</v>
      </c>
    </row>
    <row r="13" spans="1:12" x14ac:dyDescent="0.6">
      <c r="A13">
        <v>30</v>
      </c>
      <c r="B13" t="s">
        <v>220</v>
      </c>
      <c r="C13">
        <v>55.416666999999997</v>
      </c>
      <c r="D13">
        <v>131.69999999999999</v>
      </c>
      <c r="E13">
        <v>15</v>
      </c>
      <c r="F13">
        <v>7</v>
      </c>
      <c r="G13">
        <v>10.18</v>
      </c>
      <c r="I13">
        <v>81</v>
      </c>
      <c r="J13">
        <v>10.5</v>
      </c>
    </row>
    <row r="14" spans="1:12" x14ac:dyDescent="0.6">
      <c r="A14">
        <v>24</v>
      </c>
      <c r="B14" t="s">
        <v>221</v>
      </c>
      <c r="C14">
        <v>58.366667</v>
      </c>
      <c r="D14">
        <v>134.58333300000001</v>
      </c>
      <c r="E14">
        <v>30</v>
      </c>
      <c r="F14">
        <v>5.0999999999999996</v>
      </c>
      <c r="G14">
        <v>6.86</v>
      </c>
      <c r="I14">
        <v>80</v>
      </c>
      <c r="J14">
        <v>9.3000000000000007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9"/>
  <sheetViews>
    <sheetView topLeftCell="B4" workbookViewId="0">
      <selection activeCell="Q26" sqref="Q26"/>
    </sheetView>
  </sheetViews>
  <sheetFormatPr defaultColWidth="10.796875" defaultRowHeight="15.6" x14ac:dyDescent="0.6"/>
  <cols>
    <col min="1" max="2" width="14.84765625" bestFit="1" customWidth="1"/>
    <col min="3" max="3" width="8.1484375" bestFit="1" customWidth="1"/>
    <col min="4" max="4" width="9.84765625" bestFit="1" customWidth="1"/>
    <col min="5" max="5" width="9" bestFit="1" customWidth="1"/>
    <col min="6" max="6" width="5.1484375" bestFit="1" customWidth="1"/>
    <col min="7" max="7" width="8" bestFit="1" customWidth="1"/>
    <col min="8" max="8" width="12.84765625" bestFit="1" customWidth="1"/>
    <col min="9" max="9" width="12.84765625" customWidth="1"/>
    <col min="10" max="10" width="9.5" bestFit="1" customWidth="1"/>
  </cols>
  <sheetData>
    <row r="1" spans="1:33" x14ac:dyDescent="0.6">
      <c r="A1" s="2" t="s">
        <v>247</v>
      </c>
    </row>
    <row r="2" spans="1:33" x14ac:dyDescent="0.6">
      <c r="A2" s="4" t="s">
        <v>596</v>
      </c>
      <c r="O2" t="s">
        <v>631</v>
      </c>
      <c r="U2" t="s">
        <v>617</v>
      </c>
    </row>
    <row r="3" spans="1:33" x14ac:dyDescent="0.6">
      <c r="O3" t="s">
        <v>632</v>
      </c>
      <c r="V3" t="s">
        <v>618</v>
      </c>
    </row>
    <row r="4" spans="1:33" s="1" customFormat="1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" t="s">
        <v>743</v>
      </c>
      <c r="G4" s="1" t="s">
        <v>744</v>
      </c>
      <c r="H4" s="1" t="s">
        <v>39</v>
      </c>
      <c r="I4" s="1" t="s">
        <v>40</v>
      </c>
      <c r="J4" s="12" t="s">
        <v>624</v>
      </c>
      <c r="K4" s="12" t="s">
        <v>629</v>
      </c>
      <c r="L4" s="12" t="s">
        <v>625</v>
      </c>
      <c r="M4" s="1" t="s">
        <v>623</v>
      </c>
      <c r="N4" s="12" t="s">
        <v>745</v>
      </c>
      <c r="O4" s="12" t="s">
        <v>746</v>
      </c>
      <c r="P4" s="12" t="s">
        <v>992</v>
      </c>
      <c r="Q4" s="12" t="s">
        <v>654</v>
      </c>
      <c r="R4" s="12" t="s">
        <v>1054</v>
      </c>
      <c r="S4" s="1" t="s">
        <v>971</v>
      </c>
      <c r="U4"/>
      <c r="V4" t="s">
        <v>619</v>
      </c>
      <c r="W4"/>
      <c r="X4"/>
      <c r="Y4"/>
      <c r="Z4"/>
      <c r="AA4"/>
      <c r="AB4"/>
      <c r="AC4"/>
      <c r="AD4"/>
      <c r="AE4"/>
      <c r="AF4"/>
      <c r="AG4"/>
    </row>
    <row r="5" spans="1:33" x14ac:dyDescent="0.6">
      <c r="A5" t="s">
        <v>222</v>
      </c>
      <c r="B5" t="s">
        <v>222</v>
      </c>
      <c r="C5">
        <v>41.798299999999998</v>
      </c>
      <c r="D5">
        <v>-122.1575</v>
      </c>
      <c r="E5">
        <v>2363</v>
      </c>
      <c r="F5">
        <v>4</v>
      </c>
      <c r="G5">
        <v>1.1499999999999999</v>
      </c>
      <c r="H5" s="6">
        <v>109.7839286</v>
      </c>
      <c r="I5" s="6" t="s">
        <v>969</v>
      </c>
      <c r="J5">
        <v>49.22</v>
      </c>
      <c r="K5">
        <v>-123.1</v>
      </c>
      <c r="L5">
        <v>53</v>
      </c>
      <c r="M5">
        <v>2003</v>
      </c>
      <c r="N5">
        <v>10.1</v>
      </c>
      <c r="O5">
        <v>2.69</v>
      </c>
      <c r="P5" t="s">
        <v>666</v>
      </c>
      <c r="Q5" s="4" t="s">
        <v>247</v>
      </c>
      <c r="R5" s="4" t="s">
        <v>689</v>
      </c>
      <c r="S5" t="s">
        <v>703</v>
      </c>
    </row>
    <row r="6" spans="1:33" x14ac:dyDescent="0.6">
      <c r="A6" t="s">
        <v>223</v>
      </c>
      <c r="B6" t="s">
        <v>223</v>
      </c>
      <c r="C6">
        <v>43.256</v>
      </c>
      <c r="D6">
        <v>-122.682</v>
      </c>
      <c r="E6">
        <v>2200</v>
      </c>
      <c r="F6">
        <v>4.8</v>
      </c>
      <c r="G6">
        <v>2.29</v>
      </c>
      <c r="H6" s="6">
        <v>103.92222219999999</v>
      </c>
      <c r="I6" s="6" t="s">
        <v>969</v>
      </c>
      <c r="J6">
        <v>49.22</v>
      </c>
      <c r="K6">
        <v>-123.1</v>
      </c>
      <c r="L6">
        <v>53</v>
      </c>
      <c r="M6">
        <v>2003</v>
      </c>
      <c r="N6">
        <v>10.1</v>
      </c>
      <c r="O6">
        <v>2.69</v>
      </c>
      <c r="P6" t="s">
        <v>666</v>
      </c>
      <c r="Q6" s="4" t="s">
        <v>247</v>
      </c>
      <c r="R6" s="4" t="s">
        <v>689</v>
      </c>
      <c r="S6" t="str">
        <f>S5</f>
        <v>NG PINUAL Bower and Aitken 2008</v>
      </c>
    </row>
    <row r="7" spans="1:33" x14ac:dyDescent="0.6">
      <c r="A7" t="s">
        <v>224</v>
      </c>
      <c r="B7" t="s">
        <v>224</v>
      </c>
      <c r="C7">
        <v>50.095999999999997</v>
      </c>
      <c r="D7">
        <v>-122.901</v>
      </c>
      <c r="E7">
        <v>1908</v>
      </c>
      <c r="F7">
        <v>0.6</v>
      </c>
      <c r="G7">
        <v>4.47</v>
      </c>
      <c r="H7" s="6">
        <v>97.606190479999995</v>
      </c>
      <c r="I7" s="6" t="s">
        <v>969</v>
      </c>
      <c r="J7">
        <v>49.22</v>
      </c>
      <c r="K7">
        <v>-123.1</v>
      </c>
      <c r="L7">
        <v>53</v>
      </c>
      <c r="M7">
        <v>2003</v>
      </c>
      <c r="N7">
        <v>10.1</v>
      </c>
      <c r="O7">
        <v>2.69</v>
      </c>
      <c r="P7" t="s">
        <v>666</v>
      </c>
      <c r="Q7" s="4" t="s">
        <v>247</v>
      </c>
      <c r="R7" s="4" t="s">
        <v>689</v>
      </c>
      <c r="S7" t="str">
        <f t="shared" ref="S7:S29" si="0">S6</f>
        <v>NG PINUAL Bower and Aitken 2008</v>
      </c>
    </row>
    <row r="8" spans="1:33" x14ac:dyDescent="0.6">
      <c r="A8" t="s">
        <v>225</v>
      </c>
      <c r="B8" t="s">
        <v>225</v>
      </c>
      <c r="C8">
        <v>46.634999999999998</v>
      </c>
      <c r="D8">
        <v>-114.85899999999999</v>
      </c>
      <c r="E8">
        <v>2062</v>
      </c>
      <c r="F8">
        <v>1.7</v>
      </c>
      <c r="G8">
        <v>4.5199999999999996</v>
      </c>
      <c r="H8" s="6">
        <v>99.1672619</v>
      </c>
      <c r="I8" s="6" t="s">
        <v>969</v>
      </c>
      <c r="J8">
        <v>49.22</v>
      </c>
      <c r="K8">
        <v>-123.1</v>
      </c>
      <c r="L8">
        <v>53</v>
      </c>
      <c r="M8">
        <v>2003</v>
      </c>
      <c r="N8">
        <v>10.1</v>
      </c>
      <c r="O8">
        <v>2.69</v>
      </c>
      <c r="P8" t="s">
        <v>666</v>
      </c>
      <c r="Q8" s="4" t="s">
        <v>247</v>
      </c>
      <c r="R8" s="4" t="s">
        <v>689</v>
      </c>
      <c r="S8" t="str">
        <f t="shared" si="0"/>
        <v>NG PINUAL Bower and Aitken 2008</v>
      </c>
    </row>
    <row r="9" spans="1:33" x14ac:dyDescent="0.6">
      <c r="A9" t="s">
        <v>226</v>
      </c>
      <c r="B9" t="s">
        <v>226</v>
      </c>
      <c r="C9">
        <v>42.07</v>
      </c>
      <c r="D9">
        <v>-120.24</v>
      </c>
      <c r="E9">
        <v>2538</v>
      </c>
      <c r="F9">
        <v>4.2</v>
      </c>
      <c r="G9">
        <v>1.99</v>
      </c>
      <c r="H9" s="6">
        <v>109.5916667</v>
      </c>
      <c r="I9" s="6" t="s">
        <v>969</v>
      </c>
      <c r="J9">
        <v>49.22</v>
      </c>
      <c r="K9">
        <v>-123.1</v>
      </c>
      <c r="L9">
        <v>53</v>
      </c>
      <c r="M9">
        <v>2003</v>
      </c>
      <c r="N9">
        <v>10.1</v>
      </c>
      <c r="O9">
        <v>2.69</v>
      </c>
      <c r="P9" t="s">
        <v>666</v>
      </c>
      <c r="Q9" s="4" t="s">
        <v>247</v>
      </c>
      <c r="R9" s="4" t="s">
        <v>689</v>
      </c>
      <c r="S9" t="str">
        <f t="shared" si="0"/>
        <v>NG PINUAL Bower and Aitken 2008</v>
      </c>
    </row>
    <row r="10" spans="1:33" x14ac:dyDescent="0.6">
      <c r="A10" t="s">
        <v>227</v>
      </c>
      <c r="B10" t="s">
        <v>227</v>
      </c>
      <c r="C10">
        <v>50.533000000000001</v>
      </c>
      <c r="D10">
        <v>-122.58</v>
      </c>
      <c r="E10">
        <v>1800</v>
      </c>
      <c r="F10">
        <v>0.5</v>
      </c>
      <c r="G10">
        <v>2.58</v>
      </c>
      <c r="H10" s="6">
        <v>94.924659860000006</v>
      </c>
      <c r="I10" s="6" t="s">
        <v>969</v>
      </c>
      <c r="J10">
        <v>49.22</v>
      </c>
      <c r="K10">
        <v>-123.1</v>
      </c>
      <c r="L10">
        <v>53</v>
      </c>
      <c r="M10">
        <v>2003</v>
      </c>
      <c r="N10">
        <v>10.1</v>
      </c>
      <c r="O10">
        <v>2.69</v>
      </c>
      <c r="P10" t="s">
        <v>666</v>
      </c>
      <c r="Q10" s="4" t="s">
        <v>247</v>
      </c>
      <c r="R10" s="4" t="s">
        <v>689</v>
      </c>
      <c r="S10" t="str">
        <f t="shared" si="0"/>
        <v>NG PINUAL Bower and Aitken 2008</v>
      </c>
    </row>
    <row r="11" spans="1:33" x14ac:dyDescent="0.6">
      <c r="A11" t="s">
        <v>228</v>
      </c>
      <c r="B11" t="s">
        <v>228</v>
      </c>
      <c r="C11">
        <v>42.3</v>
      </c>
      <c r="D11">
        <v>-120.15</v>
      </c>
      <c r="E11">
        <v>2462</v>
      </c>
      <c r="F11">
        <v>3.9</v>
      </c>
      <c r="G11">
        <v>1.67</v>
      </c>
      <c r="H11" s="6">
        <v>106.92083340000001</v>
      </c>
      <c r="I11" s="6" t="s">
        <v>969</v>
      </c>
      <c r="J11">
        <v>49.22</v>
      </c>
      <c r="K11">
        <v>-123.1</v>
      </c>
      <c r="L11">
        <v>53</v>
      </c>
      <c r="M11">
        <v>2003</v>
      </c>
      <c r="N11">
        <v>10.1</v>
      </c>
      <c r="O11">
        <v>2.69</v>
      </c>
      <c r="P11" t="s">
        <v>666</v>
      </c>
      <c r="Q11" s="4" t="s">
        <v>247</v>
      </c>
      <c r="R11" s="4" t="s">
        <v>689</v>
      </c>
      <c r="S11" t="str">
        <f t="shared" si="0"/>
        <v>NG PINUAL Bower and Aitken 2008</v>
      </c>
    </row>
    <row r="12" spans="1:33" x14ac:dyDescent="0.6">
      <c r="A12" t="s">
        <v>229</v>
      </c>
      <c r="B12" t="s">
        <v>229</v>
      </c>
      <c r="C12">
        <v>48.84</v>
      </c>
      <c r="D12">
        <v>-116.512</v>
      </c>
      <c r="E12">
        <v>1846</v>
      </c>
      <c r="F12">
        <v>1.5</v>
      </c>
      <c r="G12">
        <v>3.51</v>
      </c>
      <c r="H12" s="6">
        <v>94.665714289999997</v>
      </c>
      <c r="I12" s="6" t="s">
        <v>969</v>
      </c>
      <c r="J12">
        <v>49.22</v>
      </c>
      <c r="K12">
        <v>-123.1</v>
      </c>
      <c r="L12">
        <v>53</v>
      </c>
      <c r="M12">
        <v>2003</v>
      </c>
      <c r="N12">
        <v>10.1</v>
      </c>
      <c r="O12">
        <v>2.69</v>
      </c>
      <c r="P12" t="s">
        <v>666</v>
      </c>
      <c r="Q12" s="4" t="s">
        <v>247</v>
      </c>
      <c r="R12" s="4" t="s">
        <v>689</v>
      </c>
      <c r="S12" t="str">
        <f t="shared" si="0"/>
        <v>NG PINUAL Bower and Aitken 2008</v>
      </c>
    </row>
    <row r="13" spans="1:33" x14ac:dyDescent="0.6">
      <c r="A13" t="s">
        <v>230</v>
      </c>
      <c r="B13" t="s">
        <v>230</v>
      </c>
      <c r="C13">
        <v>45.634</v>
      </c>
      <c r="D13">
        <v>-115.947</v>
      </c>
      <c r="E13">
        <v>2154</v>
      </c>
      <c r="F13">
        <v>2.1</v>
      </c>
      <c r="G13">
        <v>3.54</v>
      </c>
      <c r="H13" s="6">
        <v>98.866666679999994</v>
      </c>
      <c r="I13" s="6" t="s">
        <v>969</v>
      </c>
      <c r="J13">
        <v>49.22</v>
      </c>
      <c r="K13">
        <v>-123.1</v>
      </c>
      <c r="L13">
        <v>53</v>
      </c>
      <c r="M13">
        <v>2003</v>
      </c>
      <c r="N13">
        <v>10.1</v>
      </c>
      <c r="O13">
        <v>2.69</v>
      </c>
      <c r="P13" t="s">
        <v>666</v>
      </c>
      <c r="Q13" s="4" t="s">
        <v>247</v>
      </c>
      <c r="R13" s="4" t="s">
        <v>689</v>
      </c>
      <c r="S13" t="str">
        <f t="shared" si="0"/>
        <v>NG PINUAL Bower and Aitken 2008</v>
      </c>
    </row>
    <row r="14" spans="1:33" x14ac:dyDescent="0.6">
      <c r="A14" t="s">
        <v>231</v>
      </c>
      <c r="B14" t="s">
        <v>231</v>
      </c>
      <c r="C14">
        <v>46.869</v>
      </c>
      <c r="D14">
        <v>-112.474</v>
      </c>
      <c r="E14">
        <v>2338</v>
      </c>
      <c r="F14">
        <v>2.2999999999999998</v>
      </c>
      <c r="G14">
        <v>2.83</v>
      </c>
      <c r="H14" s="6">
        <v>99.380952370000003</v>
      </c>
      <c r="I14" s="6" t="s">
        <v>969</v>
      </c>
      <c r="J14">
        <v>49.22</v>
      </c>
      <c r="K14">
        <v>-123.1</v>
      </c>
      <c r="L14">
        <v>53</v>
      </c>
      <c r="M14">
        <v>2003</v>
      </c>
      <c r="N14">
        <v>10.1</v>
      </c>
      <c r="O14">
        <v>2.69</v>
      </c>
      <c r="P14" t="s">
        <v>666</v>
      </c>
      <c r="Q14" s="4" t="s">
        <v>247</v>
      </c>
      <c r="R14" s="4" t="s">
        <v>689</v>
      </c>
      <c r="S14" t="str">
        <f t="shared" si="0"/>
        <v>NG PINUAL Bower and Aitken 2008</v>
      </c>
    </row>
    <row r="15" spans="1:33" x14ac:dyDescent="0.6">
      <c r="A15" t="s">
        <v>232</v>
      </c>
      <c r="B15" t="s">
        <v>232</v>
      </c>
      <c r="C15">
        <v>45.042000000000002</v>
      </c>
      <c r="D15">
        <v>-109.45099999999999</v>
      </c>
      <c r="E15">
        <v>2892</v>
      </c>
      <c r="F15">
        <v>0.8</v>
      </c>
      <c r="G15">
        <v>3.16</v>
      </c>
      <c r="H15" s="6">
        <v>100.6428571</v>
      </c>
      <c r="I15" s="6" t="s">
        <v>969</v>
      </c>
      <c r="J15">
        <v>49.22</v>
      </c>
      <c r="K15">
        <v>-123.1</v>
      </c>
      <c r="L15">
        <v>53</v>
      </c>
      <c r="M15">
        <v>2003</v>
      </c>
      <c r="N15">
        <v>10.1</v>
      </c>
      <c r="O15">
        <v>2.69</v>
      </c>
      <c r="P15" t="s">
        <v>666</v>
      </c>
      <c r="Q15" s="4" t="s">
        <v>247</v>
      </c>
      <c r="R15" s="4" t="s">
        <v>689</v>
      </c>
      <c r="S15" t="str">
        <f t="shared" si="0"/>
        <v>NG PINUAL Bower and Aitken 2008</v>
      </c>
    </row>
    <row r="16" spans="1:33" x14ac:dyDescent="0.6">
      <c r="A16" t="s">
        <v>233</v>
      </c>
      <c r="B16" t="s">
        <v>233</v>
      </c>
      <c r="C16">
        <v>51.267000000000003</v>
      </c>
      <c r="D16">
        <v>-121.867</v>
      </c>
      <c r="E16">
        <v>1846</v>
      </c>
      <c r="F16">
        <v>0.9</v>
      </c>
      <c r="G16">
        <v>2.5299999999999998</v>
      </c>
      <c r="H16" s="6">
        <v>91.429166670000001</v>
      </c>
      <c r="I16" s="6" t="s">
        <v>969</v>
      </c>
      <c r="J16">
        <v>49.22</v>
      </c>
      <c r="K16">
        <v>-123.1</v>
      </c>
      <c r="L16">
        <v>53</v>
      </c>
      <c r="M16">
        <v>2003</v>
      </c>
      <c r="N16">
        <v>10.1</v>
      </c>
      <c r="O16">
        <v>2.69</v>
      </c>
      <c r="P16" t="s">
        <v>666</v>
      </c>
      <c r="Q16" s="4" t="s">
        <v>247</v>
      </c>
      <c r="R16" s="4" t="s">
        <v>689</v>
      </c>
      <c r="S16" t="str">
        <f t="shared" si="0"/>
        <v>NG PINUAL Bower and Aitken 2008</v>
      </c>
    </row>
    <row r="17" spans="1:19" x14ac:dyDescent="0.6">
      <c r="A17" t="s">
        <v>234</v>
      </c>
      <c r="B17" t="s">
        <v>234</v>
      </c>
      <c r="C17">
        <v>51.1</v>
      </c>
      <c r="D17">
        <v>-121.667</v>
      </c>
      <c r="E17">
        <v>1900</v>
      </c>
      <c r="F17">
        <v>0.5</v>
      </c>
      <c r="G17">
        <v>2.11</v>
      </c>
      <c r="H17" s="6">
        <v>89.974999999999994</v>
      </c>
      <c r="I17" s="6" t="s">
        <v>969</v>
      </c>
      <c r="J17">
        <v>49.22</v>
      </c>
      <c r="K17">
        <v>-123.1</v>
      </c>
      <c r="L17">
        <v>53</v>
      </c>
      <c r="M17">
        <v>2003</v>
      </c>
      <c r="N17">
        <v>10.1</v>
      </c>
      <c r="O17">
        <v>2.69</v>
      </c>
      <c r="P17" t="s">
        <v>666</v>
      </c>
      <c r="Q17" s="4" t="s">
        <v>247</v>
      </c>
      <c r="R17" s="4" t="s">
        <v>689</v>
      </c>
      <c r="S17" t="str">
        <f t="shared" si="0"/>
        <v>NG PINUAL Bower and Aitken 2008</v>
      </c>
    </row>
    <row r="18" spans="1:19" x14ac:dyDescent="0.6">
      <c r="A18" t="s">
        <v>235</v>
      </c>
      <c r="B18" t="s">
        <v>235</v>
      </c>
      <c r="C18">
        <v>45.4</v>
      </c>
      <c r="D18">
        <v>-111.279</v>
      </c>
      <c r="E18">
        <v>2154</v>
      </c>
      <c r="F18">
        <v>3.6</v>
      </c>
      <c r="G18">
        <v>4.04</v>
      </c>
      <c r="H18" s="6">
        <v>92.433333329999996</v>
      </c>
      <c r="I18" s="6" t="s">
        <v>969</v>
      </c>
      <c r="J18">
        <v>49.22</v>
      </c>
      <c r="K18">
        <v>-123.1</v>
      </c>
      <c r="L18">
        <v>53</v>
      </c>
      <c r="M18">
        <v>2003</v>
      </c>
      <c r="N18">
        <v>10.1</v>
      </c>
      <c r="O18">
        <v>2.69</v>
      </c>
      <c r="P18" t="s">
        <v>666</v>
      </c>
      <c r="Q18" s="4" t="s">
        <v>247</v>
      </c>
      <c r="R18" s="4" t="s">
        <v>689</v>
      </c>
      <c r="S18" t="str">
        <f t="shared" si="0"/>
        <v>NG PINUAL Bower and Aitken 2008</v>
      </c>
    </row>
    <row r="19" spans="1:19" x14ac:dyDescent="0.6">
      <c r="A19" t="s">
        <v>236</v>
      </c>
      <c r="B19" t="s">
        <v>236</v>
      </c>
      <c r="C19">
        <v>48.378999999999998</v>
      </c>
      <c r="D19">
        <v>-116.187</v>
      </c>
      <c r="E19">
        <v>1846</v>
      </c>
      <c r="F19">
        <v>2.1</v>
      </c>
      <c r="G19">
        <v>5.19</v>
      </c>
      <c r="H19" s="6">
        <v>100.8803571</v>
      </c>
      <c r="I19" s="6" t="s">
        <v>969</v>
      </c>
      <c r="J19">
        <v>49.22</v>
      </c>
      <c r="K19">
        <v>-123.1</v>
      </c>
      <c r="L19">
        <v>53</v>
      </c>
      <c r="M19">
        <v>2003</v>
      </c>
      <c r="N19">
        <v>10.1</v>
      </c>
      <c r="O19">
        <v>2.69</v>
      </c>
      <c r="P19" t="s">
        <v>666</v>
      </c>
      <c r="Q19" s="4" t="s">
        <v>247</v>
      </c>
      <c r="R19" s="4" t="s">
        <v>689</v>
      </c>
      <c r="S19" t="str">
        <f t="shared" si="0"/>
        <v>NG PINUAL Bower and Aitken 2008</v>
      </c>
    </row>
    <row r="20" spans="1:19" x14ac:dyDescent="0.6">
      <c r="A20" t="s">
        <v>237</v>
      </c>
      <c r="B20" t="s">
        <v>237</v>
      </c>
      <c r="C20">
        <v>49.1</v>
      </c>
      <c r="D20">
        <v>-120.67100000000001</v>
      </c>
      <c r="E20">
        <v>2000</v>
      </c>
      <c r="F20">
        <v>0.3</v>
      </c>
      <c r="G20">
        <v>2.25</v>
      </c>
      <c r="H20" s="6">
        <v>97.175630249999998</v>
      </c>
      <c r="I20" s="6" t="s">
        <v>969</v>
      </c>
      <c r="J20">
        <v>49.22</v>
      </c>
      <c r="K20">
        <v>-123.1</v>
      </c>
      <c r="L20">
        <v>53</v>
      </c>
      <c r="M20">
        <v>2003</v>
      </c>
      <c r="N20">
        <v>10.1</v>
      </c>
      <c r="O20">
        <v>2.69</v>
      </c>
      <c r="P20" t="s">
        <v>666</v>
      </c>
      <c r="Q20" s="4" t="s">
        <v>247</v>
      </c>
      <c r="R20" s="4" t="s">
        <v>689</v>
      </c>
      <c r="S20" t="str">
        <f t="shared" si="0"/>
        <v>NG PINUAL Bower and Aitken 2008</v>
      </c>
    </row>
    <row r="21" spans="1:19" x14ac:dyDescent="0.6">
      <c r="A21" t="s">
        <v>238</v>
      </c>
      <c r="B21" t="s">
        <v>238</v>
      </c>
      <c r="C21">
        <v>45.39</v>
      </c>
      <c r="D21">
        <v>-121.65600000000001</v>
      </c>
      <c r="E21">
        <v>1969</v>
      </c>
      <c r="F21">
        <v>3.1</v>
      </c>
      <c r="G21">
        <v>5.41</v>
      </c>
      <c r="H21" s="6">
        <v>100.16666669999999</v>
      </c>
      <c r="I21" s="6" t="s">
        <v>969</v>
      </c>
      <c r="J21">
        <v>49.22</v>
      </c>
      <c r="K21">
        <v>-123.1</v>
      </c>
      <c r="L21">
        <v>53</v>
      </c>
      <c r="M21">
        <v>2003</v>
      </c>
      <c r="N21">
        <v>10.1</v>
      </c>
      <c r="O21">
        <v>2.69</v>
      </c>
      <c r="P21" t="s">
        <v>666</v>
      </c>
      <c r="Q21" s="4" t="s">
        <v>247</v>
      </c>
      <c r="R21" s="4" t="s">
        <v>689</v>
      </c>
      <c r="S21" t="str">
        <f t="shared" si="0"/>
        <v>NG PINUAL Bower and Aitken 2008</v>
      </c>
    </row>
    <row r="22" spans="1:19" x14ac:dyDescent="0.6">
      <c r="A22" t="s">
        <v>239</v>
      </c>
      <c r="B22" t="s">
        <v>239</v>
      </c>
      <c r="C22">
        <v>45.895000000000003</v>
      </c>
      <c r="D22">
        <v>-113.45</v>
      </c>
      <c r="E22">
        <v>2400</v>
      </c>
      <c r="F22">
        <v>0.3</v>
      </c>
      <c r="G22">
        <v>3.9</v>
      </c>
      <c r="H22" s="6">
        <v>93.933333329999996</v>
      </c>
      <c r="I22" s="6" t="s">
        <v>969</v>
      </c>
      <c r="J22">
        <v>49.22</v>
      </c>
      <c r="K22">
        <v>-123.1</v>
      </c>
      <c r="L22">
        <v>53</v>
      </c>
      <c r="M22">
        <v>2003</v>
      </c>
      <c r="N22">
        <v>10.1</v>
      </c>
      <c r="O22">
        <v>2.69</v>
      </c>
      <c r="P22" t="s">
        <v>666</v>
      </c>
      <c r="Q22" s="4" t="s">
        <v>247</v>
      </c>
      <c r="R22" s="4" t="s">
        <v>689</v>
      </c>
      <c r="S22" t="str">
        <f t="shared" si="0"/>
        <v>NG PINUAL Bower and Aitken 2008</v>
      </c>
    </row>
    <row r="23" spans="1:19" x14ac:dyDescent="0.6">
      <c r="A23" t="s">
        <v>240</v>
      </c>
      <c r="B23" t="s">
        <v>240</v>
      </c>
      <c r="C23">
        <v>43.72</v>
      </c>
      <c r="D23">
        <v>-121.23</v>
      </c>
      <c r="E23">
        <v>2100</v>
      </c>
      <c r="F23">
        <v>2.8</v>
      </c>
      <c r="G23">
        <v>2.29</v>
      </c>
      <c r="H23" s="6">
        <v>106.45714289999999</v>
      </c>
      <c r="I23" s="6" t="s">
        <v>969</v>
      </c>
      <c r="J23">
        <v>49.22</v>
      </c>
      <c r="K23">
        <v>-123.1</v>
      </c>
      <c r="L23">
        <v>53</v>
      </c>
      <c r="M23">
        <v>2003</v>
      </c>
      <c r="N23">
        <v>10.1</v>
      </c>
      <c r="O23">
        <v>2.69</v>
      </c>
      <c r="P23" t="s">
        <v>666</v>
      </c>
      <c r="Q23" s="4" t="s">
        <v>247</v>
      </c>
      <c r="R23" s="4" t="s">
        <v>689</v>
      </c>
      <c r="S23" t="str">
        <f t="shared" si="0"/>
        <v>NG PINUAL Bower and Aitken 2008</v>
      </c>
    </row>
    <row r="24" spans="1:19" x14ac:dyDescent="0.6">
      <c r="A24" t="s">
        <v>241</v>
      </c>
      <c r="B24" t="s">
        <v>241</v>
      </c>
      <c r="C24">
        <v>43.689</v>
      </c>
      <c r="D24">
        <v>-121.254</v>
      </c>
      <c r="E24">
        <v>2250</v>
      </c>
      <c r="F24">
        <v>2.4</v>
      </c>
      <c r="G24">
        <v>2.12</v>
      </c>
      <c r="H24" s="6">
        <v>104.5</v>
      </c>
      <c r="I24" s="6" t="s">
        <v>969</v>
      </c>
      <c r="J24">
        <v>49.22</v>
      </c>
      <c r="K24">
        <v>-123.1</v>
      </c>
      <c r="L24">
        <v>53</v>
      </c>
      <c r="M24">
        <v>2003</v>
      </c>
      <c r="N24">
        <v>10.1</v>
      </c>
      <c r="O24">
        <v>2.69</v>
      </c>
      <c r="P24" t="s">
        <v>666</v>
      </c>
      <c r="Q24" s="4" t="s">
        <v>247</v>
      </c>
      <c r="R24" s="4" t="s">
        <v>689</v>
      </c>
      <c r="S24" t="str">
        <f t="shared" si="0"/>
        <v>NG PINUAL Bower and Aitken 2008</v>
      </c>
    </row>
    <row r="25" spans="1:19" x14ac:dyDescent="0.6">
      <c r="A25" t="s">
        <v>242</v>
      </c>
      <c r="B25" t="s">
        <v>242</v>
      </c>
      <c r="C25">
        <v>42.51</v>
      </c>
      <c r="D25">
        <v>-122.15</v>
      </c>
      <c r="E25">
        <v>2462</v>
      </c>
      <c r="F25">
        <v>3.3</v>
      </c>
      <c r="G25">
        <v>2.23</v>
      </c>
      <c r="H25" s="6">
        <v>103.61388890000001</v>
      </c>
      <c r="I25" s="6" t="s">
        <v>969</v>
      </c>
      <c r="J25">
        <v>49.22</v>
      </c>
      <c r="K25">
        <v>-123.1</v>
      </c>
      <c r="L25">
        <v>53</v>
      </c>
      <c r="M25">
        <v>2003</v>
      </c>
      <c r="N25">
        <v>10.1</v>
      </c>
      <c r="O25">
        <v>2.69</v>
      </c>
      <c r="P25" t="s">
        <v>666</v>
      </c>
      <c r="Q25" s="4" t="s">
        <v>247</v>
      </c>
      <c r="R25" s="4" t="s">
        <v>689</v>
      </c>
      <c r="S25" t="str">
        <f t="shared" si="0"/>
        <v>NG PINUAL Bower and Aitken 2008</v>
      </c>
    </row>
    <row r="26" spans="1:19" x14ac:dyDescent="0.6">
      <c r="A26" t="s">
        <v>243</v>
      </c>
      <c r="B26" t="s">
        <v>243</v>
      </c>
      <c r="C26">
        <v>45.704999999999998</v>
      </c>
      <c r="D26">
        <v>-112.925</v>
      </c>
      <c r="E26">
        <v>2646</v>
      </c>
      <c r="F26">
        <v>1.5</v>
      </c>
      <c r="G26">
        <v>3.55</v>
      </c>
      <c r="H26" s="6">
        <v>94.766666659999999</v>
      </c>
      <c r="I26" s="6" t="s">
        <v>969</v>
      </c>
      <c r="J26">
        <v>49.22</v>
      </c>
      <c r="K26">
        <v>-123.1</v>
      </c>
      <c r="L26">
        <v>53</v>
      </c>
      <c r="M26">
        <v>2003</v>
      </c>
      <c r="N26">
        <v>10.1</v>
      </c>
      <c r="O26">
        <v>2.69</v>
      </c>
      <c r="P26" t="s">
        <v>666</v>
      </c>
      <c r="Q26" s="4" t="s">
        <v>247</v>
      </c>
      <c r="R26" s="4" t="s">
        <v>689</v>
      </c>
      <c r="S26" t="str">
        <f t="shared" si="0"/>
        <v>NG PINUAL Bower and Aitken 2008</v>
      </c>
    </row>
    <row r="27" spans="1:19" x14ac:dyDescent="0.6">
      <c r="A27" t="s">
        <v>244</v>
      </c>
      <c r="B27" t="s">
        <v>244</v>
      </c>
      <c r="C27">
        <v>44.542999999999999</v>
      </c>
      <c r="D27">
        <v>-111.40900000000001</v>
      </c>
      <c r="E27">
        <v>2400</v>
      </c>
      <c r="F27">
        <v>2.6</v>
      </c>
      <c r="G27">
        <v>3.61</v>
      </c>
      <c r="H27" s="6">
        <v>97.12</v>
      </c>
      <c r="I27" s="6" t="s">
        <v>969</v>
      </c>
      <c r="J27">
        <v>49.22</v>
      </c>
      <c r="K27">
        <v>-123.1</v>
      </c>
      <c r="L27">
        <v>53</v>
      </c>
      <c r="M27">
        <v>2003</v>
      </c>
      <c r="N27">
        <v>10.1</v>
      </c>
      <c r="O27">
        <v>2.69</v>
      </c>
      <c r="P27" t="s">
        <v>666</v>
      </c>
      <c r="Q27" s="4" t="s">
        <v>247</v>
      </c>
      <c r="R27" s="4" t="s">
        <v>689</v>
      </c>
      <c r="S27" t="str">
        <f t="shared" si="0"/>
        <v>NG PINUAL Bower and Aitken 2008</v>
      </c>
    </row>
    <row r="28" spans="1:19" x14ac:dyDescent="0.6">
      <c r="A28" t="s">
        <v>245</v>
      </c>
      <c r="B28" t="s">
        <v>245</v>
      </c>
      <c r="C28">
        <v>47.515999999999998</v>
      </c>
      <c r="D28">
        <v>-112.797</v>
      </c>
      <c r="E28">
        <v>2154</v>
      </c>
      <c r="F28">
        <v>3.5</v>
      </c>
      <c r="G28">
        <v>3.22</v>
      </c>
      <c r="H28" s="6">
        <v>98.04</v>
      </c>
      <c r="I28" s="6" t="s">
        <v>969</v>
      </c>
      <c r="J28">
        <v>49.22</v>
      </c>
      <c r="K28">
        <v>-123.1</v>
      </c>
      <c r="L28">
        <v>53</v>
      </c>
      <c r="M28">
        <v>2003</v>
      </c>
      <c r="N28">
        <v>10.1</v>
      </c>
      <c r="O28">
        <v>2.69</v>
      </c>
      <c r="P28" t="s">
        <v>666</v>
      </c>
      <c r="Q28" s="4" t="s">
        <v>247</v>
      </c>
      <c r="R28" s="4" t="s">
        <v>689</v>
      </c>
      <c r="S28" t="str">
        <f t="shared" si="0"/>
        <v>NG PINUAL Bower and Aitken 2008</v>
      </c>
    </row>
    <row r="29" spans="1:19" x14ac:dyDescent="0.6">
      <c r="A29" t="s">
        <v>246</v>
      </c>
      <c r="B29" t="s">
        <v>246</v>
      </c>
      <c r="C29">
        <v>49.71</v>
      </c>
      <c r="D29">
        <v>-120.917</v>
      </c>
      <c r="E29">
        <v>1785</v>
      </c>
      <c r="F29">
        <v>1.9</v>
      </c>
      <c r="G29">
        <v>4.62</v>
      </c>
      <c r="H29" s="6">
        <v>94.777777779999994</v>
      </c>
      <c r="I29" s="6" t="s">
        <v>969</v>
      </c>
      <c r="J29">
        <v>49.22</v>
      </c>
      <c r="K29">
        <v>-123.1</v>
      </c>
      <c r="L29">
        <v>53</v>
      </c>
      <c r="M29">
        <v>2003</v>
      </c>
      <c r="N29">
        <v>10.1</v>
      </c>
      <c r="O29">
        <v>2.69</v>
      </c>
      <c r="P29" t="s">
        <v>666</v>
      </c>
      <c r="Q29" s="4" t="s">
        <v>247</v>
      </c>
      <c r="R29" s="4" t="s">
        <v>689</v>
      </c>
      <c r="S29" t="str">
        <f t="shared" si="0"/>
        <v>NG PINUAL Bower and Aitken 2008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6"/>
  <sheetViews>
    <sheetView workbookViewId="0">
      <selection activeCell="A3" sqref="A3"/>
    </sheetView>
  </sheetViews>
  <sheetFormatPr defaultColWidth="10.796875" defaultRowHeight="15.6" x14ac:dyDescent="0.6"/>
  <cols>
    <col min="1" max="1" width="4" bestFit="1" customWidth="1"/>
    <col min="2" max="2" width="27.34765625" bestFit="1" customWidth="1"/>
    <col min="3" max="3" width="10.1484375" bestFit="1" customWidth="1"/>
    <col min="4" max="4" width="11.1484375" bestFit="1" customWidth="1"/>
    <col min="5" max="5" width="9" bestFit="1" customWidth="1"/>
    <col min="6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3" x14ac:dyDescent="0.6">
      <c r="A1" s="2" t="s">
        <v>280</v>
      </c>
    </row>
    <row r="2" spans="1:13" x14ac:dyDescent="0.6">
      <c r="A2" s="4" t="s">
        <v>597</v>
      </c>
    </row>
    <row r="4" spans="1:13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3" x14ac:dyDescent="0.6">
      <c r="A5">
        <v>5</v>
      </c>
      <c r="B5" t="s">
        <v>248</v>
      </c>
      <c r="C5">
        <v>35.316667000000002</v>
      </c>
      <c r="D5">
        <v>120.6</v>
      </c>
      <c r="E5">
        <v>823</v>
      </c>
      <c r="F5">
        <v>13.4</v>
      </c>
      <c r="G5">
        <v>0.28000000000000003</v>
      </c>
      <c r="I5">
        <v>27</v>
      </c>
      <c r="J5">
        <v>3.79</v>
      </c>
    </row>
    <row r="6" spans="1:13" x14ac:dyDescent="0.6">
      <c r="A6">
        <v>6</v>
      </c>
      <c r="B6" t="s">
        <v>249</v>
      </c>
      <c r="C6">
        <v>37.216667000000001</v>
      </c>
      <c r="D6">
        <v>122.15</v>
      </c>
      <c r="E6">
        <v>686</v>
      </c>
      <c r="F6">
        <v>12.2</v>
      </c>
      <c r="G6">
        <v>0.36</v>
      </c>
      <c r="I6">
        <v>27</v>
      </c>
      <c r="J6">
        <v>4.16</v>
      </c>
    </row>
    <row r="7" spans="1:13" x14ac:dyDescent="0.6">
      <c r="A7">
        <v>7</v>
      </c>
      <c r="B7" t="s">
        <v>250</v>
      </c>
      <c r="C7">
        <v>37.049999999999997</v>
      </c>
      <c r="D7">
        <v>122.13333299999999</v>
      </c>
      <c r="E7">
        <v>549</v>
      </c>
      <c r="F7">
        <v>13.4</v>
      </c>
      <c r="G7">
        <v>0.52</v>
      </c>
      <c r="I7">
        <v>27</v>
      </c>
      <c r="J7">
        <v>4.6900000000000004</v>
      </c>
    </row>
    <row r="8" spans="1:13" x14ac:dyDescent="0.6">
      <c r="A8">
        <v>10</v>
      </c>
      <c r="B8" t="s">
        <v>251</v>
      </c>
      <c r="C8">
        <v>38.65</v>
      </c>
      <c r="D8">
        <v>122.61666700000001</v>
      </c>
      <c r="E8">
        <v>1158</v>
      </c>
      <c r="F8">
        <v>11.7</v>
      </c>
      <c r="G8">
        <v>0.54</v>
      </c>
      <c r="H8">
        <v>5</v>
      </c>
      <c r="I8">
        <v>9</v>
      </c>
      <c r="J8">
        <v>3.48</v>
      </c>
    </row>
    <row r="9" spans="1:13" x14ac:dyDescent="0.6">
      <c r="A9">
        <v>11</v>
      </c>
      <c r="B9" t="s">
        <v>252</v>
      </c>
      <c r="C9">
        <v>38.9</v>
      </c>
      <c r="D9">
        <v>122.783333</v>
      </c>
      <c r="E9">
        <v>823</v>
      </c>
      <c r="F9">
        <v>14.3</v>
      </c>
      <c r="G9">
        <v>0.49</v>
      </c>
      <c r="H9">
        <v>5</v>
      </c>
      <c r="I9">
        <v>27</v>
      </c>
      <c r="J9">
        <v>3.31</v>
      </c>
    </row>
    <row r="10" spans="1:13" x14ac:dyDescent="0.6">
      <c r="A10">
        <v>13</v>
      </c>
      <c r="B10" t="s">
        <v>253</v>
      </c>
      <c r="C10">
        <v>39.15</v>
      </c>
      <c r="D10">
        <v>122.63333299999999</v>
      </c>
      <c r="E10">
        <v>914</v>
      </c>
      <c r="F10">
        <v>13.1</v>
      </c>
      <c r="G10">
        <v>0.37</v>
      </c>
      <c r="H10">
        <v>6</v>
      </c>
      <c r="I10">
        <v>27</v>
      </c>
      <c r="J10">
        <v>4.5</v>
      </c>
    </row>
    <row r="11" spans="1:13" x14ac:dyDescent="0.6">
      <c r="A11">
        <v>16</v>
      </c>
      <c r="B11" t="s">
        <v>254</v>
      </c>
      <c r="C11">
        <v>39.299999999999997</v>
      </c>
      <c r="D11">
        <v>122.816667</v>
      </c>
      <c r="E11">
        <v>975</v>
      </c>
      <c r="F11">
        <v>12.3</v>
      </c>
      <c r="G11">
        <v>0.7</v>
      </c>
      <c r="H11">
        <v>5</v>
      </c>
      <c r="I11">
        <v>27</v>
      </c>
      <c r="J11">
        <v>3.86</v>
      </c>
    </row>
    <row r="12" spans="1:13" x14ac:dyDescent="0.6">
      <c r="A12">
        <v>19</v>
      </c>
      <c r="B12" t="s">
        <v>255</v>
      </c>
      <c r="C12">
        <v>39.299999999999997</v>
      </c>
      <c r="D12">
        <v>122.63333299999999</v>
      </c>
      <c r="E12">
        <v>1036</v>
      </c>
      <c r="F12">
        <v>13</v>
      </c>
      <c r="G12">
        <v>0.39</v>
      </c>
      <c r="I12">
        <v>9</v>
      </c>
      <c r="J12">
        <v>5.0599999999999996</v>
      </c>
      <c r="M12" s="2"/>
    </row>
    <row r="13" spans="1:13" x14ac:dyDescent="0.6">
      <c r="A13">
        <v>20</v>
      </c>
      <c r="B13" t="s">
        <v>256</v>
      </c>
      <c r="C13">
        <v>39.683332999999998</v>
      </c>
      <c r="D13">
        <v>122.7</v>
      </c>
      <c r="E13">
        <v>1143</v>
      </c>
      <c r="F13">
        <v>12.4</v>
      </c>
      <c r="G13">
        <v>0.56000000000000005</v>
      </c>
      <c r="I13">
        <v>27</v>
      </c>
      <c r="J13">
        <v>4.28</v>
      </c>
    </row>
    <row r="14" spans="1:13" x14ac:dyDescent="0.6">
      <c r="A14">
        <v>22</v>
      </c>
      <c r="B14" t="s">
        <v>257</v>
      </c>
      <c r="C14">
        <v>40.466667000000001</v>
      </c>
      <c r="D14">
        <v>123.066667</v>
      </c>
      <c r="E14">
        <v>975</v>
      </c>
      <c r="F14">
        <v>12.6</v>
      </c>
      <c r="G14">
        <v>0.93</v>
      </c>
      <c r="I14">
        <v>27</v>
      </c>
      <c r="J14">
        <v>3.19</v>
      </c>
    </row>
    <row r="15" spans="1:13" x14ac:dyDescent="0.6">
      <c r="A15">
        <v>23</v>
      </c>
      <c r="B15" t="s">
        <v>258</v>
      </c>
      <c r="C15">
        <v>40.716667000000001</v>
      </c>
      <c r="D15">
        <v>123.05</v>
      </c>
      <c r="E15">
        <v>488</v>
      </c>
      <c r="F15">
        <v>13.1</v>
      </c>
      <c r="G15">
        <v>0.8</v>
      </c>
      <c r="I15">
        <v>18</v>
      </c>
      <c r="J15">
        <v>2.6</v>
      </c>
    </row>
    <row r="16" spans="1:13" x14ac:dyDescent="0.6">
      <c r="A16">
        <v>24</v>
      </c>
      <c r="B16" t="s">
        <v>259</v>
      </c>
      <c r="C16">
        <v>41.083333000000003</v>
      </c>
      <c r="D16">
        <v>123.6</v>
      </c>
      <c r="E16">
        <v>1067</v>
      </c>
      <c r="F16">
        <v>11.3</v>
      </c>
      <c r="G16">
        <v>1.29</v>
      </c>
      <c r="H16">
        <v>5</v>
      </c>
      <c r="I16">
        <v>27</v>
      </c>
      <c r="J16">
        <v>3.63</v>
      </c>
    </row>
    <row r="17" spans="1:10" x14ac:dyDescent="0.6">
      <c r="A17">
        <v>25</v>
      </c>
      <c r="B17" t="s">
        <v>260</v>
      </c>
      <c r="C17">
        <v>41.8</v>
      </c>
      <c r="D17">
        <v>123.86666700000001</v>
      </c>
      <c r="E17">
        <v>1250</v>
      </c>
      <c r="F17">
        <v>10</v>
      </c>
      <c r="G17">
        <v>4</v>
      </c>
      <c r="I17">
        <v>18</v>
      </c>
      <c r="J17">
        <v>2.5499999999999998</v>
      </c>
    </row>
    <row r="18" spans="1:10" x14ac:dyDescent="0.6">
      <c r="A18">
        <v>26</v>
      </c>
      <c r="B18" t="s">
        <v>261</v>
      </c>
      <c r="C18">
        <v>41.516666999999998</v>
      </c>
      <c r="D18">
        <v>123.916667</v>
      </c>
      <c r="E18">
        <v>1097</v>
      </c>
      <c r="F18">
        <v>10.7</v>
      </c>
      <c r="G18">
        <v>2.66</v>
      </c>
      <c r="I18">
        <v>9</v>
      </c>
      <c r="J18">
        <v>3.17</v>
      </c>
    </row>
    <row r="19" spans="1:10" x14ac:dyDescent="0.6">
      <c r="A19">
        <v>29</v>
      </c>
      <c r="B19" t="s">
        <v>262</v>
      </c>
      <c r="C19">
        <v>41.95</v>
      </c>
      <c r="D19">
        <v>123.5</v>
      </c>
      <c r="E19">
        <v>914</v>
      </c>
      <c r="F19">
        <v>10.3</v>
      </c>
      <c r="G19">
        <v>1.6</v>
      </c>
      <c r="H19">
        <v>5</v>
      </c>
      <c r="I19">
        <v>27</v>
      </c>
      <c r="J19">
        <v>3.03</v>
      </c>
    </row>
    <row r="20" spans="1:10" x14ac:dyDescent="0.6">
      <c r="A20">
        <v>30</v>
      </c>
      <c r="B20" t="s">
        <v>263</v>
      </c>
      <c r="C20">
        <v>41.3</v>
      </c>
      <c r="D20">
        <v>121.766667</v>
      </c>
      <c r="E20">
        <v>1341</v>
      </c>
      <c r="F20">
        <v>9.4</v>
      </c>
      <c r="G20">
        <v>1.5</v>
      </c>
      <c r="I20">
        <v>27</v>
      </c>
      <c r="J20">
        <v>2.2000000000000002</v>
      </c>
    </row>
    <row r="21" spans="1:10" x14ac:dyDescent="0.6">
      <c r="A21">
        <v>31</v>
      </c>
      <c r="B21" t="s">
        <v>264</v>
      </c>
      <c r="C21">
        <v>41.266666999999998</v>
      </c>
      <c r="D21">
        <v>122.216667</v>
      </c>
      <c r="E21">
        <v>1433</v>
      </c>
      <c r="F21">
        <v>9.6999999999999993</v>
      </c>
      <c r="G21">
        <v>1.27</v>
      </c>
      <c r="H21">
        <v>5</v>
      </c>
      <c r="I21">
        <v>27</v>
      </c>
      <c r="J21">
        <v>2.78</v>
      </c>
    </row>
    <row r="22" spans="1:10" x14ac:dyDescent="0.6">
      <c r="A22">
        <v>32</v>
      </c>
      <c r="B22" t="s">
        <v>265</v>
      </c>
      <c r="C22">
        <v>41.5</v>
      </c>
      <c r="D22">
        <v>122.716667</v>
      </c>
      <c r="E22">
        <v>1585</v>
      </c>
      <c r="F22">
        <v>9.5</v>
      </c>
      <c r="G22">
        <v>1.08</v>
      </c>
      <c r="I22">
        <v>18</v>
      </c>
      <c r="J22">
        <v>2.48</v>
      </c>
    </row>
    <row r="23" spans="1:10" x14ac:dyDescent="0.6">
      <c r="A23">
        <v>33</v>
      </c>
      <c r="B23" t="s">
        <v>266</v>
      </c>
      <c r="C23">
        <v>41.55</v>
      </c>
      <c r="D23">
        <v>121.95</v>
      </c>
      <c r="E23">
        <v>1585</v>
      </c>
      <c r="F23">
        <v>9.6999999999999993</v>
      </c>
      <c r="G23">
        <v>1.38</v>
      </c>
      <c r="I23">
        <v>27</v>
      </c>
      <c r="J23">
        <v>2.41</v>
      </c>
    </row>
    <row r="24" spans="1:10" x14ac:dyDescent="0.6">
      <c r="A24">
        <v>35</v>
      </c>
      <c r="B24" t="s">
        <v>267</v>
      </c>
      <c r="C24">
        <v>42.116667</v>
      </c>
      <c r="D24">
        <v>123.25</v>
      </c>
      <c r="E24">
        <v>1280</v>
      </c>
      <c r="F24">
        <v>7.9</v>
      </c>
      <c r="G24">
        <v>1.33</v>
      </c>
      <c r="H24">
        <v>6</v>
      </c>
      <c r="I24">
        <v>27</v>
      </c>
      <c r="J24">
        <v>3.21</v>
      </c>
    </row>
    <row r="25" spans="1:10" x14ac:dyDescent="0.6">
      <c r="A25">
        <v>37</v>
      </c>
      <c r="B25" t="s">
        <v>268</v>
      </c>
      <c r="C25">
        <v>42.533332999999999</v>
      </c>
      <c r="D25">
        <v>123.7</v>
      </c>
      <c r="E25">
        <v>1219</v>
      </c>
      <c r="F25">
        <v>9.8000000000000007</v>
      </c>
      <c r="G25">
        <v>2.75</v>
      </c>
      <c r="I25">
        <v>27</v>
      </c>
      <c r="J25">
        <v>2.2200000000000002</v>
      </c>
    </row>
    <row r="26" spans="1:10" x14ac:dyDescent="0.6">
      <c r="A26">
        <v>38</v>
      </c>
      <c r="B26" t="s">
        <v>269</v>
      </c>
      <c r="C26">
        <v>42.4</v>
      </c>
      <c r="D26">
        <v>123.63333299999999</v>
      </c>
      <c r="E26">
        <v>1219</v>
      </c>
      <c r="F26">
        <v>9.5</v>
      </c>
      <c r="G26">
        <v>1.98</v>
      </c>
      <c r="I26">
        <v>27</v>
      </c>
      <c r="J26">
        <v>2.23</v>
      </c>
    </row>
    <row r="27" spans="1:10" x14ac:dyDescent="0.6">
      <c r="A27">
        <v>39</v>
      </c>
      <c r="B27" t="s">
        <v>270</v>
      </c>
      <c r="C27">
        <v>42.1</v>
      </c>
      <c r="D27">
        <v>123.4</v>
      </c>
      <c r="E27">
        <v>1372</v>
      </c>
      <c r="F27">
        <v>9.1</v>
      </c>
      <c r="G27">
        <v>1.78</v>
      </c>
      <c r="I27">
        <v>27</v>
      </c>
      <c r="J27">
        <v>2.8</v>
      </c>
    </row>
    <row r="28" spans="1:10" x14ac:dyDescent="0.6">
      <c r="A28">
        <v>40</v>
      </c>
      <c r="B28" t="s">
        <v>271</v>
      </c>
      <c r="C28">
        <v>42.066667000000002</v>
      </c>
      <c r="D28">
        <v>123.716667</v>
      </c>
      <c r="E28">
        <v>457</v>
      </c>
      <c r="F28">
        <v>11.4</v>
      </c>
      <c r="G28">
        <v>1.33</v>
      </c>
      <c r="I28">
        <v>9</v>
      </c>
      <c r="J28">
        <v>3.37</v>
      </c>
    </row>
    <row r="29" spans="1:10" x14ac:dyDescent="0.6">
      <c r="A29">
        <v>42</v>
      </c>
      <c r="B29" t="s">
        <v>272</v>
      </c>
      <c r="C29">
        <v>37.533332999999999</v>
      </c>
      <c r="D29">
        <v>119.983333</v>
      </c>
      <c r="E29">
        <v>914</v>
      </c>
      <c r="F29">
        <v>14.6</v>
      </c>
      <c r="G29">
        <v>0.51</v>
      </c>
      <c r="I29">
        <v>9</v>
      </c>
      <c r="J29">
        <v>3.39</v>
      </c>
    </row>
    <row r="30" spans="1:10" x14ac:dyDescent="0.6">
      <c r="A30">
        <v>44</v>
      </c>
      <c r="B30" t="s">
        <v>273</v>
      </c>
      <c r="C30">
        <v>38.85</v>
      </c>
      <c r="D30">
        <v>120.7</v>
      </c>
      <c r="E30">
        <v>1036</v>
      </c>
      <c r="F30">
        <v>13.4</v>
      </c>
      <c r="G30">
        <v>0.89</v>
      </c>
      <c r="I30">
        <v>27</v>
      </c>
      <c r="J30">
        <v>2.91</v>
      </c>
    </row>
    <row r="31" spans="1:10" x14ac:dyDescent="0.6">
      <c r="A31">
        <v>45</v>
      </c>
      <c r="B31" t="s">
        <v>274</v>
      </c>
      <c r="C31">
        <v>38.983333000000002</v>
      </c>
      <c r="D31">
        <v>120.7</v>
      </c>
      <c r="E31">
        <v>975</v>
      </c>
      <c r="F31">
        <v>13.3</v>
      </c>
      <c r="G31">
        <v>0.9</v>
      </c>
      <c r="I31">
        <v>27</v>
      </c>
      <c r="J31">
        <v>3.44</v>
      </c>
    </row>
    <row r="32" spans="1:10" x14ac:dyDescent="0.6">
      <c r="A32">
        <v>46</v>
      </c>
      <c r="B32" t="s">
        <v>275</v>
      </c>
      <c r="C32">
        <v>39.016666999999998</v>
      </c>
      <c r="D32">
        <v>120.816667</v>
      </c>
      <c r="E32">
        <v>975</v>
      </c>
      <c r="F32">
        <v>12.9</v>
      </c>
      <c r="G32">
        <v>0.83</v>
      </c>
      <c r="I32">
        <v>27</v>
      </c>
      <c r="J32">
        <v>2.99</v>
      </c>
    </row>
    <row r="33" spans="1:10" x14ac:dyDescent="0.6">
      <c r="A33">
        <v>47</v>
      </c>
      <c r="B33" t="s">
        <v>276</v>
      </c>
      <c r="C33">
        <v>39.166666999999997</v>
      </c>
      <c r="D33">
        <v>120.86666700000001</v>
      </c>
      <c r="E33">
        <v>975</v>
      </c>
      <c r="F33">
        <v>13.2</v>
      </c>
      <c r="G33">
        <v>1.02</v>
      </c>
      <c r="I33">
        <v>9</v>
      </c>
      <c r="J33">
        <v>3.43</v>
      </c>
    </row>
    <row r="34" spans="1:10" x14ac:dyDescent="0.6">
      <c r="A34">
        <v>48</v>
      </c>
      <c r="B34" t="s">
        <v>277</v>
      </c>
      <c r="C34">
        <v>39.266666999999998</v>
      </c>
      <c r="D34">
        <v>120.716667</v>
      </c>
      <c r="E34">
        <v>1402</v>
      </c>
      <c r="F34">
        <v>10.9</v>
      </c>
      <c r="G34">
        <v>1.43</v>
      </c>
      <c r="I34">
        <v>27</v>
      </c>
      <c r="J34">
        <v>2.41</v>
      </c>
    </row>
    <row r="35" spans="1:10" x14ac:dyDescent="0.6">
      <c r="A35">
        <v>49</v>
      </c>
      <c r="B35" t="s">
        <v>278</v>
      </c>
      <c r="C35">
        <v>39.266666999999998</v>
      </c>
      <c r="D35">
        <v>120.716667</v>
      </c>
      <c r="E35">
        <v>1433</v>
      </c>
      <c r="F35">
        <v>10.7</v>
      </c>
      <c r="G35">
        <v>1.43</v>
      </c>
      <c r="I35">
        <v>27</v>
      </c>
      <c r="J35">
        <v>2.97</v>
      </c>
    </row>
    <row r="36" spans="1:10" x14ac:dyDescent="0.6">
      <c r="A36">
        <v>50</v>
      </c>
      <c r="B36" t="s">
        <v>279</v>
      </c>
      <c r="C36">
        <v>39.366667</v>
      </c>
      <c r="D36">
        <v>120.95</v>
      </c>
      <c r="E36">
        <v>914</v>
      </c>
      <c r="F36">
        <v>12.6</v>
      </c>
      <c r="G36">
        <v>1.08</v>
      </c>
      <c r="I36">
        <v>27</v>
      </c>
      <c r="J36">
        <v>2.87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27"/>
  <sheetViews>
    <sheetView workbookViewId="0">
      <selection activeCell="A3" sqref="A3"/>
    </sheetView>
  </sheetViews>
  <sheetFormatPr defaultColWidth="10.796875" defaultRowHeight="15.6" x14ac:dyDescent="0.6"/>
  <cols>
    <col min="1" max="1" width="5.84765625" customWidth="1"/>
    <col min="2" max="2" width="26.8476562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324</v>
      </c>
    </row>
    <row r="2" spans="1:12" x14ac:dyDescent="0.6">
      <c r="A2" s="4" t="s">
        <v>598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 t="s">
        <v>281</v>
      </c>
      <c r="B5" t="s">
        <v>282</v>
      </c>
      <c r="C5">
        <v>51</v>
      </c>
      <c r="D5">
        <v>115</v>
      </c>
      <c r="E5">
        <v>1372</v>
      </c>
      <c r="F5">
        <v>1.7</v>
      </c>
      <c r="G5">
        <v>3.9</v>
      </c>
      <c r="H5" t="s">
        <v>283</v>
      </c>
      <c r="J5">
        <v>4.3899999999999997</v>
      </c>
    </row>
    <row r="6" spans="1:12" x14ac:dyDescent="0.6">
      <c r="A6" t="s">
        <v>89</v>
      </c>
      <c r="B6" t="s">
        <v>284</v>
      </c>
      <c r="C6">
        <v>52.33</v>
      </c>
      <c r="D6">
        <v>121.87</v>
      </c>
      <c r="E6">
        <v>991</v>
      </c>
      <c r="F6">
        <v>3.4</v>
      </c>
      <c r="G6">
        <v>2.82</v>
      </c>
      <c r="H6" t="s">
        <v>283</v>
      </c>
      <c r="J6">
        <v>4.87</v>
      </c>
    </row>
    <row r="7" spans="1:12" x14ac:dyDescent="0.6">
      <c r="A7" t="s">
        <v>91</v>
      </c>
      <c r="B7" t="s">
        <v>285</v>
      </c>
      <c r="C7">
        <v>50.5</v>
      </c>
      <c r="D7">
        <v>120.6</v>
      </c>
      <c r="E7">
        <v>1296</v>
      </c>
      <c r="F7">
        <v>3.5</v>
      </c>
      <c r="G7">
        <v>2.13</v>
      </c>
      <c r="H7" t="s">
        <v>283</v>
      </c>
      <c r="J7">
        <v>4.99</v>
      </c>
    </row>
    <row r="8" spans="1:12" x14ac:dyDescent="0.6">
      <c r="A8" t="s">
        <v>93</v>
      </c>
      <c r="B8" t="s">
        <v>286</v>
      </c>
      <c r="C8">
        <v>51.67</v>
      </c>
      <c r="D8">
        <v>119.93</v>
      </c>
      <c r="E8">
        <v>534</v>
      </c>
      <c r="F8">
        <v>4.7</v>
      </c>
      <c r="G8">
        <v>2.78</v>
      </c>
      <c r="H8" t="s">
        <v>283</v>
      </c>
      <c r="J8">
        <v>5.44</v>
      </c>
    </row>
    <row r="9" spans="1:12" x14ac:dyDescent="0.6">
      <c r="A9" t="s">
        <v>287</v>
      </c>
      <c r="B9" t="s">
        <v>288</v>
      </c>
      <c r="C9">
        <v>38.5</v>
      </c>
      <c r="D9">
        <v>106.25</v>
      </c>
      <c r="E9">
        <v>3355</v>
      </c>
      <c r="F9">
        <v>1</v>
      </c>
      <c r="G9">
        <v>3.05</v>
      </c>
      <c r="H9" t="s">
        <v>283</v>
      </c>
      <c r="J9">
        <v>3.83</v>
      </c>
    </row>
    <row r="10" spans="1:12" x14ac:dyDescent="0.6">
      <c r="A10" t="s">
        <v>289</v>
      </c>
      <c r="B10" t="s">
        <v>290</v>
      </c>
      <c r="C10">
        <v>40.5</v>
      </c>
      <c r="D10">
        <v>106.75</v>
      </c>
      <c r="E10">
        <v>2745</v>
      </c>
      <c r="F10">
        <v>1.9</v>
      </c>
      <c r="G10">
        <v>2.77</v>
      </c>
      <c r="H10" t="s">
        <v>283</v>
      </c>
      <c r="J10">
        <v>3.87</v>
      </c>
    </row>
    <row r="11" spans="1:12" x14ac:dyDescent="0.6">
      <c r="A11" t="s">
        <v>291</v>
      </c>
      <c r="B11" t="s">
        <v>292</v>
      </c>
      <c r="C11">
        <v>40.5</v>
      </c>
      <c r="D11">
        <v>105.5</v>
      </c>
      <c r="E11">
        <v>2897</v>
      </c>
      <c r="F11">
        <v>3.7</v>
      </c>
      <c r="G11">
        <v>2.66</v>
      </c>
      <c r="H11" t="s">
        <v>283</v>
      </c>
      <c r="J11">
        <v>3.87</v>
      </c>
    </row>
    <row r="12" spans="1:12" x14ac:dyDescent="0.6">
      <c r="A12" t="s">
        <v>97</v>
      </c>
      <c r="B12" t="s">
        <v>293</v>
      </c>
      <c r="C12">
        <v>38</v>
      </c>
      <c r="D12">
        <v>106</v>
      </c>
      <c r="E12">
        <v>2897</v>
      </c>
      <c r="F12">
        <v>1.7</v>
      </c>
      <c r="G12">
        <v>1.1399999999999999</v>
      </c>
      <c r="H12" t="s">
        <v>283</v>
      </c>
      <c r="J12">
        <v>4.09</v>
      </c>
    </row>
    <row r="13" spans="1:12" x14ac:dyDescent="0.6">
      <c r="A13" t="s">
        <v>294</v>
      </c>
      <c r="B13" t="s">
        <v>295</v>
      </c>
      <c r="C13">
        <v>38.75</v>
      </c>
      <c r="D13">
        <v>106.75</v>
      </c>
      <c r="E13">
        <v>3050</v>
      </c>
      <c r="F13">
        <v>0.2</v>
      </c>
      <c r="G13">
        <v>1.91</v>
      </c>
      <c r="H13" t="s">
        <v>283</v>
      </c>
      <c r="J13">
        <v>4.21</v>
      </c>
    </row>
    <row r="14" spans="1:12" x14ac:dyDescent="0.6">
      <c r="A14" t="s">
        <v>296</v>
      </c>
      <c r="B14" t="s">
        <v>297</v>
      </c>
      <c r="C14">
        <v>39.5</v>
      </c>
      <c r="D14">
        <v>106.5</v>
      </c>
      <c r="E14">
        <v>2897</v>
      </c>
      <c r="F14">
        <v>2</v>
      </c>
      <c r="G14">
        <v>2.81</v>
      </c>
      <c r="H14" t="s">
        <v>283</v>
      </c>
      <c r="J14">
        <v>4.3499999999999996</v>
      </c>
    </row>
    <row r="15" spans="1:12" x14ac:dyDescent="0.6">
      <c r="A15" t="s">
        <v>298</v>
      </c>
      <c r="B15" t="s">
        <v>299</v>
      </c>
      <c r="C15">
        <v>47.94</v>
      </c>
      <c r="D15">
        <v>117.02</v>
      </c>
      <c r="E15">
        <v>762</v>
      </c>
      <c r="F15">
        <v>6.9</v>
      </c>
      <c r="G15">
        <v>2.69</v>
      </c>
      <c r="H15" t="s">
        <v>283</v>
      </c>
      <c r="J15">
        <v>4.25</v>
      </c>
    </row>
    <row r="16" spans="1:12" x14ac:dyDescent="0.6">
      <c r="A16" t="s">
        <v>300</v>
      </c>
      <c r="B16" t="s">
        <v>301</v>
      </c>
      <c r="C16">
        <v>45.58</v>
      </c>
      <c r="D16">
        <v>113.67</v>
      </c>
      <c r="E16">
        <v>2013</v>
      </c>
      <c r="F16">
        <v>2</v>
      </c>
      <c r="G16">
        <v>2.1</v>
      </c>
      <c r="H16" t="s">
        <v>283</v>
      </c>
      <c r="J16">
        <v>4.5199999999999996</v>
      </c>
    </row>
    <row r="17" spans="1:10" x14ac:dyDescent="0.6">
      <c r="A17" t="s">
        <v>302</v>
      </c>
      <c r="B17" t="s">
        <v>303</v>
      </c>
      <c r="C17">
        <v>45.38</v>
      </c>
      <c r="D17">
        <v>113.1</v>
      </c>
      <c r="E17">
        <v>2318</v>
      </c>
      <c r="F17">
        <v>1.3</v>
      </c>
      <c r="G17">
        <v>2.0499999999999998</v>
      </c>
      <c r="H17" t="s">
        <v>283</v>
      </c>
      <c r="J17">
        <v>4.93</v>
      </c>
    </row>
    <row r="18" spans="1:10" x14ac:dyDescent="0.6">
      <c r="A18" t="s">
        <v>304</v>
      </c>
      <c r="B18" t="s">
        <v>305</v>
      </c>
      <c r="C18">
        <v>45.38</v>
      </c>
      <c r="D18">
        <v>113.1</v>
      </c>
      <c r="E18">
        <v>2318</v>
      </c>
      <c r="F18">
        <v>1.3</v>
      </c>
      <c r="G18">
        <v>2.0499999999999998</v>
      </c>
      <c r="H18" t="s">
        <v>283</v>
      </c>
      <c r="J18">
        <v>4.5199999999999996</v>
      </c>
    </row>
    <row r="19" spans="1:10" x14ac:dyDescent="0.6">
      <c r="A19" t="s">
        <v>306</v>
      </c>
      <c r="B19" t="s">
        <v>307</v>
      </c>
      <c r="C19">
        <v>45.38</v>
      </c>
      <c r="D19">
        <v>113.1</v>
      </c>
      <c r="E19">
        <v>2318</v>
      </c>
      <c r="F19">
        <v>1.3</v>
      </c>
      <c r="G19">
        <v>2.0499999999999998</v>
      </c>
      <c r="H19" t="s">
        <v>283</v>
      </c>
      <c r="J19">
        <v>3.86</v>
      </c>
    </row>
    <row r="20" spans="1:10" x14ac:dyDescent="0.6">
      <c r="A20" t="s">
        <v>308</v>
      </c>
      <c r="B20" t="s">
        <v>309</v>
      </c>
      <c r="C20">
        <v>45.38</v>
      </c>
      <c r="D20">
        <v>113.1</v>
      </c>
      <c r="E20">
        <v>2318</v>
      </c>
      <c r="F20">
        <v>1.3</v>
      </c>
      <c r="G20">
        <v>2.0499999999999998</v>
      </c>
      <c r="H20" t="s">
        <v>283</v>
      </c>
      <c r="J20">
        <v>4.45</v>
      </c>
    </row>
    <row r="21" spans="1:10" x14ac:dyDescent="0.6">
      <c r="A21" t="s">
        <v>310</v>
      </c>
      <c r="B21" t="s">
        <v>311</v>
      </c>
      <c r="C21">
        <v>49.67</v>
      </c>
      <c r="D21">
        <v>109.5</v>
      </c>
      <c r="E21">
        <v>1189</v>
      </c>
      <c r="F21">
        <v>2.9</v>
      </c>
      <c r="G21">
        <v>2.42</v>
      </c>
      <c r="H21" t="s">
        <v>283</v>
      </c>
      <c r="J21">
        <v>4.6399999999999997</v>
      </c>
    </row>
    <row r="22" spans="1:10" x14ac:dyDescent="0.6">
      <c r="A22" t="s">
        <v>312</v>
      </c>
      <c r="B22" t="s">
        <v>313</v>
      </c>
      <c r="C22">
        <v>41.5</v>
      </c>
      <c r="D22">
        <v>106.5</v>
      </c>
      <c r="E22">
        <v>2592</v>
      </c>
      <c r="F22">
        <v>3.7</v>
      </c>
      <c r="G22">
        <v>2.2000000000000002</v>
      </c>
      <c r="H22" t="s">
        <v>283</v>
      </c>
      <c r="J22">
        <v>4.51</v>
      </c>
    </row>
    <row r="23" spans="1:10" x14ac:dyDescent="0.6">
      <c r="A23" t="s">
        <v>314</v>
      </c>
      <c r="B23" t="s">
        <v>315</v>
      </c>
      <c r="C23">
        <v>44.75</v>
      </c>
      <c r="D23">
        <v>107.25</v>
      </c>
      <c r="E23">
        <v>2135</v>
      </c>
      <c r="F23">
        <v>3.8</v>
      </c>
      <c r="G23">
        <v>2.78</v>
      </c>
      <c r="H23" t="s">
        <v>283</v>
      </c>
      <c r="J23">
        <v>3.5</v>
      </c>
    </row>
    <row r="24" spans="1:10" x14ac:dyDescent="0.6">
      <c r="A24" t="s">
        <v>316</v>
      </c>
      <c r="B24" t="s">
        <v>317</v>
      </c>
      <c r="C24">
        <v>44.25</v>
      </c>
      <c r="D24">
        <v>106.75</v>
      </c>
      <c r="E24">
        <v>2592</v>
      </c>
      <c r="F24">
        <v>3</v>
      </c>
      <c r="G24">
        <v>2.58</v>
      </c>
      <c r="H24" t="s">
        <v>283</v>
      </c>
      <c r="J24">
        <v>3.8</v>
      </c>
    </row>
    <row r="25" spans="1:10" x14ac:dyDescent="0.6">
      <c r="A25" t="s">
        <v>318</v>
      </c>
      <c r="B25" t="s">
        <v>319</v>
      </c>
      <c r="C25">
        <v>44.25</v>
      </c>
      <c r="D25">
        <v>107</v>
      </c>
      <c r="E25">
        <v>2440</v>
      </c>
      <c r="F25">
        <v>2.5</v>
      </c>
      <c r="G25">
        <v>2.79</v>
      </c>
      <c r="H25" t="s">
        <v>283</v>
      </c>
      <c r="J25">
        <v>4.1399999999999997</v>
      </c>
    </row>
    <row r="26" spans="1:10" x14ac:dyDescent="0.6">
      <c r="A26" t="s">
        <v>320</v>
      </c>
      <c r="B26" t="s">
        <v>321</v>
      </c>
      <c r="C26">
        <v>44.75</v>
      </c>
      <c r="D26">
        <v>107.5</v>
      </c>
      <c r="E26">
        <v>2440</v>
      </c>
      <c r="F26">
        <v>0.6</v>
      </c>
      <c r="G26">
        <v>2.58</v>
      </c>
      <c r="H26" t="s">
        <v>283</v>
      </c>
      <c r="J26">
        <v>4.0199999999999996</v>
      </c>
    </row>
    <row r="27" spans="1:10" x14ac:dyDescent="0.6">
      <c r="A27" t="s">
        <v>322</v>
      </c>
      <c r="B27" t="s">
        <v>323</v>
      </c>
      <c r="C27">
        <v>44.75</v>
      </c>
      <c r="D27">
        <v>107.5</v>
      </c>
      <c r="E27">
        <v>2592</v>
      </c>
      <c r="F27">
        <v>0</v>
      </c>
      <c r="G27">
        <v>2.58</v>
      </c>
      <c r="H27" t="s">
        <v>283</v>
      </c>
      <c r="J27">
        <v>3.93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58"/>
  <sheetViews>
    <sheetView workbookViewId="0">
      <selection activeCell="N23" sqref="N23"/>
    </sheetView>
  </sheetViews>
  <sheetFormatPr defaultColWidth="10.796875" defaultRowHeight="15.6" x14ac:dyDescent="0.6"/>
  <cols>
    <col min="1" max="2" width="4.1484375" bestFit="1" customWidth="1"/>
    <col min="3" max="3" width="10.1484375" bestFit="1" customWidth="1"/>
    <col min="4" max="4" width="11.8476562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12.148437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324</v>
      </c>
    </row>
    <row r="2" spans="1:12" x14ac:dyDescent="0.6">
      <c r="A2" s="4" t="s">
        <v>599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13</v>
      </c>
      <c r="B5">
        <v>13</v>
      </c>
      <c r="C5">
        <v>51.766666999999998</v>
      </c>
      <c r="D5">
        <v>-124.733333</v>
      </c>
      <c r="E5">
        <v>914</v>
      </c>
      <c r="F5">
        <v>2.6</v>
      </c>
      <c r="G5">
        <v>1.92</v>
      </c>
      <c r="J5" s="6">
        <v>806.75</v>
      </c>
    </row>
    <row r="6" spans="1:12" x14ac:dyDescent="0.6">
      <c r="A6">
        <v>154</v>
      </c>
      <c r="B6">
        <v>154</v>
      </c>
      <c r="C6">
        <v>44.533332999999999</v>
      </c>
      <c r="D6">
        <v>-118.566667</v>
      </c>
      <c r="E6">
        <v>1494</v>
      </c>
      <c r="F6">
        <v>6.5</v>
      </c>
      <c r="G6">
        <v>1.67</v>
      </c>
      <c r="J6" s="6">
        <v>762.22222220000003</v>
      </c>
    </row>
    <row r="7" spans="1:12" x14ac:dyDescent="0.6">
      <c r="A7">
        <v>153</v>
      </c>
      <c r="B7">
        <v>153</v>
      </c>
      <c r="C7">
        <v>45.633333</v>
      </c>
      <c r="D7">
        <v>-117.266667</v>
      </c>
      <c r="E7">
        <v>1311</v>
      </c>
      <c r="F7">
        <v>5.7</v>
      </c>
      <c r="G7">
        <v>2.17</v>
      </c>
      <c r="J7" s="6">
        <v>826.14583330000005</v>
      </c>
    </row>
    <row r="8" spans="1:12" x14ac:dyDescent="0.6">
      <c r="A8">
        <v>42</v>
      </c>
      <c r="B8">
        <v>42</v>
      </c>
      <c r="C8">
        <v>49.183332999999998</v>
      </c>
      <c r="D8">
        <v>-117.583333</v>
      </c>
      <c r="E8">
        <v>998</v>
      </c>
      <c r="F8">
        <v>5.3</v>
      </c>
      <c r="G8">
        <v>2.85</v>
      </c>
      <c r="J8" s="6">
        <v>897.54861110000002</v>
      </c>
    </row>
    <row r="9" spans="1:12" x14ac:dyDescent="0.6">
      <c r="A9">
        <v>69</v>
      </c>
      <c r="B9">
        <v>69</v>
      </c>
      <c r="C9">
        <v>49.433332999999998</v>
      </c>
      <c r="D9">
        <v>-114.416667</v>
      </c>
      <c r="E9">
        <v>1379</v>
      </c>
      <c r="F9">
        <v>3</v>
      </c>
      <c r="G9">
        <v>3.07</v>
      </c>
      <c r="J9" s="6">
        <v>808.65079370000001</v>
      </c>
    </row>
    <row r="10" spans="1:12" x14ac:dyDescent="0.6">
      <c r="A10">
        <v>47</v>
      </c>
      <c r="B10">
        <v>47</v>
      </c>
      <c r="C10">
        <v>49.566667000000002</v>
      </c>
      <c r="D10">
        <v>-116.066667</v>
      </c>
      <c r="E10">
        <v>1661</v>
      </c>
      <c r="F10">
        <v>2.2999999999999998</v>
      </c>
      <c r="G10">
        <v>3.04</v>
      </c>
      <c r="J10" s="6">
        <v>786.8125</v>
      </c>
    </row>
    <row r="11" spans="1:12" x14ac:dyDescent="0.6">
      <c r="A11">
        <v>1</v>
      </c>
      <c r="B11">
        <v>1</v>
      </c>
      <c r="C11">
        <v>49.583333000000003</v>
      </c>
      <c r="D11">
        <v>-119.016667</v>
      </c>
      <c r="E11">
        <v>1006</v>
      </c>
      <c r="F11">
        <v>4.5999999999999996</v>
      </c>
      <c r="G11">
        <v>2.2599999999999998</v>
      </c>
      <c r="J11" s="6">
        <v>896.42857140000001</v>
      </c>
    </row>
    <row r="12" spans="1:12" x14ac:dyDescent="0.6">
      <c r="A12">
        <v>71</v>
      </c>
      <c r="B12">
        <v>71</v>
      </c>
      <c r="C12">
        <v>50.716667000000001</v>
      </c>
      <c r="D12">
        <v>-119.45</v>
      </c>
      <c r="E12">
        <v>1524</v>
      </c>
      <c r="F12">
        <v>2.6</v>
      </c>
      <c r="G12">
        <v>3.46</v>
      </c>
      <c r="J12" s="6">
        <v>914.01388889999998</v>
      </c>
    </row>
    <row r="13" spans="1:12" x14ac:dyDescent="0.6">
      <c r="A13">
        <v>14</v>
      </c>
      <c r="B13">
        <v>14</v>
      </c>
      <c r="C13">
        <v>50.966667000000001</v>
      </c>
      <c r="D13">
        <v>-120.333333</v>
      </c>
      <c r="E13">
        <v>1059</v>
      </c>
      <c r="F13">
        <v>3.9</v>
      </c>
      <c r="G13">
        <v>2.21</v>
      </c>
      <c r="J13" s="6">
        <v>929.54166669999995</v>
      </c>
    </row>
    <row r="14" spans="1:12" x14ac:dyDescent="0.6">
      <c r="A14">
        <v>68</v>
      </c>
      <c r="B14">
        <v>68</v>
      </c>
      <c r="C14">
        <v>51.016666999999998</v>
      </c>
      <c r="D14">
        <v>-115.033333</v>
      </c>
      <c r="E14">
        <v>1501</v>
      </c>
      <c r="F14">
        <v>1.8</v>
      </c>
      <c r="G14">
        <v>3.73</v>
      </c>
      <c r="J14" s="6">
        <v>832.76388889999998</v>
      </c>
    </row>
    <row r="15" spans="1:12" x14ac:dyDescent="0.6">
      <c r="A15">
        <v>16</v>
      </c>
      <c r="B15">
        <v>16</v>
      </c>
      <c r="C15">
        <v>51.1</v>
      </c>
      <c r="D15">
        <v>-121.666667</v>
      </c>
      <c r="E15">
        <v>1814</v>
      </c>
      <c r="F15">
        <v>0.9</v>
      </c>
      <c r="G15">
        <v>2.1</v>
      </c>
      <c r="J15" s="6">
        <v>792.75694439999995</v>
      </c>
    </row>
    <row r="16" spans="1:12" x14ac:dyDescent="0.6">
      <c r="A16">
        <v>44</v>
      </c>
      <c r="B16">
        <v>44</v>
      </c>
      <c r="C16">
        <v>51.516666999999998</v>
      </c>
      <c r="D16">
        <v>-117.183333</v>
      </c>
      <c r="E16">
        <v>945</v>
      </c>
      <c r="F16">
        <v>3.2</v>
      </c>
      <c r="G16">
        <v>2.4300000000000002</v>
      </c>
      <c r="J16" s="6">
        <v>881.55555560000005</v>
      </c>
    </row>
    <row r="17" spans="1:10" x14ac:dyDescent="0.6">
      <c r="A17">
        <v>18</v>
      </c>
      <c r="B17">
        <v>18</v>
      </c>
      <c r="C17">
        <v>51.983333000000002</v>
      </c>
      <c r="D17">
        <v>-123.75</v>
      </c>
      <c r="E17">
        <v>1059</v>
      </c>
      <c r="F17">
        <v>2.2999999999999998</v>
      </c>
      <c r="G17">
        <v>1.81</v>
      </c>
      <c r="J17" s="6">
        <v>858.83333330000005</v>
      </c>
    </row>
    <row r="18" spans="1:10" x14ac:dyDescent="0.6">
      <c r="A18">
        <v>17</v>
      </c>
      <c r="B18">
        <v>17</v>
      </c>
      <c r="C18">
        <v>52</v>
      </c>
      <c r="D18">
        <v>-121.2</v>
      </c>
      <c r="E18">
        <v>991</v>
      </c>
      <c r="F18">
        <v>3.2</v>
      </c>
      <c r="G18">
        <v>2.63</v>
      </c>
      <c r="J18" s="6">
        <v>879.88888889999998</v>
      </c>
    </row>
    <row r="19" spans="1:10" x14ac:dyDescent="0.6">
      <c r="A19">
        <v>107</v>
      </c>
      <c r="B19">
        <v>107</v>
      </c>
      <c r="C19">
        <v>52.5</v>
      </c>
      <c r="D19">
        <v>-125.8</v>
      </c>
      <c r="E19">
        <v>1311</v>
      </c>
      <c r="F19">
        <v>1</v>
      </c>
      <c r="G19">
        <v>2.09</v>
      </c>
      <c r="J19" s="6">
        <v>832.44444439999995</v>
      </c>
    </row>
    <row r="20" spans="1:10" x14ac:dyDescent="0.6">
      <c r="A20">
        <v>63</v>
      </c>
      <c r="B20">
        <v>63</v>
      </c>
      <c r="C20">
        <v>52.583333000000003</v>
      </c>
      <c r="D20">
        <v>-119.166667</v>
      </c>
      <c r="E20">
        <v>975</v>
      </c>
      <c r="F20">
        <v>3.5</v>
      </c>
      <c r="G20">
        <v>3.62</v>
      </c>
      <c r="J20" s="6">
        <v>907.01388889999998</v>
      </c>
    </row>
    <row r="21" spans="1:10" x14ac:dyDescent="0.6">
      <c r="A21">
        <v>23</v>
      </c>
      <c r="B21">
        <v>23</v>
      </c>
      <c r="C21">
        <v>53.016666999999998</v>
      </c>
      <c r="D21">
        <v>-123.233333</v>
      </c>
      <c r="E21">
        <v>1100</v>
      </c>
      <c r="F21">
        <v>2.1</v>
      </c>
      <c r="G21">
        <v>3.25</v>
      </c>
      <c r="J21" s="6">
        <v>868.90972220000003</v>
      </c>
    </row>
    <row r="22" spans="1:10" x14ac:dyDescent="0.6">
      <c r="A22">
        <v>64</v>
      </c>
      <c r="B22">
        <v>64</v>
      </c>
      <c r="C22">
        <v>53.116667</v>
      </c>
      <c r="D22">
        <v>-121.5</v>
      </c>
      <c r="E22">
        <v>1280</v>
      </c>
      <c r="F22">
        <v>1.8</v>
      </c>
      <c r="G22">
        <v>4.6100000000000003</v>
      </c>
      <c r="J22" s="6">
        <v>838.33333330000005</v>
      </c>
    </row>
    <row r="23" spans="1:10" x14ac:dyDescent="0.6">
      <c r="A23">
        <v>106</v>
      </c>
      <c r="B23">
        <v>106</v>
      </c>
      <c r="C23">
        <v>53.133333</v>
      </c>
      <c r="D23">
        <v>-121.55</v>
      </c>
      <c r="E23">
        <v>1113</v>
      </c>
      <c r="F23">
        <v>2</v>
      </c>
      <c r="G23">
        <v>3.96</v>
      </c>
      <c r="J23" s="6">
        <v>842.33333330000005</v>
      </c>
    </row>
    <row r="24" spans="1:10" x14ac:dyDescent="0.6">
      <c r="A24">
        <v>67</v>
      </c>
      <c r="B24">
        <v>67</v>
      </c>
      <c r="C24">
        <v>53.266666999999998</v>
      </c>
      <c r="D24">
        <v>-117.15</v>
      </c>
      <c r="E24">
        <v>1204</v>
      </c>
      <c r="F24">
        <v>1.9</v>
      </c>
      <c r="G24">
        <v>4.38</v>
      </c>
      <c r="J24" s="6">
        <v>842.55555560000005</v>
      </c>
    </row>
    <row r="25" spans="1:10" x14ac:dyDescent="0.6">
      <c r="A25">
        <v>62</v>
      </c>
      <c r="B25">
        <v>62</v>
      </c>
      <c r="C25">
        <v>53.416666999999997</v>
      </c>
      <c r="D25">
        <v>-120.333333</v>
      </c>
      <c r="E25">
        <v>701</v>
      </c>
      <c r="F25">
        <v>3.6</v>
      </c>
      <c r="G25">
        <v>3.01</v>
      </c>
      <c r="J25" s="6">
        <v>881.74305560000005</v>
      </c>
    </row>
    <row r="26" spans="1:10" x14ac:dyDescent="0.6">
      <c r="A26">
        <v>65</v>
      </c>
      <c r="B26">
        <v>65</v>
      </c>
      <c r="C26">
        <v>53.65</v>
      </c>
      <c r="D26">
        <v>-122.966667</v>
      </c>
      <c r="E26">
        <v>823</v>
      </c>
      <c r="F26">
        <v>2.8</v>
      </c>
      <c r="G26">
        <v>3.01</v>
      </c>
      <c r="J26" s="6">
        <v>906.62698409999996</v>
      </c>
    </row>
    <row r="27" spans="1:10" x14ac:dyDescent="0.6">
      <c r="A27">
        <v>61</v>
      </c>
      <c r="B27">
        <v>61</v>
      </c>
      <c r="C27">
        <v>53.866667</v>
      </c>
      <c r="D27">
        <v>-121.8</v>
      </c>
      <c r="E27">
        <v>838</v>
      </c>
      <c r="F27">
        <v>2.7</v>
      </c>
      <c r="G27">
        <v>3.31</v>
      </c>
      <c r="J27" s="6">
        <v>896.22222220000003</v>
      </c>
    </row>
    <row r="28" spans="1:10" x14ac:dyDescent="0.6">
      <c r="A28">
        <v>105</v>
      </c>
      <c r="B28">
        <v>105</v>
      </c>
      <c r="C28">
        <v>53.9</v>
      </c>
      <c r="D28">
        <v>-122</v>
      </c>
      <c r="E28">
        <v>671</v>
      </c>
      <c r="F28">
        <v>3.3</v>
      </c>
      <c r="G28">
        <v>3.46</v>
      </c>
      <c r="J28" s="6">
        <v>901.4375</v>
      </c>
    </row>
    <row r="29" spans="1:10" x14ac:dyDescent="0.6">
      <c r="A29">
        <v>104</v>
      </c>
      <c r="B29">
        <v>104</v>
      </c>
      <c r="C29">
        <v>54.016666999999998</v>
      </c>
      <c r="D29">
        <v>-124.533333</v>
      </c>
      <c r="E29">
        <v>732</v>
      </c>
      <c r="F29">
        <v>2.7</v>
      </c>
      <c r="G29">
        <v>2.36</v>
      </c>
      <c r="J29" s="6">
        <v>842.11111110000002</v>
      </c>
    </row>
    <row r="30" spans="1:10" x14ac:dyDescent="0.6">
      <c r="A30">
        <v>19</v>
      </c>
      <c r="B30">
        <v>19</v>
      </c>
      <c r="C30">
        <v>54.033332999999999</v>
      </c>
      <c r="D30">
        <v>-125.083333</v>
      </c>
      <c r="E30">
        <v>968</v>
      </c>
      <c r="F30">
        <v>2.7</v>
      </c>
      <c r="G30">
        <v>2.25</v>
      </c>
      <c r="J30" s="6">
        <v>864.87301590000004</v>
      </c>
    </row>
    <row r="31" spans="1:10" x14ac:dyDescent="0.6">
      <c r="A31">
        <v>20</v>
      </c>
      <c r="B31">
        <v>20</v>
      </c>
      <c r="C31">
        <v>54.133333</v>
      </c>
      <c r="D31">
        <v>-127.233333</v>
      </c>
      <c r="E31">
        <v>937</v>
      </c>
      <c r="F31">
        <v>1.8</v>
      </c>
      <c r="G31">
        <v>2.4300000000000002</v>
      </c>
      <c r="J31" s="6">
        <v>892.65277779999997</v>
      </c>
    </row>
    <row r="32" spans="1:10" x14ac:dyDescent="0.6">
      <c r="A32">
        <v>142</v>
      </c>
      <c r="B32">
        <v>142</v>
      </c>
      <c r="C32">
        <v>54.3</v>
      </c>
      <c r="D32">
        <v>-116.583333</v>
      </c>
      <c r="E32">
        <v>823</v>
      </c>
      <c r="F32">
        <v>2.2999999999999998</v>
      </c>
      <c r="G32">
        <v>4.2699999999999996</v>
      </c>
      <c r="J32" s="6">
        <v>836.41666669999995</v>
      </c>
    </row>
    <row r="33" spans="1:10" x14ac:dyDescent="0.6">
      <c r="A33">
        <v>55</v>
      </c>
      <c r="B33">
        <v>55</v>
      </c>
      <c r="C33">
        <v>54.633333</v>
      </c>
      <c r="D33">
        <v>-127.433333</v>
      </c>
      <c r="E33">
        <v>1005</v>
      </c>
      <c r="F33">
        <v>1.9</v>
      </c>
      <c r="G33">
        <v>2.74</v>
      </c>
      <c r="J33" s="6">
        <v>745.88888889999998</v>
      </c>
    </row>
    <row r="34" spans="1:10" x14ac:dyDescent="0.6">
      <c r="A34">
        <v>22</v>
      </c>
      <c r="B34">
        <v>22</v>
      </c>
      <c r="C34">
        <v>54.65</v>
      </c>
      <c r="D34">
        <v>-127.05</v>
      </c>
      <c r="E34">
        <v>518</v>
      </c>
      <c r="F34">
        <v>3.3</v>
      </c>
      <c r="G34">
        <v>2.0099999999999998</v>
      </c>
      <c r="J34" s="6">
        <v>840.29861110000002</v>
      </c>
    </row>
    <row r="35" spans="1:10" x14ac:dyDescent="0.6">
      <c r="A35">
        <v>40</v>
      </c>
      <c r="B35">
        <v>40</v>
      </c>
      <c r="C35">
        <v>54.816667000000002</v>
      </c>
      <c r="D35">
        <v>-122.85</v>
      </c>
      <c r="E35">
        <v>697</v>
      </c>
      <c r="F35">
        <v>2.4</v>
      </c>
      <c r="G35">
        <v>2.78</v>
      </c>
      <c r="J35" s="6">
        <v>876</v>
      </c>
    </row>
    <row r="36" spans="1:10" x14ac:dyDescent="0.6">
      <c r="A36">
        <v>103</v>
      </c>
      <c r="B36">
        <v>103</v>
      </c>
      <c r="C36">
        <v>54.816667000000002</v>
      </c>
      <c r="D36">
        <v>-124.266667</v>
      </c>
      <c r="E36">
        <v>970</v>
      </c>
      <c r="F36">
        <v>1.3</v>
      </c>
      <c r="G36">
        <v>2.66</v>
      </c>
      <c r="J36" s="6">
        <v>866.77777779999997</v>
      </c>
    </row>
    <row r="37" spans="1:10" x14ac:dyDescent="0.6">
      <c r="A37">
        <v>39</v>
      </c>
      <c r="B37">
        <v>39</v>
      </c>
      <c r="C37">
        <v>54.933332999999998</v>
      </c>
      <c r="D37">
        <v>-120.25</v>
      </c>
      <c r="E37">
        <v>954</v>
      </c>
      <c r="F37">
        <v>2.2999999999999998</v>
      </c>
      <c r="G37">
        <v>3.68</v>
      </c>
      <c r="J37" s="6">
        <v>852.01388889999998</v>
      </c>
    </row>
    <row r="38" spans="1:10" x14ac:dyDescent="0.6">
      <c r="A38">
        <v>21</v>
      </c>
      <c r="B38">
        <v>21</v>
      </c>
      <c r="C38">
        <v>54.983333000000002</v>
      </c>
      <c r="D38">
        <v>-126.55</v>
      </c>
      <c r="E38">
        <v>960</v>
      </c>
      <c r="F38">
        <v>1.8</v>
      </c>
      <c r="G38">
        <v>2.63</v>
      </c>
      <c r="J38" s="6">
        <v>839.55555560000005</v>
      </c>
    </row>
    <row r="39" spans="1:10" x14ac:dyDescent="0.6">
      <c r="A39">
        <v>60</v>
      </c>
      <c r="B39">
        <v>60</v>
      </c>
      <c r="C39">
        <v>55.55</v>
      </c>
      <c r="D39">
        <v>-122.55</v>
      </c>
      <c r="E39">
        <v>732</v>
      </c>
      <c r="F39">
        <v>2.5</v>
      </c>
      <c r="G39">
        <v>4.62</v>
      </c>
      <c r="J39" s="6">
        <v>810.72222220000003</v>
      </c>
    </row>
    <row r="40" spans="1:10" x14ac:dyDescent="0.6">
      <c r="A40">
        <v>102</v>
      </c>
      <c r="B40">
        <v>102</v>
      </c>
      <c r="C40">
        <v>55.616667</v>
      </c>
      <c r="D40">
        <v>-128.63333299999999</v>
      </c>
      <c r="E40">
        <v>305</v>
      </c>
      <c r="F40">
        <v>4.9000000000000004</v>
      </c>
      <c r="G40">
        <v>3.15</v>
      </c>
      <c r="J40" s="6">
        <v>836.125</v>
      </c>
    </row>
    <row r="41" spans="1:10" x14ac:dyDescent="0.6">
      <c r="A41">
        <v>101</v>
      </c>
      <c r="B41">
        <v>101</v>
      </c>
      <c r="C41">
        <v>55.633333</v>
      </c>
      <c r="D41">
        <v>-127.9</v>
      </c>
      <c r="E41">
        <v>610</v>
      </c>
      <c r="F41">
        <v>3.5</v>
      </c>
      <c r="G41">
        <v>4.08</v>
      </c>
      <c r="J41" s="6">
        <v>896.55555560000005</v>
      </c>
    </row>
    <row r="42" spans="1:10" x14ac:dyDescent="0.6">
      <c r="A42">
        <v>100</v>
      </c>
      <c r="B42">
        <v>100</v>
      </c>
      <c r="C42">
        <v>55.8</v>
      </c>
      <c r="D42">
        <v>-124.816667</v>
      </c>
      <c r="E42">
        <v>762</v>
      </c>
      <c r="F42">
        <v>1.3</v>
      </c>
      <c r="G42">
        <v>2.5099999999999998</v>
      </c>
      <c r="J42" s="6">
        <v>878.875</v>
      </c>
    </row>
    <row r="43" spans="1:10" x14ac:dyDescent="0.6">
      <c r="A43">
        <v>24</v>
      </c>
      <c r="B43">
        <v>24</v>
      </c>
      <c r="C43">
        <v>55.95</v>
      </c>
      <c r="D43">
        <v>-123.8</v>
      </c>
      <c r="E43">
        <v>686</v>
      </c>
      <c r="F43">
        <v>2.1</v>
      </c>
      <c r="G43">
        <v>2.2599999999999998</v>
      </c>
      <c r="J43" s="6">
        <v>846.11111110000002</v>
      </c>
    </row>
    <row r="44" spans="1:10" x14ac:dyDescent="0.6">
      <c r="A44">
        <v>26</v>
      </c>
      <c r="B44">
        <v>26</v>
      </c>
      <c r="C44">
        <v>56.016666999999998</v>
      </c>
      <c r="D44">
        <v>-120.61666700000001</v>
      </c>
      <c r="E44">
        <v>792</v>
      </c>
      <c r="F44">
        <v>1.1000000000000001</v>
      </c>
      <c r="G44">
        <v>3.01</v>
      </c>
      <c r="J44" s="6">
        <v>860.11111110000002</v>
      </c>
    </row>
    <row r="45" spans="1:10" x14ac:dyDescent="0.6">
      <c r="A45">
        <v>25</v>
      </c>
      <c r="B45">
        <v>25</v>
      </c>
      <c r="C45">
        <v>56.033332999999999</v>
      </c>
      <c r="D45">
        <v>-122.083333</v>
      </c>
      <c r="E45">
        <v>725</v>
      </c>
      <c r="F45">
        <v>1.9</v>
      </c>
      <c r="G45">
        <v>3.25</v>
      </c>
      <c r="J45" s="6">
        <v>829.83333330000005</v>
      </c>
    </row>
    <row r="46" spans="1:10" x14ac:dyDescent="0.6">
      <c r="A46">
        <v>27</v>
      </c>
      <c r="B46">
        <v>27</v>
      </c>
      <c r="C46">
        <v>57</v>
      </c>
      <c r="D46">
        <v>-122.4</v>
      </c>
      <c r="E46">
        <v>1113</v>
      </c>
      <c r="F46">
        <v>0.6</v>
      </c>
      <c r="G46">
        <v>4.12</v>
      </c>
      <c r="J46" s="6">
        <v>785.27777779999997</v>
      </c>
    </row>
    <row r="47" spans="1:10" x14ac:dyDescent="0.6">
      <c r="A47">
        <v>141</v>
      </c>
      <c r="B47">
        <v>141</v>
      </c>
      <c r="C47">
        <v>57.383333</v>
      </c>
      <c r="D47">
        <v>-117.55</v>
      </c>
      <c r="E47">
        <v>716</v>
      </c>
      <c r="F47">
        <v>-1</v>
      </c>
      <c r="G47">
        <v>2.79</v>
      </c>
      <c r="J47" s="6">
        <v>846</v>
      </c>
    </row>
    <row r="48" spans="1:10" x14ac:dyDescent="0.6">
      <c r="A48">
        <v>36</v>
      </c>
      <c r="B48">
        <v>36</v>
      </c>
      <c r="C48">
        <v>57.483333000000002</v>
      </c>
      <c r="D48">
        <v>-130.216667</v>
      </c>
      <c r="E48">
        <v>815</v>
      </c>
      <c r="F48">
        <v>-0.3</v>
      </c>
      <c r="G48">
        <v>1.96</v>
      </c>
      <c r="J48" s="6">
        <v>765.5625</v>
      </c>
    </row>
    <row r="49" spans="1:10" x14ac:dyDescent="0.6">
      <c r="A49">
        <v>38</v>
      </c>
      <c r="B49">
        <v>38</v>
      </c>
      <c r="C49">
        <v>58.533332999999999</v>
      </c>
      <c r="D49">
        <v>-122.7</v>
      </c>
      <c r="E49">
        <v>457</v>
      </c>
      <c r="F49">
        <v>-0.1</v>
      </c>
      <c r="G49">
        <v>3.24</v>
      </c>
      <c r="J49" s="6">
        <v>772.61111110000002</v>
      </c>
    </row>
    <row r="50" spans="1:10" x14ac:dyDescent="0.6">
      <c r="A50">
        <v>66</v>
      </c>
      <c r="B50">
        <v>66</v>
      </c>
      <c r="C50">
        <v>58.65</v>
      </c>
      <c r="D50">
        <v>-124.766667</v>
      </c>
      <c r="E50">
        <v>1173</v>
      </c>
      <c r="F50">
        <v>-1.7</v>
      </c>
      <c r="G50">
        <v>4.82</v>
      </c>
      <c r="J50" s="6">
        <v>741.16666669999995</v>
      </c>
    </row>
    <row r="51" spans="1:10" x14ac:dyDescent="0.6">
      <c r="A51">
        <v>28</v>
      </c>
      <c r="B51">
        <v>28</v>
      </c>
      <c r="C51">
        <v>58.666666999999997</v>
      </c>
      <c r="D51">
        <v>-124.166667</v>
      </c>
      <c r="E51">
        <v>762</v>
      </c>
      <c r="F51">
        <v>-1.3</v>
      </c>
      <c r="G51">
        <v>4.91</v>
      </c>
      <c r="J51" s="6">
        <v>746.1875</v>
      </c>
    </row>
    <row r="52" spans="1:10" x14ac:dyDescent="0.6">
      <c r="A52">
        <v>140</v>
      </c>
      <c r="B52">
        <v>140</v>
      </c>
      <c r="C52">
        <v>58.666666999999997</v>
      </c>
      <c r="D52">
        <v>-117.45</v>
      </c>
      <c r="E52">
        <v>759</v>
      </c>
      <c r="F52">
        <v>-2.5</v>
      </c>
      <c r="G52">
        <v>2.69</v>
      </c>
      <c r="J52" s="6">
        <v>723.77777779999997</v>
      </c>
    </row>
    <row r="53" spans="1:10" x14ac:dyDescent="0.6">
      <c r="A53">
        <v>29</v>
      </c>
      <c r="B53">
        <v>29</v>
      </c>
      <c r="C53">
        <v>59.05</v>
      </c>
      <c r="D53">
        <v>-125.766667</v>
      </c>
      <c r="E53">
        <v>853</v>
      </c>
      <c r="F53">
        <v>-0.8</v>
      </c>
      <c r="G53">
        <v>4.05</v>
      </c>
      <c r="J53" s="6">
        <v>747.55555560000005</v>
      </c>
    </row>
    <row r="54" spans="1:10" x14ac:dyDescent="0.6">
      <c r="A54">
        <v>35</v>
      </c>
      <c r="B54">
        <v>35</v>
      </c>
      <c r="C54">
        <v>59.8</v>
      </c>
      <c r="D54">
        <v>-133.783333</v>
      </c>
      <c r="E54">
        <v>789</v>
      </c>
      <c r="F54">
        <v>-0.4</v>
      </c>
      <c r="G54">
        <v>1.86</v>
      </c>
      <c r="J54" s="6">
        <v>747.27777779999997</v>
      </c>
    </row>
    <row r="55" spans="1:10" x14ac:dyDescent="0.6">
      <c r="A55">
        <v>163</v>
      </c>
      <c r="B55">
        <v>163</v>
      </c>
      <c r="C55">
        <v>59.9</v>
      </c>
      <c r="D55">
        <v>-122.083333</v>
      </c>
      <c r="E55">
        <v>396</v>
      </c>
      <c r="F55">
        <v>-2.7</v>
      </c>
      <c r="G55">
        <v>2.7</v>
      </c>
      <c r="J55" s="6">
        <v>703.53472220000003</v>
      </c>
    </row>
    <row r="56" spans="1:10" x14ac:dyDescent="0.6">
      <c r="A56">
        <v>30</v>
      </c>
      <c r="B56">
        <v>30</v>
      </c>
      <c r="C56">
        <v>59.983333000000002</v>
      </c>
      <c r="D56">
        <v>-128.55000000000001</v>
      </c>
      <c r="E56">
        <v>640</v>
      </c>
      <c r="F56">
        <v>-2.7</v>
      </c>
      <c r="G56">
        <v>2.36</v>
      </c>
      <c r="J56" s="6">
        <v>787.67361110000002</v>
      </c>
    </row>
    <row r="57" spans="1:10" x14ac:dyDescent="0.6">
      <c r="A57">
        <v>31</v>
      </c>
      <c r="B57">
        <v>31</v>
      </c>
      <c r="C57">
        <v>61.166666999999997</v>
      </c>
      <c r="D57">
        <v>-129.33333300000001</v>
      </c>
      <c r="E57">
        <v>884</v>
      </c>
      <c r="F57">
        <v>-3.9</v>
      </c>
      <c r="G57">
        <v>2.74</v>
      </c>
      <c r="J57" s="6">
        <v>661.61111110000002</v>
      </c>
    </row>
    <row r="58" spans="1:10" x14ac:dyDescent="0.6">
      <c r="A58">
        <v>33</v>
      </c>
      <c r="B58">
        <v>33</v>
      </c>
      <c r="C58">
        <v>63.3</v>
      </c>
      <c r="D58">
        <v>-136.466667</v>
      </c>
      <c r="E58">
        <v>876</v>
      </c>
      <c r="F58">
        <v>-4.3</v>
      </c>
      <c r="G58">
        <v>2.4900000000000002</v>
      </c>
      <c r="J58" s="6">
        <v>595.125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64"/>
  <sheetViews>
    <sheetView workbookViewId="0">
      <selection activeCell="A3" sqref="A3"/>
    </sheetView>
  </sheetViews>
  <sheetFormatPr defaultColWidth="10.796875" defaultRowHeight="15.6" x14ac:dyDescent="0.6"/>
  <cols>
    <col min="1" max="2" width="4" bestFit="1" customWidth="1"/>
    <col min="3" max="3" width="6.1484375" bestFit="1" customWidth="1"/>
    <col min="4" max="4" width="7.8476562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326</v>
      </c>
    </row>
    <row r="2" spans="1:12" x14ac:dyDescent="0.6">
      <c r="A2" s="4" t="s">
        <v>600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1</v>
      </c>
      <c r="B5">
        <v>1</v>
      </c>
      <c r="C5">
        <v>49.2</v>
      </c>
      <c r="D5">
        <v>-124.11</v>
      </c>
      <c r="E5">
        <v>457</v>
      </c>
      <c r="F5">
        <v>7.7</v>
      </c>
      <c r="G5">
        <v>2.36</v>
      </c>
      <c r="H5" t="s">
        <v>325</v>
      </c>
      <c r="I5">
        <v>30</v>
      </c>
      <c r="J5">
        <v>220</v>
      </c>
    </row>
    <row r="6" spans="1:12" x14ac:dyDescent="0.6">
      <c r="A6">
        <v>2</v>
      </c>
      <c r="B6">
        <v>2</v>
      </c>
      <c r="C6">
        <v>49.08</v>
      </c>
      <c r="D6">
        <v>-124.08</v>
      </c>
      <c r="E6">
        <v>472</v>
      </c>
      <c r="F6">
        <v>7.3</v>
      </c>
      <c r="G6">
        <v>2.41</v>
      </c>
      <c r="H6" t="s">
        <v>325</v>
      </c>
      <c r="I6">
        <v>30</v>
      </c>
      <c r="J6">
        <v>236</v>
      </c>
    </row>
    <row r="7" spans="1:12" x14ac:dyDescent="0.6">
      <c r="A7">
        <v>3</v>
      </c>
      <c r="B7">
        <v>3</v>
      </c>
      <c r="C7">
        <v>49</v>
      </c>
      <c r="D7">
        <v>-124</v>
      </c>
      <c r="E7">
        <v>868</v>
      </c>
      <c r="F7">
        <v>5.7</v>
      </c>
      <c r="G7">
        <v>2.44</v>
      </c>
      <c r="H7" t="s">
        <v>325</v>
      </c>
      <c r="I7">
        <v>30</v>
      </c>
      <c r="J7">
        <v>264.3</v>
      </c>
    </row>
    <row r="8" spans="1:12" x14ac:dyDescent="0.6">
      <c r="A8">
        <v>4</v>
      </c>
      <c r="B8">
        <v>4</v>
      </c>
      <c r="C8">
        <v>48.42</v>
      </c>
      <c r="D8">
        <v>-123.62</v>
      </c>
      <c r="E8">
        <v>381</v>
      </c>
      <c r="F8">
        <v>8.8000000000000007</v>
      </c>
      <c r="G8">
        <v>1.73</v>
      </c>
      <c r="H8" t="s">
        <v>325</v>
      </c>
      <c r="I8">
        <v>30</v>
      </c>
      <c r="J8">
        <v>225.3</v>
      </c>
    </row>
    <row r="9" spans="1:12" x14ac:dyDescent="0.6">
      <c r="A9">
        <v>5</v>
      </c>
      <c r="B9">
        <v>5</v>
      </c>
      <c r="C9">
        <v>51.55</v>
      </c>
      <c r="D9">
        <v>-117.48</v>
      </c>
      <c r="E9">
        <v>1143</v>
      </c>
      <c r="F9">
        <v>2.4</v>
      </c>
      <c r="G9">
        <v>2.09</v>
      </c>
      <c r="H9" t="s">
        <v>325</v>
      </c>
      <c r="I9">
        <v>30</v>
      </c>
      <c r="J9">
        <v>227.3</v>
      </c>
    </row>
    <row r="10" spans="1:12" x14ac:dyDescent="0.6">
      <c r="A10">
        <v>6</v>
      </c>
      <c r="B10">
        <v>6</v>
      </c>
      <c r="C10">
        <v>50.92</v>
      </c>
      <c r="D10">
        <v>-119.33</v>
      </c>
      <c r="E10">
        <v>762</v>
      </c>
      <c r="F10">
        <v>5.6</v>
      </c>
      <c r="G10">
        <v>2.2999999999999998</v>
      </c>
      <c r="H10" t="s">
        <v>325</v>
      </c>
      <c r="I10">
        <v>30</v>
      </c>
      <c r="J10">
        <v>257.7</v>
      </c>
    </row>
    <row r="11" spans="1:12" x14ac:dyDescent="0.6">
      <c r="A11">
        <v>7</v>
      </c>
      <c r="B11">
        <v>7</v>
      </c>
      <c r="C11">
        <v>50.25</v>
      </c>
      <c r="D11">
        <v>-117.83</v>
      </c>
      <c r="E11">
        <v>762</v>
      </c>
      <c r="F11">
        <v>5.3</v>
      </c>
      <c r="G11">
        <v>3.19</v>
      </c>
      <c r="H11" t="s">
        <v>325</v>
      </c>
      <c r="I11">
        <v>30</v>
      </c>
      <c r="J11">
        <v>242.7</v>
      </c>
    </row>
    <row r="12" spans="1:12" x14ac:dyDescent="0.6">
      <c r="A12">
        <v>8</v>
      </c>
      <c r="B12">
        <v>8</v>
      </c>
      <c r="C12">
        <v>47.56</v>
      </c>
      <c r="D12">
        <v>-124.37</v>
      </c>
      <c r="E12">
        <v>152</v>
      </c>
      <c r="F12">
        <v>9.1</v>
      </c>
      <c r="G12">
        <v>5.08</v>
      </c>
      <c r="H12" t="s">
        <v>325</v>
      </c>
      <c r="I12">
        <v>30</v>
      </c>
      <c r="J12">
        <v>197</v>
      </c>
    </row>
    <row r="13" spans="1:12" x14ac:dyDescent="0.6">
      <c r="A13">
        <v>9</v>
      </c>
      <c r="B13">
        <v>9</v>
      </c>
      <c r="C13">
        <v>47.32</v>
      </c>
      <c r="D13">
        <v>-123.97</v>
      </c>
      <c r="E13">
        <v>152</v>
      </c>
      <c r="F13">
        <v>9.9</v>
      </c>
      <c r="G13">
        <v>4.22</v>
      </c>
      <c r="H13" t="s">
        <v>325</v>
      </c>
      <c r="I13">
        <v>30</v>
      </c>
      <c r="J13">
        <v>199.7</v>
      </c>
    </row>
    <row r="14" spans="1:12" x14ac:dyDescent="0.6">
      <c r="A14">
        <v>10</v>
      </c>
      <c r="B14">
        <v>10</v>
      </c>
      <c r="C14">
        <v>47.3</v>
      </c>
      <c r="D14">
        <v>-123.95</v>
      </c>
      <c r="E14">
        <v>152</v>
      </c>
      <c r="F14">
        <v>10</v>
      </c>
      <c r="G14">
        <v>4.2699999999999996</v>
      </c>
      <c r="H14" t="s">
        <v>325</v>
      </c>
      <c r="I14">
        <v>30</v>
      </c>
      <c r="J14">
        <v>214.7</v>
      </c>
    </row>
    <row r="15" spans="1:12" x14ac:dyDescent="0.6">
      <c r="A15">
        <v>11</v>
      </c>
      <c r="B15">
        <v>11</v>
      </c>
      <c r="C15">
        <v>47.92</v>
      </c>
      <c r="D15">
        <v>-123.05</v>
      </c>
      <c r="E15">
        <v>975</v>
      </c>
      <c r="F15">
        <v>6</v>
      </c>
      <c r="G15">
        <v>3.36</v>
      </c>
      <c r="H15" t="s">
        <v>325</v>
      </c>
      <c r="I15">
        <v>30</v>
      </c>
      <c r="J15">
        <v>259.3</v>
      </c>
    </row>
    <row r="16" spans="1:12" x14ac:dyDescent="0.6">
      <c r="A16">
        <v>12</v>
      </c>
      <c r="B16">
        <v>12</v>
      </c>
      <c r="C16">
        <v>48.08</v>
      </c>
      <c r="D16">
        <v>-122.13</v>
      </c>
      <c r="E16">
        <v>30</v>
      </c>
      <c r="F16">
        <v>10.6</v>
      </c>
      <c r="G16">
        <v>2.76</v>
      </c>
      <c r="H16" t="s">
        <v>325</v>
      </c>
      <c r="I16">
        <v>30</v>
      </c>
      <c r="J16">
        <v>250.3</v>
      </c>
    </row>
    <row r="17" spans="1:10" x14ac:dyDescent="0.6">
      <c r="A17">
        <v>13</v>
      </c>
      <c r="B17">
        <v>13</v>
      </c>
      <c r="C17">
        <v>47.48</v>
      </c>
      <c r="D17">
        <v>-122.9</v>
      </c>
      <c r="E17">
        <v>91</v>
      </c>
      <c r="F17">
        <v>10.7</v>
      </c>
      <c r="G17">
        <v>2.3199999999999998</v>
      </c>
      <c r="H17" t="s">
        <v>325</v>
      </c>
      <c r="I17">
        <v>30</v>
      </c>
      <c r="J17">
        <v>241.3</v>
      </c>
    </row>
    <row r="18" spans="1:10" x14ac:dyDescent="0.6">
      <c r="A18">
        <v>14</v>
      </c>
      <c r="B18">
        <v>14</v>
      </c>
      <c r="C18">
        <v>47.37</v>
      </c>
      <c r="D18">
        <v>-123.1</v>
      </c>
      <c r="E18">
        <v>610</v>
      </c>
      <c r="F18">
        <v>8.6999999999999993</v>
      </c>
      <c r="G18">
        <v>2.2200000000000002</v>
      </c>
      <c r="H18" t="s">
        <v>325</v>
      </c>
      <c r="I18">
        <v>30</v>
      </c>
      <c r="J18">
        <v>179.3</v>
      </c>
    </row>
    <row r="19" spans="1:10" x14ac:dyDescent="0.6">
      <c r="A19">
        <v>15</v>
      </c>
      <c r="B19">
        <v>15</v>
      </c>
      <c r="C19">
        <v>47.05</v>
      </c>
      <c r="D19">
        <v>-121.6</v>
      </c>
      <c r="E19">
        <v>1372</v>
      </c>
      <c r="F19">
        <v>3.9</v>
      </c>
      <c r="G19">
        <v>3.65</v>
      </c>
      <c r="H19" t="s">
        <v>325</v>
      </c>
      <c r="I19">
        <v>30</v>
      </c>
      <c r="J19">
        <v>256</v>
      </c>
    </row>
    <row r="20" spans="1:10" x14ac:dyDescent="0.6">
      <c r="A20">
        <v>16</v>
      </c>
      <c r="B20">
        <v>16</v>
      </c>
      <c r="C20">
        <v>46.57</v>
      </c>
      <c r="D20">
        <v>-121.37</v>
      </c>
      <c r="E20">
        <v>1311</v>
      </c>
      <c r="F20">
        <v>5.4</v>
      </c>
      <c r="G20">
        <v>2.88</v>
      </c>
      <c r="H20" t="s">
        <v>325</v>
      </c>
      <c r="I20">
        <v>30</v>
      </c>
      <c r="J20">
        <v>248.3</v>
      </c>
    </row>
    <row r="21" spans="1:10" x14ac:dyDescent="0.6">
      <c r="A21">
        <v>17</v>
      </c>
      <c r="B21">
        <v>17</v>
      </c>
      <c r="C21">
        <v>46.38</v>
      </c>
      <c r="D21">
        <v>-121.55</v>
      </c>
      <c r="E21">
        <v>1067</v>
      </c>
      <c r="F21">
        <v>8</v>
      </c>
      <c r="G21">
        <v>2.66</v>
      </c>
      <c r="H21" t="s">
        <v>325</v>
      </c>
      <c r="I21">
        <v>30</v>
      </c>
      <c r="J21">
        <v>250</v>
      </c>
    </row>
    <row r="22" spans="1:10" x14ac:dyDescent="0.6">
      <c r="A22">
        <v>18</v>
      </c>
      <c r="B22">
        <v>18</v>
      </c>
      <c r="C22">
        <v>48.63</v>
      </c>
      <c r="D22">
        <v>-117.37</v>
      </c>
      <c r="E22">
        <v>628</v>
      </c>
      <c r="F22">
        <v>7.3</v>
      </c>
      <c r="G22">
        <v>2.14</v>
      </c>
      <c r="H22" t="s">
        <v>325</v>
      </c>
      <c r="I22">
        <v>30</v>
      </c>
      <c r="J22">
        <v>260</v>
      </c>
    </row>
    <row r="23" spans="1:10" x14ac:dyDescent="0.6">
      <c r="A23">
        <v>19</v>
      </c>
      <c r="B23">
        <v>19</v>
      </c>
      <c r="C23">
        <v>48.3</v>
      </c>
      <c r="D23">
        <v>-117.27</v>
      </c>
      <c r="E23">
        <v>644</v>
      </c>
      <c r="F23">
        <v>7.5</v>
      </c>
      <c r="G23">
        <v>1.8</v>
      </c>
      <c r="H23" t="s">
        <v>325</v>
      </c>
      <c r="I23">
        <v>30</v>
      </c>
      <c r="J23">
        <v>238.7</v>
      </c>
    </row>
    <row r="24" spans="1:10" x14ac:dyDescent="0.6">
      <c r="A24">
        <v>20</v>
      </c>
      <c r="B24">
        <v>20</v>
      </c>
      <c r="C24">
        <v>46.17</v>
      </c>
      <c r="D24">
        <v>-117.58</v>
      </c>
      <c r="E24">
        <v>1311</v>
      </c>
      <c r="F24">
        <v>6.7</v>
      </c>
      <c r="G24">
        <v>3.17</v>
      </c>
      <c r="H24" t="s">
        <v>325</v>
      </c>
      <c r="I24">
        <v>30</v>
      </c>
      <c r="J24">
        <v>262.7</v>
      </c>
    </row>
    <row r="25" spans="1:10" x14ac:dyDescent="0.6">
      <c r="A25">
        <v>21</v>
      </c>
      <c r="B25">
        <v>21</v>
      </c>
      <c r="C25">
        <v>45.57</v>
      </c>
      <c r="D25">
        <v>-123.3</v>
      </c>
      <c r="E25">
        <v>671</v>
      </c>
      <c r="F25">
        <v>8.5</v>
      </c>
      <c r="G25">
        <v>2.41</v>
      </c>
      <c r="H25" t="s">
        <v>325</v>
      </c>
      <c r="I25">
        <v>30</v>
      </c>
      <c r="J25">
        <v>239.3</v>
      </c>
    </row>
    <row r="26" spans="1:10" x14ac:dyDescent="0.6">
      <c r="A26">
        <v>22</v>
      </c>
      <c r="B26">
        <v>22</v>
      </c>
      <c r="C26">
        <v>45.47</v>
      </c>
      <c r="D26">
        <v>-121.63</v>
      </c>
      <c r="E26">
        <v>1143</v>
      </c>
      <c r="F26">
        <v>6.1</v>
      </c>
      <c r="G26">
        <v>2.11</v>
      </c>
      <c r="H26" t="s">
        <v>325</v>
      </c>
      <c r="I26">
        <v>30</v>
      </c>
      <c r="J26">
        <v>247</v>
      </c>
    </row>
    <row r="27" spans="1:10" x14ac:dyDescent="0.6">
      <c r="A27">
        <v>23</v>
      </c>
      <c r="B27">
        <v>23</v>
      </c>
      <c r="C27">
        <v>45.27</v>
      </c>
      <c r="D27">
        <v>-121.77</v>
      </c>
      <c r="E27">
        <v>975</v>
      </c>
      <c r="F27">
        <v>6.7</v>
      </c>
      <c r="G27">
        <v>3.41</v>
      </c>
      <c r="H27" t="s">
        <v>325</v>
      </c>
      <c r="I27">
        <v>30</v>
      </c>
      <c r="J27">
        <v>220.3</v>
      </c>
    </row>
    <row r="28" spans="1:10" x14ac:dyDescent="0.6">
      <c r="A28">
        <v>24</v>
      </c>
      <c r="B28">
        <v>24</v>
      </c>
      <c r="C28">
        <v>45</v>
      </c>
      <c r="D28">
        <v>-121.75</v>
      </c>
      <c r="E28">
        <v>1158</v>
      </c>
      <c r="F28">
        <v>5</v>
      </c>
      <c r="G28">
        <v>2.2599999999999998</v>
      </c>
      <c r="H28" t="s">
        <v>325</v>
      </c>
      <c r="I28">
        <v>30</v>
      </c>
      <c r="J28">
        <v>217.7</v>
      </c>
    </row>
    <row r="29" spans="1:10" x14ac:dyDescent="0.6">
      <c r="A29">
        <v>25</v>
      </c>
      <c r="B29">
        <v>25</v>
      </c>
      <c r="C29">
        <v>44.22</v>
      </c>
      <c r="D29">
        <v>-122.17</v>
      </c>
      <c r="E29">
        <v>1250</v>
      </c>
      <c r="F29">
        <v>7.7</v>
      </c>
      <c r="G29">
        <v>3.9</v>
      </c>
      <c r="H29" t="s">
        <v>325</v>
      </c>
      <c r="I29">
        <v>30</v>
      </c>
      <c r="J29">
        <v>227</v>
      </c>
    </row>
    <row r="30" spans="1:10" x14ac:dyDescent="0.6">
      <c r="A30">
        <v>26</v>
      </c>
      <c r="B30">
        <v>26</v>
      </c>
      <c r="C30">
        <v>43.53</v>
      </c>
      <c r="D30">
        <v>-122.92</v>
      </c>
      <c r="E30">
        <v>1067</v>
      </c>
      <c r="F30">
        <v>10.5</v>
      </c>
      <c r="G30">
        <v>2.73</v>
      </c>
      <c r="H30" t="s">
        <v>325</v>
      </c>
      <c r="I30">
        <v>30</v>
      </c>
      <c r="J30">
        <v>269.3</v>
      </c>
    </row>
    <row r="31" spans="1:10" x14ac:dyDescent="0.6">
      <c r="A31">
        <v>27</v>
      </c>
      <c r="B31">
        <v>27</v>
      </c>
      <c r="C31">
        <v>43.6</v>
      </c>
      <c r="D31">
        <v>-122.12</v>
      </c>
      <c r="E31">
        <v>1372</v>
      </c>
      <c r="F31">
        <v>7.6</v>
      </c>
      <c r="G31">
        <v>3.25</v>
      </c>
      <c r="H31" t="s">
        <v>325</v>
      </c>
      <c r="I31">
        <v>30</v>
      </c>
      <c r="J31">
        <v>235.3</v>
      </c>
    </row>
    <row r="32" spans="1:10" x14ac:dyDescent="0.6">
      <c r="A32">
        <v>28</v>
      </c>
      <c r="B32">
        <v>28</v>
      </c>
      <c r="C32">
        <v>43.8</v>
      </c>
      <c r="D32">
        <v>-121.68</v>
      </c>
      <c r="E32">
        <v>1829</v>
      </c>
      <c r="F32">
        <v>4.8</v>
      </c>
      <c r="G32">
        <v>1.37</v>
      </c>
      <c r="H32" t="s">
        <v>325</v>
      </c>
      <c r="I32">
        <v>30</v>
      </c>
      <c r="J32">
        <v>199.3</v>
      </c>
    </row>
    <row r="33" spans="1:10" x14ac:dyDescent="0.6">
      <c r="A33">
        <v>29</v>
      </c>
      <c r="B33">
        <v>29</v>
      </c>
      <c r="C33">
        <v>43.07</v>
      </c>
      <c r="D33">
        <v>-122.95</v>
      </c>
      <c r="E33">
        <v>1158</v>
      </c>
      <c r="F33">
        <v>10.3</v>
      </c>
      <c r="G33">
        <v>2.5499999999999998</v>
      </c>
      <c r="H33" t="s">
        <v>325</v>
      </c>
      <c r="I33">
        <v>30</v>
      </c>
      <c r="J33">
        <v>204</v>
      </c>
    </row>
    <row r="34" spans="1:10" x14ac:dyDescent="0.6">
      <c r="A34">
        <v>30</v>
      </c>
      <c r="B34">
        <v>30</v>
      </c>
      <c r="C34">
        <v>42.87</v>
      </c>
      <c r="D34">
        <v>-122.37</v>
      </c>
      <c r="E34">
        <v>1524</v>
      </c>
      <c r="F34">
        <v>5.5</v>
      </c>
      <c r="G34">
        <v>2.0499999999999998</v>
      </c>
      <c r="H34" t="s">
        <v>325</v>
      </c>
      <c r="I34">
        <v>30</v>
      </c>
      <c r="J34">
        <v>229</v>
      </c>
    </row>
    <row r="35" spans="1:10" x14ac:dyDescent="0.6">
      <c r="A35">
        <v>31</v>
      </c>
      <c r="B35">
        <v>31</v>
      </c>
      <c r="C35">
        <v>41.97</v>
      </c>
      <c r="D35">
        <v>-123.67</v>
      </c>
      <c r="E35">
        <v>1295</v>
      </c>
      <c r="F35">
        <v>9</v>
      </c>
      <c r="G35">
        <v>1.8</v>
      </c>
      <c r="H35" t="s">
        <v>325</v>
      </c>
      <c r="I35">
        <v>30</v>
      </c>
      <c r="J35">
        <v>188.3</v>
      </c>
    </row>
    <row r="36" spans="1:10" x14ac:dyDescent="0.6">
      <c r="A36">
        <v>32</v>
      </c>
      <c r="B36">
        <v>32</v>
      </c>
      <c r="C36">
        <v>42</v>
      </c>
      <c r="D36">
        <v>-123</v>
      </c>
      <c r="E36">
        <v>1737</v>
      </c>
      <c r="F36">
        <v>4.4000000000000004</v>
      </c>
      <c r="G36">
        <v>1.73</v>
      </c>
      <c r="H36" t="s">
        <v>325</v>
      </c>
      <c r="I36">
        <v>30</v>
      </c>
      <c r="J36">
        <v>196.7</v>
      </c>
    </row>
    <row r="37" spans="1:10" x14ac:dyDescent="0.6">
      <c r="A37">
        <v>33</v>
      </c>
      <c r="B37">
        <v>33</v>
      </c>
      <c r="C37">
        <v>42.2</v>
      </c>
      <c r="D37">
        <v>-122.3</v>
      </c>
      <c r="E37">
        <v>1646</v>
      </c>
      <c r="F37">
        <v>6</v>
      </c>
      <c r="G37">
        <v>1.36</v>
      </c>
      <c r="H37" t="s">
        <v>325</v>
      </c>
      <c r="I37">
        <v>30</v>
      </c>
      <c r="J37">
        <v>221</v>
      </c>
    </row>
    <row r="38" spans="1:10" x14ac:dyDescent="0.6">
      <c r="A38">
        <v>34</v>
      </c>
      <c r="B38">
        <v>34</v>
      </c>
      <c r="C38">
        <v>42.1</v>
      </c>
      <c r="D38">
        <v>-120.28</v>
      </c>
      <c r="E38">
        <v>2286</v>
      </c>
      <c r="F38">
        <v>4.9000000000000004</v>
      </c>
      <c r="G38">
        <v>1.61</v>
      </c>
      <c r="H38" t="s">
        <v>325</v>
      </c>
      <c r="I38">
        <v>30</v>
      </c>
      <c r="J38">
        <v>161.30000000000001</v>
      </c>
    </row>
    <row r="39" spans="1:10" x14ac:dyDescent="0.6">
      <c r="A39">
        <v>35</v>
      </c>
      <c r="B39">
        <v>35</v>
      </c>
      <c r="C39">
        <v>45.77</v>
      </c>
      <c r="D39">
        <v>-117.82</v>
      </c>
      <c r="E39">
        <v>1524</v>
      </c>
      <c r="F39">
        <v>5</v>
      </c>
      <c r="G39">
        <v>2</v>
      </c>
      <c r="H39" t="s">
        <v>325</v>
      </c>
      <c r="I39">
        <v>30</v>
      </c>
      <c r="J39">
        <v>223.3</v>
      </c>
    </row>
    <row r="40" spans="1:10" x14ac:dyDescent="0.6">
      <c r="A40">
        <v>36</v>
      </c>
      <c r="B40">
        <v>36</v>
      </c>
      <c r="C40">
        <v>42</v>
      </c>
      <c r="D40">
        <v>-122.92</v>
      </c>
      <c r="E40">
        <v>1920</v>
      </c>
      <c r="F40">
        <v>5.3</v>
      </c>
      <c r="G40">
        <v>2.14</v>
      </c>
      <c r="H40" t="s">
        <v>325</v>
      </c>
      <c r="I40">
        <v>30</v>
      </c>
      <c r="J40">
        <v>169.7</v>
      </c>
    </row>
    <row r="41" spans="1:10" x14ac:dyDescent="0.6">
      <c r="A41">
        <v>37</v>
      </c>
      <c r="B41">
        <v>37</v>
      </c>
      <c r="C41">
        <v>41.3</v>
      </c>
      <c r="D41">
        <v>-122.92</v>
      </c>
      <c r="E41">
        <v>1829</v>
      </c>
      <c r="F41">
        <v>8</v>
      </c>
      <c r="G41">
        <v>1.0900000000000001</v>
      </c>
      <c r="H41" t="s">
        <v>325</v>
      </c>
      <c r="I41">
        <v>30</v>
      </c>
      <c r="J41">
        <v>127.3</v>
      </c>
    </row>
    <row r="42" spans="1:10" x14ac:dyDescent="0.6">
      <c r="A42">
        <v>38</v>
      </c>
      <c r="B42">
        <v>38</v>
      </c>
      <c r="C42">
        <v>41.83</v>
      </c>
      <c r="D42">
        <v>-122.23</v>
      </c>
      <c r="E42">
        <v>1981</v>
      </c>
      <c r="F42">
        <v>4</v>
      </c>
      <c r="G42">
        <v>1.23</v>
      </c>
      <c r="H42" t="s">
        <v>325</v>
      </c>
      <c r="I42">
        <v>30</v>
      </c>
      <c r="J42">
        <v>152</v>
      </c>
    </row>
    <row r="43" spans="1:10" x14ac:dyDescent="0.6">
      <c r="A43">
        <v>39</v>
      </c>
      <c r="B43">
        <v>39</v>
      </c>
      <c r="C43">
        <v>39.950000000000003</v>
      </c>
      <c r="D43">
        <v>-120.97</v>
      </c>
      <c r="E43">
        <v>1829</v>
      </c>
      <c r="F43">
        <v>7.3</v>
      </c>
      <c r="G43">
        <v>1</v>
      </c>
      <c r="H43" t="s">
        <v>325</v>
      </c>
      <c r="I43">
        <v>30</v>
      </c>
      <c r="J43">
        <v>139.69999999999999</v>
      </c>
    </row>
    <row r="44" spans="1:10" x14ac:dyDescent="0.6">
      <c r="A44">
        <v>40</v>
      </c>
      <c r="B44">
        <v>40</v>
      </c>
      <c r="C44">
        <v>39.5</v>
      </c>
      <c r="D44">
        <v>-120.47</v>
      </c>
      <c r="E44">
        <v>2134</v>
      </c>
      <c r="F44">
        <v>6.4</v>
      </c>
      <c r="G44">
        <v>1.63</v>
      </c>
      <c r="H44" t="s">
        <v>325</v>
      </c>
      <c r="I44">
        <v>30</v>
      </c>
      <c r="J44">
        <v>132</v>
      </c>
    </row>
    <row r="45" spans="1:10" x14ac:dyDescent="0.6">
      <c r="A45">
        <v>41</v>
      </c>
      <c r="B45">
        <v>41</v>
      </c>
      <c r="C45">
        <v>38.65</v>
      </c>
      <c r="D45">
        <v>-120.07</v>
      </c>
      <c r="E45">
        <v>2225</v>
      </c>
      <c r="F45">
        <v>6.1</v>
      </c>
      <c r="G45">
        <v>1.56</v>
      </c>
      <c r="H45" t="s">
        <v>325</v>
      </c>
      <c r="I45">
        <v>30</v>
      </c>
      <c r="J45">
        <v>126</v>
      </c>
    </row>
    <row r="46" spans="1:10" x14ac:dyDescent="0.6">
      <c r="A46">
        <v>42</v>
      </c>
      <c r="B46">
        <v>42</v>
      </c>
      <c r="C46">
        <v>38.619999999999997</v>
      </c>
      <c r="D46">
        <v>-119.92</v>
      </c>
      <c r="E46">
        <v>2530</v>
      </c>
      <c r="F46">
        <v>4</v>
      </c>
      <c r="G46">
        <v>1.81</v>
      </c>
      <c r="H46" t="s">
        <v>325</v>
      </c>
      <c r="I46">
        <v>30</v>
      </c>
      <c r="J46">
        <v>122</v>
      </c>
    </row>
    <row r="47" spans="1:10" x14ac:dyDescent="0.6">
      <c r="A47">
        <v>43</v>
      </c>
      <c r="B47">
        <v>43</v>
      </c>
      <c r="C47">
        <v>37.18</v>
      </c>
      <c r="D47">
        <v>-119.15</v>
      </c>
      <c r="E47">
        <v>2591</v>
      </c>
      <c r="F47">
        <v>4.7</v>
      </c>
      <c r="G47">
        <v>0.99</v>
      </c>
      <c r="H47" t="s">
        <v>325</v>
      </c>
      <c r="I47">
        <v>30</v>
      </c>
      <c r="J47">
        <v>140.69999999999999</v>
      </c>
    </row>
    <row r="48" spans="1:10" x14ac:dyDescent="0.6">
      <c r="A48">
        <v>44</v>
      </c>
      <c r="B48">
        <v>44</v>
      </c>
      <c r="C48">
        <v>35.75</v>
      </c>
      <c r="D48">
        <v>-118.42</v>
      </c>
      <c r="E48">
        <v>2438</v>
      </c>
      <c r="F48">
        <v>9.1</v>
      </c>
      <c r="G48">
        <v>0.27</v>
      </c>
      <c r="H48" t="s">
        <v>325</v>
      </c>
      <c r="I48">
        <v>30</v>
      </c>
      <c r="J48">
        <v>131.69999999999999</v>
      </c>
    </row>
    <row r="49" spans="1:10" x14ac:dyDescent="0.6">
      <c r="A49">
        <v>45</v>
      </c>
      <c r="B49">
        <v>45</v>
      </c>
      <c r="C49">
        <v>48.73</v>
      </c>
      <c r="D49">
        <v>-116.87</v>
      </c>
      <c r="E49">
        <v>914</v>
      </c>
      <c r="F49">
        <v>5.7</v>
      </c>
      <c r="G49">
        <v>2.3199999999999998</v>
      </c>
      <c r="H49" t="s">
        <v>325</v>
      </c>
      <c r="I49">
        <v>30</v>
      </c>
      <c r="J49">
        <v>239.3</v>
      </c>
    </row>
    <row r="50" spans="1:10" x14ac:dyDescent="0.6">
      <c r="A50">
        <v>46</v>
      </c>
      <c r="B50">
        <v>46</v>
      </c>
      <c r="C50">
        <v>48.55</v>
      </c>
      <c r="D50">
        <v>-116.22</v>
      </c>
      <c r="E50">
        <v>1280</v>
      </c>
      <c r="F50">
        <v>4.9000000000000004</v>
      </c>
      <c r="G50">
        <v>3.04</v>
      </c>
      <c r="H50" t="s">
        <v>325</v>
      </c>
      <c r="I50">
        <v>30</v>
      </c>
      <c r="J50">
        <v>241</v>
      </c>
    </row>
    <row r="51" spans="1:10" x14ac:dyDescent="0.6">
      <c r="A51">
        <v>47</v>
      </c>
      <c r="B51">
        <v>47</v>
      </c>
      <c r="C51">
        <v>48.32</v>
      </c>
      <c r="D51">
        <v>-116.25</v>
      </c>
      <c r="E51">
        <v>1067</v>
      </c>
      <c r="F51">
        <v>5.6</v>
      </c>
      <c r="G51">
        <v>4.79</v>
      </c>
      <c r="H51" t="s">
        <v>325</v>
      </c>
      <c r="I51">
        <v>30</v>
      </c>
      <c r="J51">
        <v>237.3</v>
      </c>
    </row>
    <row r="52" spans="1:10" x14ac:dyDescent="0.6">
      <c r="A52">
        <v>48</v>
      </c>
      <c r="B52">
        <v>48</v>
      </c>
      <c r="C52">
        <v>47.73</v>
      </c>
      <c r="D52">
        <v>-116.52</v>
      </c>
      <c r="E52">
        <v>914</v>
      </c>
      <c r="F52">
        <v>7.3</v>
      </c>
      <c r="G52">
        <v>3.74</v>
      </c>
      <c r="H52" t="s">
        <v>325</v>
      </c>
      <c r="I52">
        <v>30</v>
      </c>
      <c r="J52">
        <v>238</v>
      </c>
    </row>
    <row r="53" spans="1:10" x14ac:dyDescent="0.6">
      <c r="A53">
        <v>49</v>
      </c>
      <c r="B53">
        <v>49</v>
      </c>
      <c r="C53">
        <v>47.13</v>
      </c>
      <c r="D53">
        <v>-116.37</v>
      </c>
      <c r="E53">
        <v>914</v>
      </c>
      <c r="F53">
        <v>6.9</v>
      </c>
      <c r="G53">
        <v>2.46</v>
      </c>
      <c r="H53" t="s">
        <v>325</v>
      </c>
      <c r="I53">
        <v>30</v>
      </c>
      <c r="J53">
        <v>261</v>
      </c>
    </row>
    <row r="54" spans="1:10" x14ac:dyDescent="0.6">
      <c r="A54">
        <v>50</v>
      </c>
      <c r="B54">
        <v>50</v>
      </c>
      <c r="C54">
        <v>47.17</v>
      </c>
      <c r="D54">
        <v>-116.08</v>
      </c>
      <c r="E54">
        <v>1067</v>
      </c>
      <c r="F54">
        <v>7</v>
      </c>
      <c r="G54">
        <v>2.68</v>
      </c>
      <c r="H54" t="s">
        <v>325</v>
      </c>
      <c r="I54">
        <v>30</v>
      </c>
      <c r="J54">
        <v>242.7</v>
      </c>
    </row>
    <row r="55" spans="1:10" x14ac:dyDescent="0.6">
      <c r="A55">
        <v>51</v>
      </c>
      <c r="B55">
        <v>51</v>
      </c>
      <c r="C55">
        <v>47</v>
      </c>
      <c r="D55">
        <v>-116.1</v>
      </c>
      <c r="E55">
        <v>1524</v>
      </c>
      <c r="F55">
        <v>4.5999999999999996</v>
      </c>
      <c r="G55">
        <v>3.22</v>
      </c>
      <c r="H55" t="s">
        <v>325</v>
      </c>
      <c r="I55">
        <v>30</v>
      </c>
      <c r="J55">
        <v>214.3</v>
      </c>
    </row>
    <row r="56" spans="1:10" x14ac:dyDescent="0.6">
      <c r="A56">
        <v>52</v>
      </c>
      <c r="B56">
        <v>52</v>
      </c>
      <c r="C56">
        <v>46.82</v>
      </c>
      <c r="D56">
        <v>-116.17</v>
      </c>
      <c r="E56">
        <v>914</v>
      </c>
      <c r="F56">
        <v>6.4</v>
      </c>
      <c r="G56">
        <v>2.77</v>
      </c>
      <c r="H56" t="s">
        <v>325</v>
      </c>
      <c r="I56">
        <v>30</v>
      </c>
      <c r="J56">
        <v>247.7</v>
      </c>
    </row>
    <row r="57" spans="1:10" x14ac:dyDescent="0.6">
      <c r="A57">
        <v>53</v>
      </c>
      <c r="B57">
        <v>53</v>
      </c>
      <c r="C57">
        <v>46.77</v>
      </c>
      <c r="D57">
        <v>-115.8</v>
      </c>
      <c r="E57">
        <v>1524</v>
      </c>
      <c r="F57">
        <v>4.4000000000000004</v>
      </c>
      <c r="G57">
        <v>3.41</v>
      </c>
      <c r="H57" t="s">
        <v>325</v>
      </c>
      <c r="I57">
        <v>30</v>
      </c>
      <c r="J57">
        <v>244.3</v>
      </c>
    </row>
    <row r="58" spans="1:10" x14ac:dyDescent="0.6">
      <c r="A58">
        <v>54</v>
      </c>
      <c r="B58">
        <v>54</v>
      </c>
      <c r="C58">
        <v>46.77</v>
      </c>
      <c r="D58">
        <v>-115.1</v>
      </c>
      <c r="E58">
        <v>1219</v>
      </c>
      <c r="F58">
        <v>5.8</v>
      </c>
      <c r="G58">
        <v>2.63</v>
      </c>
      <c r="H58" t="s">
        <v>325</v>
      </c>
      <c r="I58">
        <v>30</v>
      </c>
      <c r="J58">
        <v>234.7</v>
      </c>
    </row>
    <row r="59" spans="1:10" x14ac:dyDescent="0.6">
      <c r="A59">
        <v>55</v>
      </c>
      <c r="B59">
        <v>55</v>
      </c>
      <c r="C59">
        <v>48.38</v>
      </c>
      <c r="D59">
        <v>-115.57</v>
      </c>
      <c r="E59">
        <v>671</v>
      </c>
      <c r="F59">
        <v>7.7</v>
      </c>
      <c r="G59">
        <v>1.79</v>
      </c>
      <c r="H59" t="s">
        <v>325</v>
      </c>
      <c r="I59">
        <v>30</v>
      </c>
      <c r="J59">
        <v>253</v>
      </c>
    </row>
    <row r="60" spans="1:10" x14ac:dyDescent="0.6">
      <c r="A60">
        <v>56</v>
      </c>
      <c r="B60">
        <v>56</v>
      </c>
      <c r="C60">
        <v>48.38</v>
      </c>
      <c r="D60">
        <v>-115.82</v>
      </c>
      <c r="E60">
        <v>671</v>
      </c>
      <c r="F60">
        <v>7.8</v>
      </c>
      <c r="G60">
        <v>2.62</v>
      </c>
      <c r="H60" t="s">
        <v>325</v>
      </c>
      <c r="I60">
        <v>30</v>
      </c>
      <c r="J60">
        <v>234.3</v>
      </c>
    </row>
    <row r="61" spans="1:10" x14ac:dyDescent="0.6">
      <c r="A61">
        <v>57</v>
      </c>
      <c r="B61">
        <v>57</v>
      </c>
      <c r="C61">
        <v>47.98</v>
      </c>
      <c r="D61">
        <v>-113.95</v>
      </c>
      <c r="E61">
        <v>1158</v>
      </c>
      <c r="F61">
        <v>5.6</v>
      </c>
      <c r="G61">
        <v>3.43</v>
      </c>
      <c r="H61" t="s">
        <v>325</v>
      </c>
      <c r="I61">
        <v>30</v>
      </c>
      <c r="J61">
        <v>242.7</v>
      </c>
    </row>
    <row r="62" spans="1:10" x14ac:dyDescent="0.6">
      <c r="A62">
        <v>58</v>
      </c>
      <c r="B62">
        <v>58</v>
      </c>
      <c r="C62">
        <v>48.32</v>
      </c>
      <c r="D62">
        <v>-113.98</v>
      </c>
      <c r="E62">
        <v>1128</v>
      </c>
      <c r="F62">
        <v>5.7</v>
      </c>
      <c r="G62">
        <v>3.64</v>
      </c>
      <c r="H62" t="s">
        <v>325</v>
      </c>
      <c r="I62">
        <v>30</v>
      </c>
      <c r="J62">
        <v>252</v>
      </c>
    </row>
    <row r="63" spans="1:10" x14ac:dyDescent="0.6">
      <c r="A63">
        <v>59</v>
      </c>
      <c r="B63">
        <v>59</v>
      </c>
      <c r="C63">
        <v>48.55</v>
      </c>
      <c r="D63">
        <v>-113.95</v>
      </c>
      <c r="E63">
        <v>1006</v>
      </c>
      <c r="F63">
        <v>6</v>
      </c>
      <c r="G63">
        <v>3</v>
      </c>
      <c r="H63" t="s">
        <v>325</v>
      </c>
      <c r="I63">
        <v>30</v>
      </c>
      <c r="J63">
        <v>248</v>
      </c>
    </row>
    <row r="64" spans="1:10" x14ac:dyDescent="0.6">
      <c r="A64">
        <v>60</v>
      </c>
      <c r="B64">
        <v>60</v>
      </c>
      <c r="C64">
        <v>47.2</v>
      </c>
      <c r="D64">
        <v>-115.63</v>
      </c>
      <c r="E64">
        <v>1189</v>
      </c>
      <c r="F64">
        <v>6.4</v>
      </c>
      <c r="G64">
        <v>2.87</v>
      </c>
      <c r="H64" t="s">
        <v>325</v>
      </c>
      <c r="I64">
        <v>30</v>
      </c>
      <c r="J64">
        <v>241.3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workbookViewId="0">
      <selection activeCell="A3" sqref="A3"/>
    </sheetView>
  </sheetViews>
  <sheetFormatPr defaultColWidth="10.796875" defaultRowHeight="15.6" x14ac:dyDescent="0.6"/>
  <cols>
    <col min="1" max="1" width="5.6484375" customWidth="1"/>
    <col min="2" max="2" width="4.1484375" bestFit="1" customWidth="1"/>
    <col min="3" max="3" width="5.1484375" bestFit="1" customWidth="1"/>
    <col min="4" max="4" width="6.1484375" bestFit="1" customWidth="1"/>
    <col min="5" max="5" width="8.1484375" bestFit="1" customWidth="1"/>
    <col min="6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14</v>
      </c>
    </row>
    <row r="2" spans="1:12" x14ac:dyDescent="0.6">
      <c r="A2" s="4" t="s">
        <v>584</v>
      </c>
    </row>
    <row r="4" spans="1:12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2409</v>
      </c>
      <c r="B5" t="s">
        <v>9</v>
      </c>
      <c r="C5">
        <v>39.799999999999997</v>
      </c>
      <c r="D5">
        <v>111.3</v>
      </c>
      <c r="E5">
        <v>2682.24</v>
      </c>
      <c r="F5">
        <v>3.4</v>
      </c>
      <c r="G5">
        <v>2</v>
      </c>
      <c r="J5">
        <v>55</v>
      </c>
    </row>
    <row r="6" spans="1:12" x14ac:dyDescent="0.6">
      <c r="A6">
        <v>2407</v>
      </c>
      <c r="B6" t="s">
        <v>9</v>
      </c>
      <c r="C6">
        <v>38.799999999999997</v>
      </c>
      <c r="D6">
        <v>112.1</v>
      </c>
      <c r="E6">
        <v>2438.4</v>
      </c>
      <c r="F6">
        <v>5.5</v>
      </c>
      <c r="G6">
        <v>1.28</v>
      </c>
      <c r="J6">
        <v>59</v>
      </c>
    </row>
    <row r="7" spans="1:12" x14ac:dyDescent="0.6">
      <c r="A7">
        <v>2429</v>
      </c>
      <c r="B7" t="s">
        <v>9</v>
      </c>
      <c r="C7">
        <v>37.700000000000003</v>
      </c>
      <c r="D7">
        <v>112.2</v>
      </c>
      <c r="E7">
        <v>2499.36</v>
      </c>
      <c r="F7">
        <v>3.9</v>
      </c>
      <c r="G7">
        <v>1.59</v>
      </c>
      <c r="J7">
        <v>79</v>
      </c>
    </row>
    <row r="8" spans="1:12" x14ac:dyDescent="0.6">
      <c r="A8">
        <v>2432</v>
      </c>
      <c r="B8" t="s">
        <v>9</v>
      </c>
      <c r="C8">
        <v>37.5</v>
      </c>
      <c r="D8">
        <v>112.7</v>
      </c>
      <c r="E8">
        <v>2590.8000000000002</v>
      </c>
      <c r="F8">
        <v>3.5</v>
      </c>
      <c r="G8">
        <v>2.13</v>
      </c>
      <c r="J8">
        <v>64</v>
      </c>
    </row>
    <row r="9" spans="1:12" x14ac:dyDescent="0.6">
      <c r="A9">
        <v>2406</v>
      </c>
      <c r="B9" t="s">
        <v>10</v>
      </c>
      <c r="C9">
        <v>37.5</v>
      </c>
      <c r="D9">
        <v>105.8</v>
      </c>
      <c r="E9">
        <v>2590.8000000000002</v>
      </c>
      <c r="F9">
        <v>3.3</v>
      </c>
      <c r="G9">
        <v>1.1299999999999999</v>
      </c>
      <c r="J9">
        <v>92</v>
      </c>
    </row>
    <row r="10" spans="1:12" x14ac:dyDescent="0.6">
      <c r="A10">
        <v>2431</v>
      </c>
      <c r="B10" t="s">
        <v>10</v>
      </c>
      <c r="C10">
        <v>38.799999999999997</v>
      </c>
      <c r="D10">
        <v>105</v>
      </c>
      <c r="E10">
        <v>3048</v>
      </c>
      <c r="F10">
        <v>0.4</v>
      </c>
      <c r="G10">
        <v>4.09</v>
      </c>
      <c r="J10">
        <v>95</v>
      </c>
    </row>
    <row r="11" spans="1:12" x14ac:dyDescent="0.6">
      <c r="A11">
        <v>2430</v>
      </c>
      <c r="B11" t="s">
        <v>10</v>
      </c>
      <c r="C11">
        <v>37.5</v>
      </c>
      <c r="D11">
        <v>105</v>
      </c>
      <c r="E11">
        <v>2438.4</v>
      </c>
      <c r="F11">
        <v>6.6</v>
      </c>
      <c r="G11">
        <v>2.56</v>
      </c>
      <c r="J11">
        <v>92</v>
      </c>
    </row>
    <row r="12" spans="1:12" x14ac:dyDescent="0.6">
      <c r="A12">
        <v>2405</v>
      </c>
      <c r="B12" t="s">
        <v>10</v>
      </c>
      <c r="C12">
        <v>37.5</v>
      </c>
      <c r="D12">
        <v>105</v>
      </c>
      <c r="E12">
        <v>2438.4</v>
      </c>
      <c r="F12">
        <v>6.6</v>
      </c>
      <c r="G12">
        <v>2.56</v>
      </c>
      <c r="J12">
        <v>113</v>
      </c>
    </row>
    <row r="13" spans="1:12" x14ac:dyDescent="0.6">
      <c r="A13">
        <v>2421</v>
      </c>
      <c r="B13" t="s">
        <v>11</v>
      </c>
      <c r="C13">
        <v>36</v>
      </c>
      <c r="D13">
        <v>105.4</v>
      </c>
      <c r="E13">
        <v>2651.76</v>
      </c>
      <c r="F13">
        <v>5.7</v>
      </c>
      <c r="G13">
        <v>3.32</v>
      </c>
      <c r="J13">
        <v>135</v>
      </c>
    </row>
    <row r="14" spans="1:12" x14ac:dyDescent="0.6">
      <c r="A14">
        <v>2415</v>
      </c>
      <c r="B14" t="s">
        <v>11</v>
      </c>
      <c r="C14">
        <v>33.4</v>
      </c>
      <c r="D14">
        <v>105.8</v>
      </c>
      <c r="E14">
        <v>2743.2</v>
      </c>
      <c r="F14">
        <v>7</v>
      </c>
      <c r="G14">
        <v>4.8499999999999996</v>
      </c>
      <c r="J14">
        <v>87</v>
      </c>
    </row>
    <row r="15" spans="1:12" x14ac:dyDescent="0.6">
      <c r="A15">
        <v>2426</v>
      </c>
      <c r="B15" t="s">
        <v>11</v>
      </c>
      <c r="C15">
        <v>33</v>
      </c>
      <c r="D15">
        <v>105.9</v>
      </c>
      <c r="E15">
        <v>2651.76</v>
      </c>
      <c r="F15">
        <v>7.1</v>
      </c>
      <c r="G15">
        <v>2.42</v>
      </c>
      <c r="J15">
        <v>111</v>
      </c>
    </row>
    <row r="16" spans="1:12" x14ac:dyDescent="0.6">
      <c r="A16">
        <v>2428</v>
      </c>
      <c r="B16" t="s">
        <v>11</v>
      </c>
      <c r="C16">
        <v>32.9</v>
      </c>
      <c r="D16">
        <v>105.4</v>
      </c>
      <c r="E16">
        <v>2590.8000000000002</v>
      </c>
      <c r="F16">
        <v>7.5</v>
      </c>
      <c r="G16">
        <v>3.24</v>
      </c>
      <c r="J16">
        <v>116</v>
      </c>
    </row>
    <row r="17" spans="1:10" x14ac:dyDescent="0.6">
      <c r="A17">
        <v>2412</v>
      </c>
      <c r="B17" t="s">
        <v>12</v>
      </c>
      <c r="C17">
        <v>34.4</v>
      </c>
      <c r="D17">
        <v>111.2</v>
      </c>
      <c r="E17">
        <v>1981.2</v>
      </c>
      <c r="F17">
        <v>10.7</v>
      </c>
      <c r="G17">
        <v>2.66</v>
      </c>
      <c r="J17">
        <v>109</v>
      </c>
    </row>
    <row r="18" spans="1:10" x14ac:dyDescent="0.6">
      <c r="A18">
        <v>2423</v>
      </c>
      <c r="B18" t="s">
        <v>12</v>
      </c>
      <c r="C18">
        <v>33.4</v>
      </c>
      <c r="D18">
        <v>110.8</v>
      </c>
      <c r="E18">
        <v>2377.44</v>
      </c>
      <c r="F18">
        <v>9.5</v>
      </c>
      <c r="G18">
        <v>1.88</v>
      </c>
      <c r="J18">
        <v>111</v>
      </c>
    </row>
    <row r="19" spans="1:10" x14ac:dyDescent="0.6">
      <c r="A19">
        <v>2427</v>
      </c>
      <c r="B19" t="s">
        <v>12</v>
      </c>
      <c r="C19">
        <v>32.4</v>
      </c>
      <c r="D19">
        <v>110.8</v>
      </c>
      <c r="E19">
        <v>2560.3200000000002</v>
      </c>
      <c r="F19">
        <v>9.6</v>
      </c>
      <c r="G19">
        <v>3.14</v>
      </c>
      <c r="J19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21"/>
  <sheetViews>
    <sheetView workbookViewId="0">
      <selection activeCell="N2" sqref="N2"/>
    </sheetView>
  </sheetViews>
  <sheetFormatPr defaultColWidth="10.796875" defaultRowHeight="15.6" x14ac:dyDescent="0.6"/>
  <cols>
    <col min="1" max="1" width="4" bestFit="1" customWidth="1"/>
    <col min="2" max="2" width="12.84765625" bestFit="1" customWidth="1"/>
    <col min="3" max="3" width="10.1484375" bestFit="1" customWidth="1"/>
    <col min="4" max="4" width="11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337</v>
      </c>
    </row>
    <row r="2" spans="1:12" x14ac:dyDescent="0.6">
      <c r="A2" s="4" t="s">
        <v>601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21</v>
      </c>
      <c r="B5" t="s">
        <v>327</v>
      </c>
      <c r="C5">
        <v>50.766666999999998</v>
      </c>
      <c r="D5">
        <v>119.783333</v>
      </c>
      <c r="E5">
        <v>490</v>
      </c>
      <c r="F5">
        <v>6.5</v>
      </c>
      <c r="G5">
        <v>1.82</v>
      </c>
      <c r="I5">
        <v>36</v>
      </c>
      <c r="J5">
        <v>622</v>
      </c>
    </row>
    <row r="6" spans="1:12" x14ac:dyDescent="0.6">
      <c r="A6">
        <v>13</v>
      </c>
      <c r="B6" t="s">
        <v>328</v>
      </c>
      <c r="C6">
        <v>48.8</v>
      </c>
      <c r="D6">
        <v>120</v>
      </c>
      <c r="E6">
        <v>750</v>
      </c>
      <c r="F6">
        <v>6.2</v>
      </c>
      <c r="G6">
        <v>2.52</v>
      </c>
      <c r="I6">
        <v>36</v>
      </c>
      <c r="J6">
        <v>663</v>
      </c>
    </row>
    <row r="7" spans="1:12" x14ac:dyDescent="0.6">
      <c r="A7">
        <v>11</v>
      </c>
      <c r="B7" t="s">
        <v>328</v>
      </c>
      <c r="C7">
        <v>48.8</v>
      </c>
      <c r="D7">
        <v>120</v>
      </c>
      <c r="E7">
        <v>900</v>
      </c>
      <c r="F7">
        <v>5.5</v>
      </c>
      <c r="G7">
        <v>2.52</v>
      </c>
      <c r="I7">
        <v>36</v>
      </c>
      <c r="J7">
        <v>612</v>
      </c>
    </row>
    <row r="8" spans="1:12" x14ac:dyDescent="0.6">
      <c r="A8">
        <v>3</v>
      </c>
      <c r="B8" t="s">
        <v>329</v>
      </c>
      <c r="C8">
        <v>46</v>
      </c>
      <c r="D8">
        <v>121</v>
      </c>
      <c r="E8">
        <v>1050</v>
      </c>
      <c r="F8">
        <v>7.2</v>
      </c>
      <c r="G8">
        <v>1</v>
      </c>
      <c r="I8">
        <v>36</v>
      </c>
      <c r="J8">
        <v>676</v>
      </c>
    </row>
    <row r="9" spans="1:12" x14ac:dyDescent="0.6">
      <c r="A9">
        <v>9</v>
      </c>
      <c r="B9" t="s">
        <v>330</v>
      </c>
      <c r="C9">
        <v>44.7</v>
      </c>
      <c r="D9">
        <v>119.2</v>
      </c>
      <c r="E9">
        <v>1350</v>
      </c>
      <c r="F9">
        <v>7.4</v>
      </c>
      <c r="G9">
        <v>1.55</v>
      </c>
      <c r="I9">
        <v>36</v>
      </c>
      <c r="J9">
        <v>636</v>
      </c>
    </row>
    <row r="10" spans="1:12" x14ac:dyDescent="0.6">
      <c r="A10">
        <v>5</v>
      </c>
      <c r="B10" t="s">
        <v>331</v>
      </c>
      <c r="C10">
        <v>44.2</v>
      </c>
      <c r="D10">
        <v>121.5</v>
      </c>
      <c r="E10">
        <v>1500</v>
      </c>
      <c r="F10">
        <v>5.7</v>
      </c>
      <c r="G10">
        <v>0.73</v>
      </c>
      <c r="I10">
        <v>36</v>
      </c>
      <c r="J10">
        <v>631</v>
      </c>
    </row>
    <row r="11" spans="1:12" x14ac:dyDescent="0.6">
      <c r="A11">
        <v>18</v>
      </c>
      <c r="B11" t="s">
        <v>330</v>
      </c>
      <c r="C11">
        <v>44.2</v>
      </c>
      <c r="D11">
        <v>119</v>
      </c>
      <c r="E11">
        <v>1350</v>
      </c>
      <c r="F11">
        <v>6.3</v>
      </c>
      <c r="G11">
        <v>1.32</v>
      </c>
      <c r="I11">
        <v>36</v>
      </c>
      <c r="J11">
        <v>619</v>
      </c>
    </row>
    <row r="12" spans="1:12" x14ac:dyDescent="0.6">
      <c r="A12">
        <v>19</v>
      </c>
      <c r="B12" t="s">
        <v>330</v>
      </c>
      <c r="C12">
        <v>44.2</v>
      </c>
      <c r="D12">
        <v>119</v>
      </c>
      <c r="E12">
        <v>1500</v>
      </c>
      <c r="F12">
        <v>5.6</v>
      </c>
      <c r="G12">
        <v>1.32</v>
      </c>
      <c r="I12">
        <v>36</v>
      </c>
      <c r="J12">
        <v>601</v>
      </c>
    </row>
    <row r="13" spans="1:12" x14ac:dyDescent="0.6">
      <c r="A13">
        <v>15</v>
      </c>
      <c r="B13" t="s">
        <v>330</v>
      </c>
      <c r="C13">
        <v>44.2</v>
      </c>
      <c r="D13">
        <v>119</v>
      </c>
      <c r="E13">
        <v>1800</v>
      </c>
      <c r="F13">
        <v>4.2</v>
      </c>
      <c r="G13">
        <v>1.32</v>
      </c>
      <c r="I13">
        <v>36</v>
      </c>
      <c r="J13">
        <v>585</v>
      </c>
    </row>
    <row r="14" spans="1:12" x14ac:dyDescent="0.6">
      <c r="A14">
        <v>17</v>
      </c>
      <c r="B14" t="s">
        <v>332</v>
      </c>
      <c r="C14">
        <v>43.8</v>
      </c>
      <c r="D14">
        <v>118.8</v>
      </c>
      <c r="E14">
        <v>1650</v>
      </c>
      <c r="F14">
        <v>6.1</v>
      </c>
      <c r="G14">
        <v>1.45</v>
      </c>
      <c r="I14">
        <v>36</v>
      </c>
      <c r="J14">
        <v>561</v>
      </c>
    </row>
    <row r="15" spans="1:12" x14ac:dyDescent="0.6">
      <c r="A15">
        <v>14</v>
      </c>
      <c r="B15" t="s">
        <v>332</v>
      </c>
      <c r="C15">
        <v>43.5</v>
      </c>
      <c r="D15">
        <v>119</v>
      </c>
      <c r="E15">
        <v>1350</v>
      </c>
      <c r="F15">
        <v>7</v>
      </c>
      <c r="G15">
        <v>0.72</v>
      </c>
      <c r="I15">
        <v>36</v>
      </c>
      <c r="J15">
        <v>601</v>
      </c>
    </row>
    <row r="16" spans="1:12" x14ac:dyDescent="0.6">
      <c r="A16">
        <v>2</v>
      </c>
      <c r="B16" t="s">
        <v>332</v>
      </c>
      <c r="C16">
        <v>43.5</v>
      </c>
      <c r="D16">
        <v>119</v>
      </c>
      <c r="E16">
        <v>1650</v>
      </c>
      <c r="F16">
        <v>5.7</v>
      </c>
      <c r="G16">
        <v>0.72</v>
      </c>
      <c r="I16">
        <v>36</v>
      </c>
      <c r="J16">
        <v>570</v>
      </c>
    </row>
    <row r="17" spans="1:10" x14ac:dyDescent="0.6">
      <c r="A17">
        <v>12</v>
      </c>
      <c r="B17" t="s">
        <v>333</v>
      </c>
      <c r="C17">
        <v>43.5</v>
      </c>
      <c r="D17">
        <v>121.2</v>
      </c>
      <c r="E17">
        <v>1350</v>
      </c>
      <c r="F17">
        <v>6.8</v>
      </c>
      <c r="G17">
        <v>0.94</v>
      </c>
      <c r="I17">
        <v>36</v>
      </c>
      <c r="J17">
        <v>634</v>
      </c>
    </row>
    <row r="18" spans="1:10" x14ac:dyDescent="0.6">
      <c r="A18">
        <v>10</v>
      </c>
      <c r="B18" t="s">
        <v>334</v>
      </c>
      <c r="C18">
        <v>43.4</v>
      </c>
      <c r="D18">
        <v>121.8</v>
      </c>
      <c r="E18">
        <v>1350</v>
      </c>
      <c r="F18">
        <v>6.5</v>
      </c>
      <c r="G18">
        <v>0.99</v>
      </c>
      <c r="I18">
        <v>36</v>
      </c>
      <c r="J18">
        <v>605</v>
      </c>
    </row>
    <row r="19" spans="1:10" x14ac:dyDescent="0.6">
      <c r="A19">
        <v>1</v>
      </c>
      <c r="B19" t="s">
        <v>335</v>
      </c>
      <c r="C19">
        <v>43.2</v>
      </c>
      <c r="D19">
        <v>121.9</v>
      </c>
      <c r="E19">
        <v>1350</v>
      </c>
      <c r="F19">
        <v>6.6</v>
      </c>
      <c r="G19">
        <v>1.26</v>
      </c>
      <c r="I19">
        <v>36</v>
      </c>
      <c r="J19">
        <v>556</v>
      </c>
    </row>
    <row r="20" spans="1:10" x14ac:dyDescent="0.6">
      <c r="A20">
        <v>16</v>
      </c>
      <c r="B20" t="s">
        <v>336</v>
      </c>
      <c r="C20">
        <v>42.5</v>
      </c>
      <c r="D20">
        <v>122.5</v>
      </c>
      <c r="E20">
        <v>750</v>
      </c>
      <c r="F20">
        <v>9.8000000000000007</v>
      </c>
      <c r="G20">
        <v>1.52</v>
      </c>
      <c r="I20">
        <v>36</v>
      </c>
      <c r="J20">
        <v>609</v>
      </c>
    </row>
    <row r="21" spans="1:10" x14ac:dyDescent="0.6">
      <c r="A21">
        <v>4</v>
      </c>
      <c r="B21" t="s">
        <v>336</v>
      </c>
      <c r="C21">
        <v>42.5</v>
      </c>
      <c r="D21">
        <v>122.5</v>
      </c>
      <c r="E21">
        <v>900</v>
      </c>
      <c r="F21">
        <v>9.1</v>
      </c>
      <c r="G21">
        <v>1.52</v>
      </c>
      <c r="I21">
        <v>36</v>
      </c>
      <c r="J21">
        <v>621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76"/>
  <sheetViews>
    <sheetView workbookViewId="0">
      <selection activeCell="A3" sqref="A3"/>
    </sheetView>
  </sheetViews>
  <sheetFormatPr defaultColWidth="10.796875" defaultRowHeight="15.6" x14ac:dyDescent="0.6"/>
  <cols>
    <col min="1" max="1" width="4.5" customWidth="1"/>
    <col min="2" max="2" width="4.1484375" bestFit="1" customWidth="1"/>
    <col min="3" max="4" width="12.1484375" bestFit="1" customWidth="1"/>
    <col min="5" max="5" width="9.1484375" bestFit="1" customWidth="1"/>
    <col min="6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337</v>
      </c>
    </row>
    <row r="2" spans="1:12" x14ac:dyDescent="0.6">
      <c r="A2" s="4" t="s">
        <v>602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701</v>
      </c>
      <c r="B5" t="s">
        <v>338</v>
      </c>
      <c r="C5">
        <v>46.583333330000002</v>
      </c>
      <c r="D5">
        <v>103.45</v>
      </c>
      <c r="E5">
        <v>792.48</v>
      </c>
      <c r="F5">
        <v>5.7</v>
      </c>
      <c r="G5">
        <v>2.78</v>
      </c>
      <c r="J5">
        <v>310</v>
      </c>
    </row>
    <row r="6" spans="1:12" x14ac:dyDescent="0.6">
      <c r="A6">
        <v>702</v>
      </c>
      <c r="B6" t="s">
        <v>338</v>
      </c>
      <c r="C6">
        <v>46.933333330000004</v>
      </c>
      <c r="D6">
        <v>103.5</v>
      </c>
      <c r="E6">
        <v>762</v>
      </c>
      <c r="F6">
        <v>5.8</v>
      </c>
      <c r="G6">
        <v>2.64</v>
      </c>
      <c r="J6">
        <v>291</v>
      </c>
    </row>
    <row r="7" spans="1:12" x14ac:dyDescent="0.6">
      <c r="A7">
        <v>703</v>
      </c>
      <c r="B7" t="s">
        <v>339</v>
      </c>
      <c r="C7">
        <v>45.85</v>
      </c>
      <c r="D7">
        <v>103.5</v>
      </c>
      <c r="E7">
        <v>975.36</v>
      </c>
      <c r="F7">
        <v>6.3</v>
      </c>
      <c r="G7">
        <v>2.77</v>
      </c>
      <c r="J7">
        <v>332</v>
      </c>
    </row>
    <row r="8" spans="1:12" x14ac:dyDescent="0.6">
      <c r="A8">
        <v>704</v>
      </c>
      <c r="B8" t="s">
        <v>339</v>
      </c>
      <c r="C8">
        <v>45.566666669999996</v>
      </c>
      <c r="D8">
        <v>103.1833333</v>
      </c>
      <c r="E8">
        <v>1051.56</v>
      </c>
      <c r="F8">
        <v>6.5</v>
      </c>
      <c r="G8">
        <v>2.77</v>
      </c>
      <c r="J8">
        <v>322</v>
      </c>
    </row>
    <row r="9" spans="1:12" x14ac:dyDescent="0.6">
      <c r="A9">
        <v>720</v>
      </c>
      <c r="B9" t="s">
        <v>340</v>
      </c>
      <c r="C9">
        <v>42.233333330000001</v>
      </c>
      <c r="D9">
        <v>99.766666670000006</v>
      </c>
      <c r="E9">
        <v>701.04</v>
      </c>
      <c r="F9">
        <v>8.4</v>
      </c>
      <c r="G9">
        <v>3.77</v>
      </c>
      <c r="J9">
        <v>340</v>
      </c>
    </row>
    <row r="10" spans="1:12" x14ac:dyDescent="0.6">
      <c r="A10">
        <v>721</v>
      </c>
      <c r="B10" t="s">
        <v>340</v>
      </c>
      <c r="C10">
        <v>42.9</v>
      </c>
      <c r="D10">
        <v>100.55</v>
      </c>
      <c r="E10">
        <v>822.96</v>
      </c>
      <c r="F10">
        <v>8.5</v>
      </c>
      <c r="G10">
        <v>3.24</v>
      </c>
      <c r="J10">
        <v>365</v>
      </c>
    </row>
    <row r="11" spans="1:12" x14ac:dyDescent="0.6">
      <c r="A11">
        <v>722</v>
      </c>
      <c r="B11" t="s">
        <v>340</v>
      </c>
      <c r="C11">
        <v>42.65</v>
      </c>
      <c r="D11">
        <v>103.08333330000001</v>
      </c>
      <c r="E11">
        <v>1310.6400000000001</v>
      </c>
      <c r="F11">
        <v>7.9</v>
      </c>
      <c r="G11">
        <v>3.12</v>
      </c>
      <c r="J11">
        <v>324</v>
      </c>
    </row>
    <row r="12" spans="1:12" x14ac:dyDescent="0.6">
      <c r="A12">
        <v>723</v>
      </c>
      <c r="B12" t="s">
        <v>340</v>
      </c>
      <c r="C12">
        <v>41.766666669999999</v>
      </c>
      <c r="D12">
        <v>103.83333330000001</v>
      </c>
      <c r="E12">
        <v>1402.08</v>
      </c>
      <c r="F12">
        <v>8.4</v>
      </c>
      <c r="G12">
        <v>2.5</v>
      </c>
      <c r="J12">
        <v>294</v>
      </c>
    </row>
    <row r="13" spans="1:12" x14ac:dyDescent="0.6">
      <c r="A13">
        <v>724</v>
      </c>
      <c r="B13" t="s">
        <v>10</v>
      </c>
      <c r="C13">
        <v>39.1</v>
      </c>
      <c r="D13">
        <v>104.6166667</v>
      </c>
      <c r="E13">
        <v>2255.52</v>
      </c>
      <c r="F13">
        <v>7</v>
      </c>
      <c r="G13">
        <v>3.17</v>
      </c>
      <c r="J13">
        <v>273</v>
      </c>
    </row>
    <row r="14" spans="1:12" x14ac:dyDescent="0.6">
      <c r="A14">
        <v>727</v>
      </c>
      <c r="B14" t="s">
        <v>69</v>
      </c>
      <c r="C14">
        <v>46.883333329999999</v>
      </c>
      <c r="D14">
        <v>105.16666669999999</v>
      </c>
      <c r="E14">
        <v>807.72</v>
      </c>
      <c r="F14">
        <v>6.4</v>
      </c>
      <c r="G14">
        <v>2.2400000000000002</v>
      </c>
      <c r="J14">
        <v>276</v>
      </c>
    </row>
    <row r="15" spans="1:12" x14ac:dyDescent="0.6">
      <c r="A15">
        <v>754</v>
      </c>
      <c r="B15" t="s">
        <v>69</v>
      </c>
      <c r="C15">
        <v>47.083333330000002</v>
      </c>
      <c r="D15">
        <v>110.83333330000001</v>
      </c>
      <c r="E15">
        <v>1371.6</v>
      </c>
      <c r="F15">
        <v>5.6</v>
      </c>
      <c r="G15">
        <v>3</v>
      </c>
      <c r="J15">
        <v>254</v>
      </c>
    </row>
    <row r="16" spans="1:12" x14ac:dyDescent="0.6">
      <c r="A16">
        <v>757</v>
      </c>
      <c r="B16" t="s">
        <v>339</v>
      </c>
      <c r="C16">
        <v>43.233333330000001</v>
      </c>
      <c r="D16">
        <v>100.9666667</v>
      </c>
      <c r="E16">
        <v>792.48</v>
      </c>
      <c r="F16">
        <v>8.6999999999999993</v>
      </c>
      <c r="G16">
        <v>3.11</v>
      </c>
      <c r="J16">
        <v>334</v>
      </c>
    </row>
    <row r="17" spans="1:10" x14ac:dyDescent="0.6">
      <c r="A17">
        <v>758</v>
      </c>
      <c r="B17" t="s">
        <v>340</v>
      </c>
      <c r="C17">
        <v>41.216666670000002</v>
      </c>
      <c r="D17">
        <v>103.25</v>
      </c>
      <c r="E17">
        <v>1371.6</v>
      </c>
      <c r="F17">
        <v>8.6</v>
      </c>
      <c r="G17">
        <v>2.86</v>
      </c>
      <c r="J17">
        <v>245</v>
      </c>
    </row>
    <row r="18" spans="1:10" x14ac:dyDescent="0.6">
      <c r="A18">
        <v>759</v>
      </c>
      <c r="B18" t="s">
        <v>340</v>
      </c>
      <c r="C18">
        <v>41.45</v>
      </c>
      <c r="D18">
        <v>103.08333330000001</v>
      </c>
      <c r="E18">
        <v>1310.6400000000001</v>
      </c>
      <c r="F18">
        <v>8.6999999999999993</v>
      </c>
      <c r="G18">
        <v>3.03</v>
      </c>
      <c r="J18">
        <v>292</v>
      </c>
    </row>
    <row r="19" spans="1:10" x14ac:dyDescent="0.6">
      <c r="A19">
        <v>760</v>
      </c>
      <c r="B19" t="s">
        <v>10</v>
      </c>
      <c r="C19">
        <v>40.200000000000003</v>
      </c>
      <c r="D19">
        <v>105.5333333</v>
      </c>
      <c r="E19">
        <v>2560.3200000000002</v>
      </c>
      <c r="F19">
        <v>4</v>
      </c>
      <c r="G19">
        <v>2.75</v>
      </c>
      <c r="J19">
        <v>227</v>
      </c>
    </row>
    <row r="20" spans="1:10" x14ac:dyDescent="0.6">
      <c r="A20">
        <v>761</v>
      </c>
      <c r="B20" t="s">
        <v>10</v>
      </c>
      <c r="C20">
        <v>39.983333330000001</v>
      </c>
      <c r="D20">
        <v>105.41666669999999</v>
      </c>
      <c r="E20">
        <v>2438.4</v>
      </c>
      <c r="F20">
        <v>5.8</v>
      </c>
      <c r="G20">
        <v>2.9</v>
      </c>
      <c r="J20">
        <v>237</v>
      </c>
    </row>
    <row r="21" spans="1:10" x14ac:dyDescent="0.6">
      <c r="A21">
        <v>762</v>
      </c>
      <c r="B21" t="s">
        <v>10</v>
      </c>
      <c r="C21">
        <v>39.383333329999999</v>
      </c>
      <c r="D21">
        <v>103.7833333</v>
      </c>
      <c r="E21">
        <v>1798.32</v>
      </c>
      <c r="F21">
        <v>8.6999999999999993</v>
      </c>
      <c r="G21">
        <v>2.76</v>
      </c>
      <c r="J21">
        <v>261</v>
      </c>
    </row>
    <row r="22" spans="1:10" x14ac:dyDescent="0.6">
      <c r="A22">
        <v>763</v>
      </c>
      <c r="B22" t="s">
        <v>10</v>
      </c>
      <c r="C22">
        <v>39.1</v>
      </c>
      <c r="D22">
        <v>105.1</v>
      </c>
      <c r="E22">
        <v>2377.44</v>
      </c>
      <c r="F22">
        <v>6.3</v>
      </c>
      <c r="G22">
        <v>3.25</v>
      </c>
      <c r="J22">
        <v>280</v>
      </c>
    </row>
    <row r="23" spans="1:10" x14ac:dyDescent="0.6">
      <c r="A23">
        <v>764</v>
      </c>
      <c r="B23" t="s">
        <v>10</v>
      </c>
      <c r="C23">
        <v>37.916666669999998</v>
      </c>
      <c r="D23">
        <v>105.25</v>
      </c>
      <c r="E23">
        <v>2682.24</v>
      </c>
      <c r="F23">
        <v>5.0999999999999996</v>
      </c>
      <c r="G23">
        <v>2.33</v>
      </c>
      <c r="J23">
        <v>260</v>
      </c>
    </row>
    <row r="24" spans="1:10" x14ac:dyDescent="0.6">
      <c r="A24">
        <v>765</v>
      </c>
      <c r="B24" t="s">
        <v>10</v>
      </c>
      <c r="C24">
        <v>37.316666669999996</v>
      </c>
      <c r="D24">
        <v>104.7166667</v>
      </c>
      <c r="E24">
        <v>2133.6</v>
      </c>
      <c r="F24">
        <v>8.6</v>
      </c>
      <c r="G24">
        <v>2.84</v>
      </c>
      <c r="J24">
        <v>339</v>
      </c>
    </row>
    <row r="25" spans="1:10" x14ac:dyDescent="0.6">
      <c r="A25">
        <v>766</v>
      </c>
      <c r="B25" t="s">
        <v>11</v>
      </c>
      <c r="C25">
        <v>33.333333330000002</v>
      </c>
      <c r="D25">
        <v>105.6</v>
      </c>
      <c r="E25">
        <v>2225.04</v>
      </c>
      <c r="F25">
        <v>9.8000000000000007</v>
      </c>
      <c r="G25">
        <v>3.67</v>
      </c>
      <c r="J25">
        <v>424</v>
      </c>
    </row>
    <row r="26" spans="1:10" x14ac:dyDescent="0.6">
      <c r="A26">
        <v>767</v>
      </c>
      <c r="B26" t="s">
        <v>11</v>
      </c>
      <c r="C26">
        <v>32.966666670000002</v>
      </c>
      <c r="D26">
        <v>105.41666669999999</v>
      </c>
      <c r="E26">
        <v>1950.72</v>
      </c>
      <c r="F26">
        <v>11</v>
      </c>
      <c r="G26">
        <v>3.46</v>
      </c>
      <c r="J26">
        <v>456</v>
      </c>
    </row>
    <row r="27" spans="1:10" x14ac:dyDescent="0.6">
      <c r="A27">
        <v>768</v>
      </c>
      <c r="B27" t="s">
        <v>11</v>
      </c>
      <c r="C27">
        <v>32.15</v>
      </c>
      <c r="D27">
        <v>104.75</v>
      </c>
      <c r="E27">
        <v>1767.84</v>
      </c>
      <c r="F27">
        <v>13.6</v>
      </c>
      <c r="G27">
        <v>3.65</v>
      </c>
      <c r="J27">
        <v>378</v>
      </c>
    </row>
    <row r="28" spans="1:10" x14ac:dyDescent="0.6">
      <c r="A28">
        <v>811</v>
      </c>
      <c r="B28" t="s">
        <v>69</v>
      </c>
      <c r="C28">
        <v>47.566666669999996</v>
      </c>
      <c r="D28">
        <v>106.9333333</v>
      </c>
      <c r="E28">
        <v>883.92</v>
      </c>
      <c r="F28">
        <v>6.7</v>
      </c>
      <c r="G28">
        <v>2.35</v>
      </c>
      <c r="J28">
        <v>315</v>
      </c>
    </row>
    <row r="29" spans="1:10" x14ac:dyDescent="0.6">
      <c r="A29">
        <v>812</v>
      </c>
      <c r="B29" t="s">
        <v>69</v>
      </c>
      <c r="C29">
        <v>47.5</v>
      </c>
      <c r="D29">
        <v>109.5</v>
      </c>
      <c r="E29">
        <v>1036.32</v>
      </c>
      <c r="F29">
        <v>6.6</v>
      </c>
      <c r="G29">
        <v>2.63</v>
      </c>
      <c r="J29">
        <v>300</v>
      </c>
    </row>
    <row r="30" spans="1:10" x14ac:dyDescent="0.6">
      <c r="A30">
        <v>813</v>
      </c>
      <c r="B30" t="s">
        <v>69</v>
      </c>
      <c r="C30">
        <v>47.883333329999999</v>
      </c>
      <c r="D30">
        <v>108.55</v>
      </c>
      <c r="E30">
        <v>1432.56</v>
      </c>
      <c r="F30">
        <v>5.5</v>
      </c>
      <c r="G30">
        <v>3.23</v>
      </c>
      <c r="J30">
        <v>282</v>
      </c>
    </row>
    <row r="31" spans="1:10" x14ac:dyDescent="0.6">
      <c r="A31">
        <v>814</v>
      </c>
      <c r="B31" t="s">
        <v>69</v>
      </c>
      <c r="C31">
        <v>47.05</v>
      </c>
      <c r="D31">
        <v>108.9833333</v>
      </c>
      <c r="E31">
        <v>1127.76</v>
      </c>
      <c r="F31">
        <v>6.6</v>
      </c>
      <c r="G31">
        <v>2.84</v>
      </c>
      <c r="J31">
        <v>275</v>
      </c>
    </row>
    <row r="32" spans="1:10" x14ac:dyDescent="0.6">
      <c r="A32">
        <v>815</v>
      </c>
      <c r="B32" t="s">
        <v>69</v>
      </c>
      <c r="C32">
        <v>47.066666669999996</v>
      </c>
      <c r="D32">
        <v>109.25</v>
      </c>
      <c r="E32">
        <v>1463.04</v>
      </c>
      <c r="F32">
        <v>5.5</v>
      </c>
      <c r="G32">
        <v>3.25</v>
      </c>
      <c r="J32">
        <v>271</v>
      </c>
    </row>
    <row r="33" spans="1:10" x14ac:dyDescent="0.6">
      <c r="A33">
        <v>816</v>
      </c>
      <c r="B33" t="s">
        <v>69</v>
      </c>
      <c r="C33">
        <v>46.616666670000001</v>
      </c>
      <c r="D33">
        <v>111.7833333</v>
      </c>
      <c r="E33">
        <v>1371.6</v>
      </c>
      <c r="F33">
        <v>5.9</v>
      </c>
      <c r="G33">
        <v>2.0499999999999998</v>
      </c>
      <c r="J33">
        <v>279</v>
      </c>
    </row>
    <row r="34" spans="1:10" x14ac:dyDescent="0.6">
      <c r="A34">
        <v>821</v>
      </c>
      <c r="B34" t="s">
        <v>69</v>
      </c>
      <c r="C34">
        <v>45.75</v>
      </c>
      <c r="D34">
        <v>109</v>
      </c>
      <c r="E34">
        <v>1158.24</v>
      </c>
      <c r="F34">
        <v>7.7</v>
      </c>
      <c r="G34">
        <v>2.21</v>
      </c>
      <c r="J34">
        <v>278</v>
      </c>
    </row>
    <row r="35" spans="1:10" x14ac:dyDescent="0.6">
      <c r="A35">
        <v>822</v>
      </c>
      <c r="B35" t="s">
        <v>69</v>
      </c>
      <c r="C35">
        <v>46.25</v>
      </c>
      <c r="D35">
        <v>108.45</v>
      </c>
      <c r="E35">
        <v>1158.24</v>
      </c>
      <c r="F35">
        <v>7.2</v>
      </c>
      <c r="G35">
        <v>2.27</v>
      </c>
      <c r="J35">
        <v>362</v>
      </c>
    </row>
    <row r="36" spans="1:10" x14ac:dyDescent="0.6">
      <c r="A36">
        <v>823</v>
      </c>
      <c r="B36" t="s">
        <v>69</v>
      </c>
      <c r="C36">
        <v>46.083333330000002</v>
      </c>
      <c r="D36">
        <v>107.3833333</v>
      </c>
      <c r="E36">
        <v>883.92</v>
      </c>
      <c r="F36">
        <v>7.7</v>
      </c>
      <c r="G36">
        <v>2.0699999999999998</v>
      </c>
      <c r="J36">
        <v>292</v>
      </c>
    </row>
    <row r="37" spans="1:10" x14ac:dyDescent="0.6">
      <c r="A37">
        <v>824</v>
      </c>
      <c r="B37" t="s">
        <v>69</v>
      </c>
      <c r="C37">
        <v>45.916666669999998</v>
      </c>
      <c r="D37">
        <v>106.6</v>
      </c>
      <c r="E37">
        <v>1036.32</v>
      </c>
      <c r="F37">
        <v>7.2</v>
      </c>
      <c r="G37">
        <v>2.35</v>
      </c>
      <c r="J37">
        <v>336</v>
      </c>
    </row>
    <row r="38" spans="1:10" x14ac:dyDescent="0.6">
      <c r="A38">
        <v>825</v>
      </c>
      <c r="B38" t="s">
        <v>69</v>
      </c>
      <c r="C38">
        <v>45.683333330000004</v>
      </c>
      <c r="D38">
        <v>106</v>
      </c>
      <c r="E38">
        <v>1097.28</v>
      </c>
      <c r="F38">
        <v>7</v>
      </c>
      <c r="G38">
        <v>2.27</v>
      </c>
      <c r="J38">
        <v>350</v>
      </c>
    </row>
    <row r="39" spans="1:10" x14ac:dyDescent="0.6">
      <c r="A39">
        <v>826</v>
      </c>
      <c r="B39" t="s">
        <v>69</v>
      </c>
      <c r="C39">
        <v>47</v>
      </c>
      <c r="D39">
        <v>104.66666669999999</v>
      </c>
      <c r="E39">
        <v>838.2</v>
      </c>
      <c r="F39">
        <v>6.3</v>
      </c>
      <c r="G39">
        <v>2.36</v>
      </c>
      <c r="J39">
        <v>270</v>
      </c>
    </row>
    <row r="40" spans="1:10" x14ac:dyDescent="0.6">
      <c r="A40">
        <v>827</v>
      </c>
      <c r="B40" t="s">
        <v>69</v>
      </c>
      <c r="C40">
        <v>45.833333330000002</v>
      </c>
      <c r="D40">
        <v>104.4666667</v>
      </c>
      <c r="E40">
        <v>1158.24</v>
      </c>
      <c r="F40">
        <v>6.8</v>
      </c>
      <c r="G40">
        <v>2.83</v>
      </c>
      <c r="J40">
        <v>355</v>
      </c>
    </row>
    <row r="41" spans="1:10" x14ac:dyDescent="0.6">
      <c r="A41">
        <v>828</v>
      </c>
      <c r="B41" t="s">
        <v>69</v>
      </c>
      <c r="C41">
        <v>45.583333330000002</v>
      </c>
      <c r="D41">
        <v>104.1333333</v>
      </c>
      <c r="E41">
        <v>1219.2</v>
      </c>
      <c r="F41">
        <v>6.6</v>
      </c>
      <c r="G41">
        <v>2.57</v>
      </c>
      <c r="J41">
        <v>340</v>
      </c>
    </row>
    <row r="42" spans="1:10" x14ac:dyDescent="0.6">
      <c r="A42">
        <v>829</v>
      </c>
      <c r="B42" t="s">
        <v>70</v>
      </c>
      <c r="C42">
        <v>44.8</v>
      </c>
      <c r="D42">
        <v>107.33333330000001</v>
      </c>
      <c r="E42">
        <v>1554.48</v>
      </c>
      <c r="F42">
        <v>5.9</v>
      </c>
      <c r="G42">
        <v>2.71</v>
      </c>
      <c r="J42">
        <v>252</v>
      </c>
    </row>
    <row r="43" spans="1:10" x14ac:dyDescent="0.6">
      <c r="A43">
        <v>830</v>
      </c>
      <c r="B43" t="s">
        <v>70</v>
      </c>
      <c r="C43">
        <v>44.616666670000001</v>
      </c>
      <c r="D43">
        <v>107.08333330000001</v>
      </c>
      <c r="E43">
        <v>2133.6</v>
      </c>
      <c r="F43">
        <v>3.9</v>
      </c>
      <c r="G43">
        <v>2.94</v>
      </c>
      <c r="J43">
        <v>238</v>
      </c>
    </row>
    <row r="44" spans="1:10" x14ac:dyDescent="0.6">
      <c r="A44">
        <v>831</v>
      </c>
      <c r="B44" t="s">
        <v>70</v>
      </c>
      <c r="C44">
        <v>44.183333330000004</v>
      </c>
      <c r="D44">
        <v>106.83333330000001</v>
      </c>
      <c r="E44">
        <v>1767.84</v>
      </c>
      <c r="F44">
        <v>6.6</v>
      </c>
      <c r="G44">
        <v>2.2799999999999998</v>
      </c>
      <c r="J44">
        <v>222</v>
      </c>
    </row>
    <row r="45" spans="1:10" x14ac:dyDescent="0.6">
      <c r="A45">
        <v>832</v>
      </c>
      <c r="B45" t="s">
        <v>70</v>
      </c>
      <c r="C45">
        <v>44.883333329999999</v>
      </c>
      <c r="D45">
        <v>105.55</v>
      </c>
      <c r="E45">
        <v>1188.72</v>
      </c>
      <c r="F45">
        <v>7.3</v>
      </c>
      <c r="G45">
        <v>2.42</v>
      </c>
      <c r="J45">
        <v>307</v>
      </c>
    </row>
    <row r="46" spans="1:10" x14ac:dyDescent="0.6">
      <c r="A46">
        <v>833</v>
      </c>
      <c r="B46" t="s">
        <v>70</v>
      </c>
      <c r="C46">
        <v>44.65</v>
      </c>
      <c r="D46">
        <v>104.2666667</v>
      </c>
      <c r="E46">
        <v>1219.2</v>
      </c>
      <c r="F46">
        <v>6.7</v>
      </c>
      <c r="G46">
        <v>3.11</v>
      </c>
      <c r="J46">
        <v>306</v>
      </c>
    </row>
    <row r="47" spans="1:10" x14ac:dyDescent="0.6">
      <c r="A47">
        <v>834</v>
      </c>
      <c r="B47" t="s">
        <v>70</v>
      </c>
      <c r="C47">
        <v>44.45</v>
      </c>
      <c r="D47">
        <v>104.4333333</v>
      </c>
      <c r="E47">
        <v>1676.4</v>
      </c>
      <c r="F47">
        <v>5.4</v>
      </c>
      <c r="G47">
        <v>3.45</v>
      </c>
      <c r="J47">
        <v>299</v>
      </c>
    </row>
    <row r="48" spans="1:10" x14ac:dyDescent="0.6">
      <c r="A48">
        <v>835</v>
      </c>
      <c r="B48" t="s">
        <v>70</v>
      </c>
      <c r="C48">
        <v>43.9</v>
      </c>
      <c r="D48">
        <v>104.1833333</v>
      </c>
      <c r="E48">
        <v>1548.384</v>
      </c>
      <c r="F48">
        <v>6.2</v>
      </c>
      <c r="G48">
        <v>2.79</v>
      </c>
      <c r="J48">
        <v>298</v>
      </c>
    </row>
    <row r="49" spans="1:10" x14ac:dyDescent="0.6">
      <c r="A49">
        <v>836</v>
      </c>
      <c r="B49" t="s">
        <v>70</v>
      </c>
      <c r="C49">
        <v>43.666666669999998</v>
      </c>
      <c r="D49">
        <v>104.08333330000001</v>
      </c>
      <c r="E49">
        <v>1243.5840000000001</v>
      </c>
      <c r="F49">
        <v>7.8</v>
      </c>
      <c r="G49">
        <v>2.4</v>
      </c>
      <c r="J49">
        <v>299</v>
      </c>
    </row>
    <row r="50" spans="1:10" x14ac:dyDescent="0.6">
      <c r="A50">
        <v>837</v>
      </c>
      <c r="B50" t="s">
        <v>339</v>
      </c>
      <c r="C50">
        <v>44.283333329999998</v>
      </c>
      <c r="D50">
        <v>103.83333330000001</v>
      </c>
      <c r="E50">
        <v>1920.24</v>
      </c>
      <c r="F50">
        <v>4.4000000000000004</v>
      </c>
      <c r="G50">
        <v>3.87</v>
      </c>
      <c r="J50">
        <v>320</v>
      </c>
    </row>
    <row r="51" spans="1:10" x14ac:dyDescent="0.6">
      <c r="A51">
        <v>838</v>
      </c>
      <c r="B51" t="s">
        <v>339</v>
      </c>
      <c r="C51">
        <v>43.916666669999998</v>
      </c>
      <c r="D51">
        <v>103.6333333</v>
      </c>
      <c r="E51">
        <v>1731.2639999999999</v>
      </c>
      <c r="F51">
        <v>4.9000000000000004</v>
      </c>
      <c r="G51">
        <v>3.64</v>
      </c>
      <c r="J51">
        <v>316</v>
      </c>
    </row>
    <row r="52" spans="1:10" x14ac:dyDescent="0.6">
      <c r="A52">
        <v>839</v>
      </c>
      <c r="B52" t="s">
        <v>339</v>
      </c>
      <c r="C52">
        <v>44.166666669999998</v>
      </c>
      <c r="D52">
        <v>103.58333330000001</v>
      </c>
      <c r="E52">
        <v>1645.92</v>
      </c>
      <c r="F52">
        <v>5.5</v>
      </c>
      <c r="G52">
        <v>3.69</v>
      </c>
      <c r="J52">
        <v>274</v>
      </c>
    </row>
    <row r="53" spans="1:10" x14ac:dyDescent="0.6">
      <c r="A53">
        <v>840</v>
      </c>
      <c r="B53" t="s">
        <v>339</v>
      </c>
      <c r="C53">
        <v>43.733333330000001</v>
      </c>
      <c r="D53">
        <v>103.3666667</v>
      </c>
      <c r="E53">
        <v>1584.96</v>
      </c>
      <c r="F53">
        <v>7.1</v>
      </c>
      <c r="G53">
        <v>3.57</v>
      </c>
      <c r="J53">
        <v>325</v>
      </c>
    </row>
    <row r="54" spans="1:10" x14ac:dyDescent="0.6">
      <c r="A54">
        <v>844</v>
      </c>
      <c r="B54" t="s">
        <v>340</v>
      </c>
      <c r="C54">
        <v>41.166666669999998</v>
      </c>
      <c r="D54">
        <v>104.05</v>
      </c>
      <c r="E54">
        <v>1584.96</v>
      </c>
      <c r="F54">
        <v>8.1</v>
      </c>
      <c r="G54">
        <v>2.69</v>
      </c>
      <c r="J54">
        <v>262</v>
      </c>
    </row>
    <row r="55" spans="1:10" x14ac:dyDescent="0.6">
      <c r="A55">
        <v>845</v>
      </c>
      <c r="B55" t="s">
        <v>340</v>
      </c>
      <c r="C55">
        <v>41.5</v>
      </c>
      <c r="D55">
        <v>103.95</v>
      </c>
      <c r="E55">
        <v>1554.48</v>
      </c>
      <c r="F55">
        <v>8.1</v>
      </c>
      <c r="G55">
        <v>2.59</v>
      </c>
      <c r="J55">
        <v>228</v>
      </c>
    </row>
    <row r="56" spans="1:10" x14ac:dyDescent="0.6">
      <c r="A56">
        <v>846</v>
      </c>
      <c r="B56" t="s">
        <v>70</v>
      </c>
      <c r="C56">
        <v>42.2</v>
      </c>
      <c r="D56">
        <v>104.5</v>
      </c>
      <c r="E56">
        <v>1280.1600000000001</v>
      </c>
      <c r="F56">
        <v>8.8000000000000007</v>
      </c>
      <c r="G56">
        <v>2.27</v>
      </c>
      <c r="J56">
        <v>273</v>
      </c>
    </row>
    <row r="57" spans="1:10" x14ac:dyDescent="0.6">
      <c r="A57">
        <v>847</v>
      </c>
      <c r="B57" t="s">
        <v>70</v>
      </c>
      <c r="C57">
        <v>42.216666670000002</v>
      </c>
      <c r="D57">
        <v>105.25</v>
      </c>
      <c r="E57">
        <v>1676.4</v>
      </c>
      <c r="F57">
        <v>7.2</v>
      </c>
      <c r="G57">
        <v>2.2000000000000002</v>
      </c>
      <c r="J57">
        <v>232</v>
      </c>
    </row>
    <row r="58" spans="1:10" x14ac:dyDescent="0.6">
      <c r="A58">
        <v>848</v>
      </c>
      <c r="B58" t="s">
        <v>70</v>
      </c>
      <c r="C58">
        <v>42.583333330000002</v>
      </c>
      <c r="D58">
        <v>105.66666669999999</v>
      </c>
      <c r="E58">
        <v>2103.12</v>
      </c>
      <c r="F58">
        <v>5.4</v>
      </c>
      <c r="G58">
        <v>2.37</v>
      </c>
      <c r="J58">
        <v>238</v>
      </c>
    </row>
    <row r="59" spans="1:10" x14ac:dyDescent="0.6">
      <c r="A59">
        <v>849</v>
      </c>
      <c r="B59" t="s">
        <v>70</v>
      </c>
      <c r="C59">
        <v>42.783333329999998</v>
      </c>
      <c r="D59">
        <v>105.05</v>
      </c>
      <c r="E59">
        <v>1584.96</v>
      </c>
      <c r="F59">
        <v>7.2</v>
      </c>
      <c r="G59">
        <v>2.2599999999999998</v>
      </c>
      <c r="J59">
        <v>257</v>
      </c>
    </row>
    <row r="60" spans="1:10" x14ac:dyDescent="0.6">
      <c r="A60">
        <v>850</v>
      </c>
      <c r="B60" t="s">
        <v>70</v>
      </c>
      <c r="C60">
        <v>42.883333329999999</v>
      </c>
      <c r="D60">
        <v>104.41666669999999</v>
      </c>
      <c r="E60">
        <v>1524</v>
      </c>
      <c r="F60">
        <v>7.1</v>
      </c>
      <c r="G60">
        <v>2.5</v>
      </c>
      <c r="J60">
        <v>301</v>
      </c>
    </row>
    <row r="61" spans="1:10" x14ac:dyDescent="0.6">
      <c r="A61">
        <v>851</v>
      </c>
      <c r="B61" t="s">
        <v>340</v>
      </c>
      <c r="C61">
        <v>42.7</v>
      </c>
      <c r="D61">
        <v>103.58333330000001</v>
      </c>
      <c r="E61">
        <v>1280.1600000000001</v>
      </c>
      <c r="F61">
        <v>7.9</v>
      </c>
      <c r="G61">
        <v>2.93</v>
      </c>
      <c r="J61">
        <v>333</v>
      </c>
    </row>
    <row r="62" spans="1:10" x14ac:dyDescent="0.6">
      <c r="A62">
        <v>852</v>
      </c>
      <c r="B62" t="s">
        <v>340</v>
      </c>
      <c r="C62">
        <v>42.516666669999999</v>
      </c>
      <c r="D62">
        <v>102.4833333</v>
      </c>
      <c r="E62">
        <v>1158.24</v>
      </c>
      <c r="F62">
        <v>8.1</v>
      </c>
      <c r="G62">
        <v>3.04</v>
      </c>
      <c r="J62">
        <v>327</v>
      </c>
    </row>
    <row r="63" spans="1:10" x14ac:dyDescent="0.6">
      <c r="A63">
        <v>853</v>
      </c>
      <c r="B63" t="s">
        <v>340</v>
      </c>
      <c r="C63">
        <v>42.933333330000004</v>
      </c>
      <c r="D63">
        <v>102.5</v>
      </c>
      <c r="E63">
        <v>1097.28</v>
      </c>
      <c r="F63">
        <v>8.1999999999999993</v>
      </c>
      <c r="G63">
        <v>3.03</v>
      </c>
      <c r="J63">
        <v>322</v>
      </c>
    </row>
    <row r="64" spans="1:10" x14ac:dyDescent="0.6">
      <c r="A64">
        <v>854</v>
      </c>
      <c r="B64" t="s">
        <v>339</v>
      </c>
      <c r="C64">
        <v>43.216666670000002</v>
      </c>
      <c r="D64">
        <v>101.7166667</v>
      </c>
      <c r="E64">
        <v>1005.84</v>
      </c>
      <c r="F64">
        <v>8.3000000000000007</v>
      </c>
      <c r="G64">
        <v>2.96</v>
      </c>
      <c r="J64">
        <v>346</v>
      </c>
    </row>
    <row r="65" spans="1:10" x14ac:dyDescent="0.6">
      <c r="A65">
        <v>855</v>
      </c>
      <c r="B65" t="s">
        <v>340</v>
      </c>
      <c r="C65">
        <v>42.8</v>
      </c>
      <c r="D65">
        <v>101.66666669999999</v>
      </c>
      <c r="E65">
        <v>975.36</v>
      </c>
      <c r="F65">
        <v>8.4</v>
      </c>
      <c r="G65">
        <v>2.96</v>
      </c>
      <c r="J65">
        <v>372</v>
      </c>
    </row>
    <row r="66" spans="1:10" x14ac:dyDescent="0.6">
      <c r="A66">
        <v>856</v>
      </c>
      <c r="B66" t="s">
        <v>340</v>
      </c>
      <c r="C66">
        <v>41.433333330000004</v>
      </c>
      <c r="D66">
        <v>100.0166667</v>
      </c>
      <c r="E66">
        <v>883.92</v>
      </c>
      <c r="F66">
        <v>9.1999999999999993</v>
      </c>
      <c r="G66">
        <v>3.84</v>
      </c>
      <c r="J66">
        <v>313</v>
      </c>
    </row>
    <row r="67" spans="1:10" x14ac:dyDescent="0.6">
      <c r="A67">
        <v>857</v>
      </c>
      <c r="B67" t="s">
        <v>70</v>
      </c>
      <c r="C67">
        <v>41.166666669999998</v>
      </c>
      <c r="D67">
        <v>105.2666667</v>
      </c>
      <c r="E67">
        <v>2346.96</v>
      </c>
      <c r="F67">
        <v>4.9000000000000004</v>
      </c>
      <c r="G67">
        <v>2.62</v>
      </c>
      <c r="J67">
        <v>211</v>
      </c>
    </row>
    <row r="68" spans="1:10" x14ac:dyDescent="0.6">
      <c r="A68">
        <v>858</v>
      </c>
      <c r="B68" t="s">
        <v>10</v>
      </c>
      <c r="C68">
        <v>40.533333329999998</v>
      </c>
      <c r="D68">
        <v>105.1333333</v>
      </c>
      <c r="E68">
        <v>1615.44</v>
      </c>
      <c r="F68">
        <v>8.3000000000000007</v>
      </c>
      <c r="G68">
        <v>2.33</v>
      </c>
      <c r="J68">
        <v>291</v>
      </c>
    </row>
    <row r="69" spans="1:10" x14ac:dyDescent="0.6">
      <c r="A69">
        <v>859</v>
      </c>
      <c r="B69" t="s">
        <v>10</v>
      </c>
      <c r="C69">
        <v>39.383333329999999</v>
      </c>
      <c r="D69">
        <v>104.7166667</v>
      </c>
      <c r="E69">
        <v>1981.2</v>
      </c>
      <c r="F69">
        <v>8.5</v>
      </c>
      <c r="G69">
        <v>2.88</v>
      </c>
      <c r="J69">
        <v>300</v>
      </c>
    </row>
    <row r="70" spans="1:10" x14ac:dyDescent="0.6">
      <c r="A70">
        <v>860</v>
      </c>
      <c r="B70" t="s">
        <v>10</v>
      </c>
      <c r="C70">
        <v>38.583333330000002</v>
      </c>
      <c r="D70">
        <v>104.9333333</v>
      </c>
      <c r="E70">
        <v>1981.2</v>
      </c>
      <c r="F70">
        <v>9.4</v>
      </c>
      <c r="G70">
        <v>3.2</v>
      </c>
      <c r="J70">
        <v>293</v>
      </c>
    </row>
    <row r="71" spans="1:10" x14ac:dyDescent="0.6">
      <c r="A71">
        <v>861</v>
      </c>
      <c r="B71" t="s">
        <v>10</v>
      </c>
      <c r="C71">
        <v>37.916666669999998</v>
      </c>
      <c r="D71">
        <v>104.91666669999999</v>
      </c>
      <c r="E71">
        <v>2011.68</v>
      </c>
      <c r="F71">
        <v>8.8000000000000007</v>
      </c>
      <c r="G71">
        <v>2.9</v>
      </c>
      <c r="J71">
        <v>279</v>
      </c>
    </row>
    <row r="72" spans="1:10" x14ac:dyDescent="0.6">
      <c r="A72">
        <v>862</v>
      </c>
      <c r="B72" t="s">
        <v>11</v>
      </c>
      <c r="C72">
        <v>36.950000000000003</v>
      </c>
      <c r="D72">
        <v>104.3</v>
      </c>
      <c r="E72">
        <v>2240.2800000000002</v>
      </c>
      <c r="F72">
        <v>7.5</v>
      </c>
      <c r="G72">
        <v>3.55</v>
      </c>
      <c r="J72">
        <v>313</v>
      </c>
    </row>
    <row r="73" spans="1:10" x14ac:dyDescent="0.6">
      <c r="A73">
        <v>863</v>
      </c>
      <c r="B73" t="s">
        <v>11</v>
      </c>
      <c r="C73">
        <v>35.833333330000002</v>
      </c>
      <c r="D73">
        <v>104.9666667</v>
      </c>
      <c r="E73">
        <v>1950.72</v>
      </c>
      <c r="F73">
        <v>9.4</v>
      </c>
      <c r="G73">
        <v>3.24</v>
      </c>
      <c r="J73">
        <v>340</v>
      </c>
    </row>
    <row r="74" spans="1:10" x14ac:dyDescent="0.6">
      <c r="A74">
        <v>864</v>
      </c>
      <c r="B74" t="s">
        <v>11</v>
      </c>
      <c r="C74">
        <v>35.483333330000001</v>
      </c>
      <c r="D74">
        <v>105.2666667</v>
      </c>
      <c r="E74">
        <v>1950.72</v>
      </c>
      <c r="F74">
        <v>9.6</v>
      </c>
      <c r="G74">
        <v>3.07</v>
      </c>
      <c r="J74">
        <v>366</v>
      </c>
    </row>
    <row r="75" spans="1:10" x14ac:dyDescent="0.6">
      <c r="A75">
        <v>869</v>
      </c>
      <c r="B75" t="s">
        <v>12</v>
      </c>
      <c r="C75">
        <v>35.166666669999998</v>
      </c>
      <c r="D75">
        <v>111.75</v>
      </c>
      <c r="E75">
        <v>2133.6</v>
      </c>
      <c r="F75">
        <v>7.2</v>
      </c>
      <c r="G75">
        <v>2.37</v>
      </c>
      <c r="J75">
        <v>412</v>
      </c>
    </row>
    <row r="76" spans="1:10" x14ac:dyDescent="0.6">
      <c r="A76">
        <v>753</v>
      </c>
      <c r="B76" t="s">
        <v>69</v>
      </c>
      <c r="C76">
        <v>47</v>
      </c>
      <c r="D76">
        <v>110.3</v>
      </c>
      <c r="E76">
        <v>1219.2</v>
      </c>
      <c r="F76">
        <v>6.8</v>
      </c>
      <c r="G76">
        <v>2.96</v>
      </c>
      <c r="J76">
        <v>214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X102"/>
  <sheetViews>
    <sheetView workbookViewId="0">
      <selection activeCell="C11" sqref="A1:XFD1048576"/>
    </sheetView>
  </sheetViews>
  <sheetFormatPr defaultColWidth="10.796875" defaultRowHeight="15.6" x14ac:dyDescent="0.6"/>
  <cols>
    <col min="1" max="1" width="10.34765625" customWidth="1"/>
    <col min="2" max="2" width="9" bestFit="1" customWidth="1"/>
    <col min="3" max="3" width="6.1484375" bestFit="1" customWidth="1"/>
    <col min="4" max="5" width="12.1484375" bestFit="1" customWidth="1"/>
    <col min="6" max="6" width="5.1484375" customWidth="1"/>
    <col min="7" max="7" width="8" bestFit="1" customWidth="1"/>
    <col min="8" max="9" width="12.1484375" bestFit="1" customWidth="1"/>
  </cols>
  <sheetData>
    <row r="1" spans="1:24" x14ac:dyDescent="0.6">
      <c r="A1" s="2" t="s">
        <v>439</v>
      </c>
    </row>
    <row r="2" spans="1:24" x14ac:dyDescent="0.6">
      <c r="A2" s="4" t="s">
        <v>603</v>
      </c>
    </row>
    <row r="3" spans="1:24" x14ac:dyDescent="0.6">
      <c r="S3" t="s">
        <v>633</v>
      </c>
    </row>
    <row r="4" spans="1:24" s="1" customFormat="1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" t="s">
        <v>743</v>
      </c>
      <c r="G4" s="1" t="s">
        <v>744</v>
      </c>
      <c r="H4" s="1" t="s">
        <v>39</v>
      </c>
      <c r="I4" s="1" t="s">
        <v>40</v>
      </c>
      <c r="J4" s="12" t="s">
        <v>624</v>
      </c>
      <c r="K4" s="12" t="s">
        <v>629</v>
      </c>
      <c r="L4" s="1" t="s">
        <v>625</v>
      </c>
      <c r="M4" s="12" t="s">
        <v>623</v>
      </c>
      <c r="N4" s="12" t="s">
        <v>745</v>
      </c>
      <c r="O4" s="12" t="s">
        <v>746</v>
      </c>
      <c r="P4" s="12" t="s">
        <v>992</v>
      </c>
      <c r="Q4" s="12" t="s">
        <v>654</v>
      </c>
      <c r="R4" s="12" t="s">
        <v>1054</v>
      </c>
      <c r="S4" s="1" t="s">
        <v>971</v>
      </c>
    </row>
    <row r="5" spans="1:24" x14ac:dyDescent="0.6">
      <c r="A5" t="s">
        <v>342</v>
      </c>
      <c r="B5" t="s">
        <v>342</v>
      </c>
      <c r="C5">
        <v>50.98</v>
      </c>
      <c r="D5">
        <v>-126.12</v>
      </c>
      <c r="E5">
        <v>0</v>
      </c>
      <c r="F5">
        <v>8.9</v>
      </c>
      <c r="G5">
        <v>8.4</v>
      </c>
      <c r="H5" s="6">
        <v>69.099999999999994</v>
      </c>
      <c r="I5" s="6">
        <v>237.08</v>
      </c>
      <c r="J5">
        <v>49.256067000000002</v>
      </c>
      <c r="K5">
        <v>-123.25002499999999</v>
      </c>
      <c r="L5">
        <v>77</v>
      </c>
      <c r="M5">
        <v>2010</v>
      </c>
      <c r="N5">
        <v>10.1</v>
      </c>
      <c r="O5">
        <v>2.5499999999999998</v>
      </c>
      <c r="P5" t="s">
        <v>666</v>
      </c>
      <c r="Q5" s="4" t="s">
        <v>439</v>
      </c>
      <c r="R5" t="s">
        <v>670</v>
      </c>
      <c r="S5" t="s">
        <v>707</v>
      </c>
    </row>
    <row r="6" spans="1:24" x14ac:dyDescent="0.6">
      <c r="A6" t="s">
        <v>343</v>
      </c>
      <c r="B6" t="s">
        <v>343</v>
      </c>
      <c r="C6">
        <v>52.42</v>
      </c>
      <c r="D6">
        <v>-126.17</v>
      </c>
      <c r="E6">
        <v>152</v>
      </c>
      <c r="F6">
        <v>5.2</v>
      </c>
      <c r="G6">
        <v>1.95</v>
      </c>
      <c r="H6" s="6">
        <v>51.36</v>
      </c>
      <c r="I6" s="6">
        <v>233.4</v>
      </c>
      <c r="J6">
        <v>49.256067000000002</v>
      </c>
      <c r="K6">
        <v>-123.25002499999999</v>
      </c>
      <c r="L6">
        <v>77</v>
      </c>
      <c r="M6">
        <v>2010</v>
      </c>
      <c r="N6">
        <v>10.1</v>
      </c>
      <c r="O6">
        <v>2.5499999999999998</v>
      </c>
      <c r="P6" t="s">
        <v>666</v>
      </c>
      <c r="Q6" s="4" t="s">
        <v>439</v>
      </c>
      <c r="R6" t="s">
        <v>670</v>
      </c>
      <c r="S6" t="str">
        <f>S5</f>
        <v>NA POPUTR McKown et al. 2013</v>
      </c>
    </row>
    <row r="7" spans="1:24" x14ac:dyDescent="0.6">
      <c r="A7" t="s">
        <v>344</v>
      </c>
      <c r="B7" t="s">
        <v>344</v>
      </c>
      <c r="C7">
        <v>52.38</v>
      </c>
      <c r="D7">
        <v>-126.6</v>
      </c>
      <c r="E7">
        <v>135</v>
      </c>
      <c r="F7">
        <v>6.3</v>
      </c>
      <c r="G7">
        <v>3.56</v>
      </c>
      <c r="H7" s="6">
        <v>51.26</v>
      </c>
      <c r="I7" s="6">
        <v>227.2</v>
      </c>
      <c r="J7">
        <v>49.256067000000002</v>
      </c>
      <c r="K7">
        <v>-123.25002499999999</v>
      </c>
      <c r="L7">
        <v>77</v>
      </c>
      <c r="M7">
        <v>2010</v>
      </c>
      <c r="N7">
        <v>10.1</v>
      </c>
      <c r="O7">
        <v>2.5499999999999998</v>
      </c>
      <c r="P7" t="s">
        <v>666</v>
      </c>
      <c r="Q7" s="4" t="s">
        <v>439</v>
      </c>
      <c r="R7" t="s">
        <v>670</v>
      </c>
      <c r="S7" t="str">
        <f t="shared" ref="S7:S70" si="0">S6</f>
        <v>NA POPUTR McKown et al. 2013</v>
      </c>
    </row>
    <row r="8" spans="1:24" x14ac:dyDescent="0.6">
      <c r="A8" t="s">
        <v>345</v>
      </c>
      <c r="B8" t="s">
        <v>345</v>
      </c>
      <c r="C8">
        <v>54.55</v>
      </c>
      <c r="D8">
        <v>-126.83</v>
      </c>
      <c r="E8">
        <v>561</v>
      </c>
      <c r="F8">
        <v>3.5</v>
      </c>
      <c r="G8">
        <v>2.08</v>
      </c>
      <c r="H8" s="6">
        <v>83.125</v>
      </c>
      <c r="I8" s="6">
        <v>177.45</v>
      </c>
      <c r="J8">
        <v>49.256067000000002</v>
      </c>
      <c r="K8">
        <v>-123.25002499999999</v>
      </c>
      <c r="L8">
        <v>77</v>
      </c>
      <c r="M8">
        <v>2010</v>
      </c>
      <c r="N8">
        <v>10.1</v>
      </c>
      <c r="O8">
        <v>2.5499999999999998</v>
      </c>
      <c r="P8" t="s">
        <v>666</v>
      </c>
      <c r="Q8" s="4" t="s">
        <v>439</v>
      </c>
      <c r="R8" t="s">
        <v>670</v>
      </c>
      <c r="S8" t="str">
        <f t="shared" si="0"/>
        <v>NA POPUTR McKown et al. 2013</v>
      </c>
    </row>
    <row r="9" spans="1:24" x14ac:dyDescent="0.6">
      <c r="A9" t="s">
        <v>346</v>
      </c>
      <c r="B9" t="s">
        <v>346</v>
      </c>
      <c r="C9">
        <v>54.45</v>
      </c>
      <c r="D9">
        <v>-126.8</v>
      </c>
      <c r="E9">
        <v>579</v>
      </c>
      <c r="F9">
        <v>3.6</v>
      </c>
      <c r="G9">
        <v>1.95</v>
      </c>
      <c r="H9" s="6">
        <v>79.599999999999994</v>
      </c>
      <c r="I9" s="6">
        <v>165.7666667</v>
      </c>
      <c r="J9">
        <v>49.256067000000002</v>
      </c>
      <c r="K9">
        <v>-123.25002499999999</v>
      </c>
      <c r="L9">
        <v>77</v>
      </c>
      <c r="M9">
        <v>2010</v>
      </c>
      <c r="N9">
        <v>10.1</v>
      </c>
      <c r="O9">
        <v>2.5499999999999998</v>
      </c>
      <c r="P9" t="s">
        <v>666</v>
      </c>
      <c r="Q9" s="4" t="s">
        <v>439</v>
      </c>
      <c r="R9" t="s">
        <v>670</v>
      </c>
      <c r="S9" t="str">
        <f t="shared" si="0"/>
        <v>NA POPUTR McKown et al. 2013</v>
      </c>
    </row>
    <row r="10" spans="1:24" x14ac:dyDescent="0.6">
      <c r="A10" t="s">
        <v>347</v>
      </c>
      <c r="B10" t="s">
        <v>347</v>
      </c>
      <c r="C10">
        <v>45.75</v>
      </c>
      <c r="D10">
        <v>-122.83</v>
      </c>
      <c r="E10">
        <v>650</v>
      </c>
      <c r="F10">
        <v>8.8000000000000007</v>
      </c>
      <c r="G10">
        <v>1.77</v>
      </c>
      <c r="H10" s="6">
        <v>60.533333329999998</v>
      </c>
      <c r="I10" s="6">
        <v>266.53333329999998</v>
      </c>
      <c r="J10">
        <v>49.256067000000002</v>
      </c>
      <c r="K10">
        <v>-123.25002499999999</v>
      </c>
      <c r="L10">
        <v>77</v>
      </c>
      <c r="M10">
        <v>2010</v>
      </c>
      <c r="N10">
        <v>10.1</v>
      </c>
      <c r="O10">
        <v>2.5499999999999998</v>
      </c>
      <c r="P10" t="s">
        <v>666</v>
      </c>
      <c r="Q10" s="4" t="s">
        <v>439</v>
      </c>
      <c r="R10" t="s">
        <v>670</v>
      </c>
      <c r="S10" t="str">
        <f t="shared" si="0"/>
        <v>NA POPUTR McKown et al. 2013</v>
      </c>
    </row>
    <row r="11" spans="1:24" x14ac:dyDescent="0.6">
      <c r="A11" t="s">
        <v>348</v>
      </c>
      <c r="B11" t="s">
        <v>348</v>
      </c>
      <c r="C11">
        <v>51.73</v>
      </c>
      <c r="D11">
        <v>-127.32</v>
      </c>
      <c r="E11">
        <v>67</v>
      </c>
      <c r="F11">
        <v>7.8</v>
      </c>
      <c r="G11">
        <v>6.82</v>
      </c>
      <c r="H11" s="6">
        <v>78.025000000000006</v>
      </c>
      <c r="I11" s="6">
        <v>224.15</v>
      </c>
      <c r="J11">
        <v>49.256067000000002</v>
      </c>
      <c r="K11">
        <v>-123.25002499999999</v>
      </c>
      <c r="L11">
        <v>77</v>
      </c>
      <c r="M11">
        <v>2010</v>
      </c>
      <c r="N11">
        <v>10.1</v>
      </c>
      <c r="O11">
        <v>2.5499999999999998</v>
      </c>
      <c r="P11" t="s">
        <v>666</v>
      </c>
      <c r="Q11" s="4" t="s">
        <v>439</v>
      </c>
      <c r="R11" t="s">
        <v>670</v>
      </c>
      <c r="S11" t="str">
        <f>S10</f>
        <v>NA POPUTR McKown et al. 2013</v>
      </c>
      <c r="X11" s="4" t="s">
        <v>247</v>
      </c>
    </row>
    <row r="12" spans="1:24" x14ac:dyDescent="0.6">
      <c r="A12" t="s">
        <v>349</v>
      </c>
      <c r="B12" t="s">
        <v>349</v>
      </c>
      <c r="C12">
        <v>51.77</v>
      </c>
      <c r="D12">
        <v>-127.2</v>
      </c>
      <c r="E12">
        <v>79</v>
      </c>
      <c r="F12">
        <v>7.8</v>
      </c>
      <c r="G12">
        <v>8.17</v>
      </c>
      <c r="H12" s="6">
        <v>70.28</v>
      </c>
      <c r="I12" s="6">
        <v>220.78</v>
      </c>
      <c r="J12">
        <v>49.256067000000002</v>
      </c>
      <c r="K12">
        <v>-123.25002499999999</v>
      </c>
      <c r="L12">
        <v>77</v>
      </c>
      <c r="M12">
        <v>2010</v>
      </c>
      <c r="N12">
        <v>10.1</v>
      </c>
      <c r="O12">
        <v>2.5499999999999998</v>
      </c>
      <c r="P12" t="s">
        <v>666</v>
      </c>
      <c r="Q12" s="4" t="s">
        <v>439</v>
      </c>
      <c r="R12" t="s">
        <v>670</v>
      </c>
      <c r="S12" t="str">
        <f t="shared" si="0"/>
        <v>NA POPUTR McKown et al. 2013</v>
      </c>
      <c r="X12" s="4" t="s">
        <v>247</v>
      </c>
    </row>
    <row r="13" spans="1:24" x14ac:dyDescent="0.6">
      <c r="A13" t="s">
        <v>350</v>
      </c>
      <c r="B13" t="s">
        <v>350</v>
      </c>
      <c r="C13">
        <v>49.1</v>
      </c>
      <c r="D13">
        <v>-121.52</v>
      </c>
      <c r="E13">
        <v>480</v>
      </c>
      <c r="F13">
        <v>7.1</v>
      </c>
      <c r="G13">
        <v>3.87</v>
      </c>
      <c r="H13" s="6">
        <v>63.25</v>
      </c>
      <c r="I13" s="6">
        <v>258.39999999999998</v>
      </c>
      <c r="J13">
        <v>49.256067000000002</v>
      </c>
      <c r="K13">
        <v>-123.25002499999999</v>
      </c>
      <c r="L13">
        <v>77</v>
      </c>
      <c r="M13">
        <v>2010</v>
      </c>
      <c r="N13">
        <v>10.1</v>
      </c>
      <c r="O13">
        <v>2.5499999999999998</v>
      </c>
      <c r="P13" t="s">
        <v>666</v>
      </c>
      <c r="Q13" s="4" t="s">
        <v>439</v>
      </c>
      <c r="R13" t="s">
        <v>670</v>
      </c>
      <c r="S13" t="str">
        <f t="shared" si="0"/>
        <v>NA POPUTR McKown et al. 2013</v>
      </c>
      <c r="X13" s="4" t="s">
        <v>247</v>
      </c>
    </row>
    <row r="14" spans="1:24" x14ac:dyDescent="0.6">
      <c r="A14" t="s">
        <v>351</v>
      </c>
      <c r="B14" t="s">
        <v>351</v>
      </c>
      <c r="C14">
        <v>49.08</v>
      </c>
      <c r="D14">
        <v>-121.73</v>
      </c>
      <c r="E14">
        <v>280</v>
      </c>
      <c r="F14">
        <v>7</v>
      </c>
      <c r="G14">
        <v>4.0199999999999996</v>
      </c>
      <c r="H14" s="6">
        <v>67.2</v>
      </c>
      <c r="I14" s="6">
        <v>259.26666669999997</v>
      </c>
      <c r="J14">
        <v>49.256067000000002</v>
      </c>
      <c r="K14">
        <v>-123.25002499999999</v>
      </c>
      <c r="L14">
        <v>77</v>
      </c>
      <c r="M14">
        <v>2010</v>
      </c>
      <c r="N14">
        <v>10.1</v>
      </c>
      <c r="O14">
        <v>2.5499999999999998</v>
      </c>
      <c r="P14" t="s">
        <v>666</v>
      </c>
      <c r="Q14" s="4" t="s">
        <v>439</v>
      </c>
      <c r="R14" t="s">
        <v>670</v>
      </c>
      <c r="S14" t="str">
        <f t="shared" si="0"/>
        <v>NA POPUTR McKown et al. 2013</v>
      </c>
      <c r="X14" s="4" t="s">
        <v>247</v>
      </c>
    </row>
    <row r="15" spans="1:24" x14ac:dyDescent="0.6">
      <c r="A15" t="s">
        <v>352</v>
      </c>
      <c r="B15" t="s">
        <v>352</v>
      </c>
      <c r="C15">
        <v>49.95</v>
      </c>
      <c r="D15">
        <v>-125.25</v>
      </c>
      <c r="E15">
        <v>76</v>
      </c>
      <c r="F15">
        <v>9</v>
      </c>
      <c r="G15">
        <v>2.73</v>
      </c>
      <c r="H15" s="6">
        <v>65.025000000000006</v>
      </c>
      <c r="I15" s="6">
        <v>243.4</v>
      </c>
      <c r="J15">
        <v>49.256067000000002</v>
      </c>
      <c r="K15">
        <v>-123.25002499999999</v>
      </c>
      <c r="L15">
        <v>77</v>
      </c>
      <c r="M15">
        <v>2010</v>
      </c>
      <c r="N15">
        <v>10.1</v>
      </c>
      <c r="O15">
        <v>2.5499999999999998</v>
      </c>
      <c r="P15" t="s">
        <v>666</v>
      </c>
      <c r="Q15" s="4" t="s">
        <v>439</v>
      </c>
      <c r="R15" t="s">
        <v>670</v>
      </c>
      <c r="S15" t="str">
        <f t="shared" si="0"/>
        <v>NA POPUTR McKown et al. 2013</v>
      </c>
      <c r="X15" s="4" t="s">
        <v>247</v>
      </c>
    </row>
    <row r="16" spans="1:24" x14ac:dyDescent="0.6">
      <c r="A16" t="s">
        <v>353</v>
      </c>
      <c r="B16" t="s">
        <v>353</v>
      </c>
      <c r="C16">
        <v>49.67</v>
      </c>
      <c r="D16">
        <v>-125.07</v>
      </c>
      <c r="E16">
        <v>76</v>
      </c>
      <c r="F16">
        <v>9.1</v>
      </c>
      <c r="G16">
        <v>2.44</v>
      </c>
      <c r="H16" s="6">
        <v>70.94</v>
      </c>
      <c r="I16" s="6">
        <v>231.58</v>
      </c>
      <c r="J16">
        <v>49.256067000000002</v>
      </c>
      <c r="K16">
        <v>-123.25002499999999</v>
      </c>
      <c r="L16">
        <v>77</v>
      </c>
      <c r="M16">
        <v>2010</v>
      </c>
      <c r="N16">
        <v>10.1</v>
      </c>
      <c r="O16">
        <v>2.5499999999999998</v>
      </c>
      <c r="P16" t="s">
        <v>666</v>
      </c>
      <c r="Q16" s="4" t="s">
        <v>439</v>
      </c>
      <c r="R16" t="s">
        <v>670</v>
      </c>
      <c r="S16" t="str">
        <f t="shared" si="0"/>
        <v>NA POPUTR McKown et al. 2013</v>
      </c>
      <c r="X16" s="4" t="s">
        <v>247</v>
      </c>
    </row>
    <row r="17" spans="1:24" x14ac:dyDescent="0.6">
      <c r="A17" t="s">
        <v>354</v>
      </c>
      <c r="B17" t="s">
        <v>354</v>
      </c>
      <c r="C17">
        <v>49.07</v>
      </c>
      <c r="D17">
        <v>-123.87</v>
      </c>
      <c r="E17">
        <v>20</v>
      </c>
      <c r="F17">
        <v>9.6999999999999993</v>
      </c>
      <c r="G17">
        <v>1.92</v>
      </c>
      <c r="H17" s="6">
        <v>67.7</v>
      </c>
      <c r="I17" s="6">
        <v>254.2</v>
      </c>
      <c r="J17">
        <v>49.256067000000002</v>
      </c>
      <c r="K17">
        <v>-123.25002499999999</v>
      </c>
      <c r="L17">
        <v>77</v>
      </c>
      <c r="M17">
        <v>2010</v>
      </c>
      <c r="N17">
        <v>10.1</v>
      </c>
      <c r="O17">
        <v>2.5499999999999998</v>
      </c>
      <c r="P17" t="s">
        <v>666</v>
      </c>
      <c r="Q17" s="4" t="s">
        <v>439</v>
      </c>
      <c r="R17" t="s">
        <v>670</v>
      </c>
      <c r="S17" t="str">
        <f t="shared" si="0"/>
        <v>NA POPUTR McKown et al. 2013</v>
      </c>
      <c r="X17" s="4" t="s">
        <v>247</v>
      </c>
    </row>
    <row r="18" spans="1:24" x14ac:dyDescent="0.6">
      <c r="A18" t="s">
        <v>355</v>
      </c>
      <c r="B18" t="s">
        <v>355</v>
      </c>
      <c r="C18">
        <v>52.77</v>
      </c>
      <c r="D18">
        <v>-126.62</v>
      </c>
      <c r="E18">
        <v>213</v>
      </c>
      <c r="F18">
        <v>6.1</v>
      </c>
      <c r="G18">
        <v>3.92</v>
      </c>
      <c r="H18" s="6">
        <v>68.733333329999994</v>
      </c>
      <c r="I18" s="6">
        <v>225.6</v>
      </c>
      <c r="J18">
        <v>49.256067000000002</v>
      </c>
      <c r="K18">
        <v>-123.25002499999999</v>
      </c>
      <c r="L18">
        <v>77</v>
      </c>
      <c r="M18">
        <v>2010</v>
      </c>
      <c r="N18">
        <v>10.1</v>
      </c>
      <c r="O18">
        <v>2.5499999999999998</v>
      </c>
      <c r="P18" t="s">
        <v>666</v>
      </c>
      <c r="Q18" s="4" t="s">
        <v>439</v>
      </c>
      <c r="R18" t="s">
        <v>670</v>
      </c>
      <c r="S18" t="str">
        <f t="shared" si="0"/>
        <v>NA POPUTR McKown et al. 2013</v>
      </c>
      <c r="X18" s="4" t="s">
        <v>247</v>
      </c>
    </row>
    <row r="19" spans="1:24" x14ac:dyDescent="0.6">
      <c r="A19" t="s">
        <v>356</v>
      </c>
      <c r="B19" t="s">
        <v>356</v>
      </c>
      <c r="C19">
        <v>52.83</v>
      </c>
      <c r="D19">
        <v>-126.7</v>
      </c>
      <c r="E19">
        <v>152</v>
      </c>
      <c r="F19">
        <v>5</v>
      </c>
      <c r="G19">
        <v>3.24</v>
      </c>
      <c r="H19" s="6">
        <v>69.075000000000003</v>
      </c>
      <c r="I19" s="6">
        <v>225.67500000000001</v>
      </c>
      <c r="J19">
        <v>49.256067000000002</v>
      </c>
      <c r="K19">
        <v>-123.25002499999999</v>
      </c>
      <c r="L19">
        <v>77</v>
      </c>
      <c r="M19">
        <v>2010</v>
      </c>
      <c r="N19">
        <v>10.1</v>
      </c>
      <c r="O19">
        <v>2.5499999999999998</v>
      </c>
      <c r="P19" t="s">
        <v>666</v>
      </c>
      <c r="Q19" s="4" t="s">
        <v>439</v>
      </c>
      <c r="R19" t="s">
        <v>670</v>
      </c>
      <c r="S19" t="str">
        <f t="shared" si="0"/>
        <v>NA POPUTR McKown et al. 2013</v>
      </c>
      <c r="X19" s="4" t="s">
        <v>247</v>
      </c>
    </row>
    <row r="20" spans="1:24" x14ac:dyDescent="0.6">
      <c r="A20" t="s">
        <v>357</v>
      </c>
      <c r="B20" t="s">
        <v>357</v>
      </c>
      <c r="C20">
        <v>52.83</v>
      </c>
      <c r="D20">
        <v>-126.8</v>
      </c>
      <c r="E20">
        <v>91</v>
      </c>
      <c r="F20">
        <v>5.0999999999999996</v>
      </c>
      <c r="G20">
        <v>3.75</v>
      </c>
      <c r="H20" s="6">
        <v>69.924999999999997</v>
      </c>
      <c r="I20" s="6">
        <v>228.22499999999999</v>
      </c>
      <c r="J20">
        <v>49.256067000000002</v>
      </c>
      <c r="K20">
        <v>-123.25002499999999</v>
      </c>
      <c r="L20">
        <v>77</v>
      </c>
      <c r="M20">
        <v>2010</v>
      </c>
      <c r="N20">
        <v>10.1</v>
      </c>
      <c r="O20">
        <v>2.5499999999999998</v>
      </c>
      <c r="P20" t="s">
        <v>666</v>
      </c>
      <c r="Q20" s="4" t="s">
        <v>439</v>
      </c>
      <c r="R20" t="s">
        <v>670</v>
      </c>
      <c r="S20" t="str">
        <f t="shared" si="0"/>
        <v>NA POPUTR McKown et al. 2013</v>
      </c>
      <c r="X20" s="4" t="s">
        <v>247</v>
      </c>
    </row>
    <row r="21" spans="1:24" x14ac:dyDescent="0.6">
      <c r="A21" t="s">
        <v>358</v>
      </c>
      <c r="B21" t="s">
        <v>358</v>
      </c>
      <c r="C21">
        <v>52.82</v>
      </c>
      <c r="D21">
        <v>-126.95</v>
      </c>
      <c r="E21">
        <v>27</v>
      </c>
      <c r="F21">
        <v>6.7</v>
      </c>
      <c r="G21">
        <v>4.0599999999999996</v>
      </c>
      <c r="H21" s="6">
        <v>75.45</v>
      </c>
      <c r="I21" s="6">
        <v>226.42500000000001</v>
      </c>
      <c r="J21">
        <v>49.256067000000002</v>
      </c>
      <c r="K21">
        <v>-123.25002499999999</v>
      </c>
      <c r="L21">
        <v>77</v>
      </c>
      <c r="M21">
        <v>2010</v>
      </c>
      <c r="N21">
        <v>10.1</v>
      </c>
      <c r="O21">
        <v>2.5499999999999998</v>
      </c>
      <c r="P21" t="s">
        <v>666</v>
      </c>
      <c r="Q21" s="4" t="s">
        <v>439</v>
      </c>
      <c r="R21" t="s">
        <v>670</v>
      </c>
      <c r="S21" t="str">
        <f t="shared" si="0"/>
        <v>NA POPUTR McKown et al. 2013</v>
      </c>
    </row>
    <row r="22" spans="1:24" x14ac:dyDescent="0.6">
      <c r="A22" t="s">
        <v>359</v>
      </c>
      <c r="B22" t="s">
        <v>359</v>
      </c>
      <c r="C22">
        <v>50.25</v>
      </c>
      <c r="D22">
        <v>-123.58</v>
      </c>
      <c r="E22">
        <v>305</v>
      </c>
      <c r="F22">
        <v>6.1</v>
      </c>
      <c r="G22">
        <v>3.69</v>
      </c>
      <c r="H22" s="6">
        <v>74.724999999999994</v>
      </c>
      <c r="I22" s="6">
        <v>240.75</v>
      </c>
      <c r="J22">
        <v>49.256067000000002</v>
      </c>
      <c r="K22">
        <v>-123.25002499999999</v>
      </c>
      <c r="L22">
        <v>77</v>
      </c>
      <c r="M22">
        <v>2010</v>
      </c>
      <c r="N22">
        <v>10.1</v>
      </c>
      <c r="O22">
        <v>2.5499999999999998</v>
      </c>
      <c r="P22" t="s">
        <v>666</v>
      </c>
      <c r="Q22" s="4" t="s">
        <v>439</v>
      </c>
      <c r="R22" t="s">
        <v>670</v>
      </c>
      <c r="S22" t="str">
        <f t="shared" si="0"/>
        <v>NA POPUTR McKown et al. 2013</v>
      </c>
    </row>
    <row r="23" spans="1:24" x14ac:dyDescent="0.6">
      <c r="A23" t="s">
        <v>360</v>
      </c>
      <c r="B23" t="s">
        <v>360</v>
      </c>
      <c r="C23">
        <v>49.52</v>
      </c>
      <c r="D23">
        <v>-124.85</v>
      </c>
      <c r="E23">
        <v>46</v>
      </c>
      <c r="F23">
        <v>9.1999999999999993</v>
      </c>
      <c r="G23">
        <v>2.2999999999999998</v>
      </c>
      <c r="H23" s="6">
        <v>71.099999999999994</v>
      </c>
      <c r="I23" s="6">
        <v>225.26</v>
      </c>
      <c r="J23">
        <v>49.256067000000002</v>
      </c>
      <c r="K23">
        <v>-123.25002499999999</v>
      </c>
      <c r="L23">
        <v>77</v>
      </c>
      <c r="M23">
        <v>2010</v>
      </c>
      <c r="N23">
        <v>10.1</v>
      </c>
      <c r="O23">
        <v>2.5499999999999998</v>
      </c>
      <c r="P23" t="s">
        <v>666</v>
      </c>
      <c r="Q23" s="4" t="s">
        <v>439</v>
      </c>
      <c r="R23" t="s">
        <v>670</v>
      </c>
      <c r="S23" t="str">
        <f t="shared" si="0"/>
        <v>NA POPUTR McKown et al. 2013</v>
      </c>
    </row>
    <row r="24" spans="1:24" x14ac:dyDescent="0.6">
      <c r="A24" t="s">
        <v>361</v>
      </c>
      <c r="B24" t="s">
        <v>361</v>
      </c>
      <c r="C24">
        <v>50.1</v>
      </c>
      <c r="D24">
        <v>-123</v>
      </c>
      <c r="E24">
        <v>579</v>
      </c>
      <c r="F24">
        <v>5.9</v>
      </c>
      <c r="G24">
        <v>3.39</v>
      </c>
      <c r="H24" s="6">
        <v>75.7</v>
      </c>
      <c r="I24" s="6">
        <v>229.85</v>
      </c>
      <c r="J24">
        <v>49.256067000000002</v>
      </c>
      <c r="K24">
        <v>-123.25002499999999</v>
      </c>
      <c r="L24">
        <v>77</v>
      </c>
      <c r="M24">
        <v>2010</v>
      </c>
      <c r="N24">
        <v>10.1</v>
      </c>
      <c r="O24">
        <v>2.5499999999999998</v>
      </c>
      <c r="P24" t="s">
        <v>666</v>
      </c>
      <c r="Q24" s="4" t="s">
        <v>439</v>
      </c>
      <c r="R24" t="s">
        <v>670</v>
      </c>
      <c r="S24" t="str">
        <f t="shared" si="0"/>
        <v>NA POPUTR McKown et al. 2013</v>
      </c>
    </row>
    <row r="25" spans="1:24" x14ac:dyDescent="0.6">
      <c r="A25" t="s">
        <v>362</v>
      </c>
      <c r="B25" t="s">
        <v>362</v>
      </c>
      <c r="C25">
        <v>44.42</v>
      </c>
      <c r="D25">
        <v>-123.33</v>
      </c>
      <c r="E25">
        <v>300</v>
      </c>
      <c r="F25">
        <v>10.6</v>
      </c>
      <c r="G25">
        <v>1.54</v>
      </c>
      <c r="H25" s="6">
        <v>40.766666669999999</v>
      </c>
      <c r="I25" s="6">
        <v>278.2</v>
      </c>
      <c r="J25">
        <v>49.256067000000002</v>
      </c>
      <c r="K25">
        <v>-123.25002499999999</v>
      </c>
      <c r="L25">
        <v>77</v>
      </c>
      <c r="M25">
        <v>2010</v>
      </c>
      <c r="N25">
        <v>10.1</v>
      </c>
      <c r="O25">
        <v>2.5499999999999998</v>
      </c>
      <c r="P25" t="s">
        <v>666</v>
      </c>
      <c r="Q25" s="4" t="s">
        <v>439</v>
      </c>
      <c r="R25" t="s">
        <v>670</v>
      </c>
      <c r="S25" t="str">
        <f t="shared" si="0"/>
        <v>NA POPUTR McKown et al. 2013</v>
      </c>
    </row>
    <row r="26" spans="1:24" x14ac:dyDescent="0.6">
      <c r="A26" t="s">
        <v>363</v>
      </c>
      <c r="B26" t="s">
        <v>363</v>
      </c>
      <c r="C26">
        <v>50.03</v>
      </c>
      <c r="D26">
        <v>-122.53</v>
      </c>
      <c r="E26">
        <v>213</v>
      </c>
      <c r="F26">
        <v>7.7</v>
      </c>
      <c r="G26">
        <v>2.86</v>
      </c>
      <c r="H26" s="6">
        <v>60.74</v>
      </c>
      <c r="I26" s="6">
        <v>240.06</v>
      </c>
      <c r="J26">
        <v>49.256067000000002</v>
      </c>
      <c r="K26">
        <v>-123.25002499999999</v>
      </c>
      <c r="L26">
        <v>77</v>
      </c>
      <c r="M26">
        <v>2010</v>
      </c>
      <c r="N26">
        <v>10.1</v>
      </c>
      <c r="O26">
        <v>2.5499999999999998</v>
      </c>
      <c r="P26" t="s">
        <v>666</v>
      </c>
      <c r="Q26" s="4" t="s">
        <v>439</v>
      </c>
      <c r="R26" t="s">
        <v>670</v>
      </c>
      <c r="S26" t="str">
        <f t="shared" si="0"/>
        <v>NA POPUTR McKown et al. 2013</v>
      </c>
    </row>
    <row r="27" spans="1:24" x14ac:dyDescent="0.6">
      <c r="A27" t="s">
        <v>364</v>
      </c>
      <c r="B27" t="s">
        <v>364</v>
      </c>
      <c r="C27">
        <v>49.77</v>
      </c>
      <c r="D27">
        <v>-122.22</v>
      </c>
      <c r="E27">
        <v>64</v>
      </c>
      <c r="F27">
        <v>8.4</v>
      </c>
      <c r="G27">
        <v>3.85</v>
      </c>
      <c r="H27" s="6">
        <v>62.975000000000001</v>
      </c>
      <c r="I27" s="6">
        <v>246.02500000000001</v>
      </c>
      <c r="J27">
        <v>49.256067000000002</v>
      </c>
      <c r="K27">
        <v>-123.25002499999999</v>
      </c>
      <c r="L27">
        <v>77</v>
      </c>
      <c r="M27">
        <v>2010</v>
      </c>
      <c r="N27">
        <v>10.1</v>
      </c>
      <c r="O27">
        <v>2.5499999999999998</v>
      </c>
      <c r="P27" t="s">
        <v>666</v>
      </c>
      <c r="Q27" s="4" t="s">
        <v>439</v>
      </c>
      <c r="R27" t="s">
        <v>670</v>
      </c>
      <c r="S27" t="str">
        <f t="shared" si="0"/>
        <v>NA POPUTR McKown et al. 2013</v>
      </c>
    </row>
    <row r="28" spans="1:24" x14ac:dyDescent="0.6">
      <c r="A28" t="s">
        <v>365</v>
      </c>
      <c r="B28" t="s">
        <v>365</v>
      </c>
      <c r="C28">
        <v>55.22</v>
      </c>
      <c r="D28">
        <v>-127.67</v>
      </c>
      <c r="E28">
        <v>238</v>
      </c>
      <c r="F28">
        <v>4.5</v>
      </c>
      <c r="G28">
        <v>2.61</v>
      </c>
      <c r="H28" s="6">
        <v>64.924999999999997</v>
      </c>
      <c r="I28" s="6">
        <v>175.95</v>
      </c>
      <c r="J28">
        <v>49.256067000000002</v>
      </c>
      <c r="K28">
        <v>-123.25002499999999</v>
      </c>
      <c r="L28">
        <v>77</v>
      </c>
      <c r="M28">
        <v>2010</v>
      </c>
      <c r="N28">
        <v>10.1</v>
      </c>
      <c r="O28">
        <v>2.5499999999999998</v>
      </c>
      <c r="P28" t="s">
        <v>666</v>
      </c>
      <c r="Q28" s="4" t="s">
        <v>439</v>
      </c>
      <c r="R28" t="s">
        <v>670</v>
      </c>
      <c r="S28" t="str">
        <f t="shared" si="0"/>
        <v>NA POPUTR McKown et al. 2013</v>
      </c>
    </row>
    <row r="29" spans="1:24" x14ac:dyDescent="0.6">
      <c r="A29" t="s">
        <v>366</v>
      </c>
      <c r="B29" t="s">
        <v>366</v>
      </c>
      <c r="C29">
        <v>50.93</v>
      </c>
      <c r="D29">
        <v>-124.85</v>
      </c>
      <c r="E29">
        <v>46</v>
      </c>
      <c r="F29">
        <v>8.6</v>
      </c>
      <c r="G29">
        <v>3.06</v>
      </c>
      <c r="H29" s="6">
        <v>59.6</v>
      </c>
      <c r="I29" s="6">
        <v>239.9</v>
      </c>
      <c r="J29">
        <v>49.256067000000002</v>
      </c>
      <c r="K29">
        <v>-123.25002499999999</v>
      </c>
      <c r="L29">
        <v>77</v>
      </c>
      <c r="M29">
        <v>2010</v>
      </c>
      <c r="N29">
        <v>10.1</v>
      </c>
      <c r="O29">
        <v>2.5499999999999998</v>
      </c>
      <c r="P29" t="s">
        <v>666</v>
      </c>
      <c r="Q29" s="4" t="s">
        <v>439</v>
      </c>
      <c r="R29" t="s">
        <v>670</v>
      </c>
      <c r="S29" t="str">
        <f t="shared" si="0"/>
        <v>NA POPUTR McKown et al. 2013</v>
      </c>
    </row>
    <row r="30" spans="1:24" x14ac:dyDescent="0.6">
      <c r="A30" t="s">
        <v>367</v>
      </c>
      <c r="B30" t="s">
        <v>367</v>
      </c>
      <c r="C30">
        <v>50.95</v>
      </c>
      <c r="D30">
        <v>-124.9</v>
      </c>
      <c r="E30">
        <v>37</v>
      </c>
      <c r="F30">
        <v>7.9</v>
      </c>
      <c r="G30">
        <v>3.08</v>
      </c>
      <c r="H30" s="6">
        <v>58.78</v>
      </c>
      <c r="I30" s="6">
        <v>243.94</v>
      </c>
      <c r="J30">
        <v>49.256067000000002</v>
      </c>
      <c r="K30">
        <v>-123.25002499999999</v>
      </c>
      <c r="L30">
        <v>77</v>
      </c>
      <c r="M30">
        <v>2010</v>
      </c>
      <c r="N30">
        <v>10.1</v>
      </c>
      <c r="O30">
        <v>2.5499999999999998</v>
      </c>
      <c r="P30" t="s">
        <v>666</v>
      </c>
      <c r="Q30" s="4" t="s">
        <v>439</v>
      </c>
      <c r="R30" t="s">
        <v>670</v>
      </c>
      <c r="S30" t="str">
        <f t="shared" si="0"/>
        <v>NA POPUTR McKown et al. 2013</v>
      </c>
    </row>
    <row r="31" spans="1:24" x14ac:dyDescent="0.6">
      <c r="A31" t="s">
        <v>368</v>
      </c>
      <c r="B31" t="s">
        <v>368</v>
      </c>
      <c r="C31">
        <v>51.23</v>
      </c>
      <c r="D31">
        <v>-124.95</v>
      </c>
      <c r="E31">
        <v>88</v>
      </c>
      <c r="F31">
        <v>8.1</v>
      </c>
      <c r="G31">
        <v>2.57</v>
      </c>
      <c r="H31" s="6">
        <v>55.66</v>
      </c>
      <c r="I31" s="6">
        <v>234.12</v>
      </c>
      <c r="J31">
        <v>49.256067000000002</v>
      </c>
      <c r="K31">
        <v>-123.25002499999999</v>
      </c>
      <c r="L31">
        <v>77</v>
      </c>
      <c r="M31">
        <v>2010</v>
      </c>
      <c r="N31">
        <v>10.1</v>
      </c>
      <c r="O31">
        <v>2.5499999999999998</v>
      </c>
      <c r="P31" t="s">
        <v>666</v>
      </c>
      <c r="Q31" s="4" t="s">
        <v>439</v>
      </c>
      <c r="R31" t="s">
        <v>670</v>
      </c>
      <c r="S31" t="str">
        <f t="shared" si="0"/>
        <v>NA POPUTR McKown et al. 2013</v>
      </c>
    </row>
    <row r="32" spans="1:24" x14ac:dyDescent="0.6">
      <c r="A32" t="s">
        <v>369</v>
      </c>
      <c r="B32" t="s">
        <v>369</v>
      </c>
      <c r="C32">
        <v>51.28</v>
      </c>
      <c r="D32">
        <v>-124.83</v>
      </c>
      <c r="E32">
        <v>152</v>
      </c>
      <c r="F32">
        <v>6.6</v>
      </c>
      <c r="G32">
        <v>2.31</v>
      </c>
      <c r="H32" s="6">
        <v>59.52</v>
      </c>
      <c r="I32" s="6">
        <v>235.22</v>
      </c>
      <c r="J32">
        <v>49.256067000000002</v>
      </c>
      <c r="K32">
        <v>-123.25002499999999</v>
      </c>
      <c r="L32">
        <v>77</v>
      </c>
      <c r="M32">
        <v>2010</v>
      </c>
      <c r="N32">
        <v>10.1</v>
      </c>
      <c r="O32">
        <v>2.5499999999999998</v>
      </c>
      <c r="P32" t="s">
        <v>666</v>
      </c>
      <c r="Q32" s="4" t="s">
        <v>439</v>
      </c>
      <c r="R32" t="s">
        <v>670</v>
      </c>
      <c r="S32" t="str">
        <f t="shared" si="0"/>
        <v>NA POPUTR McKown et al. 2013</v>
      </c>
    </row>
    <row r="33" spans="1:19" x14ac:dyDescent="0.6">
      <c r="A33" t="s">
        <v>370</v>
      </c>
      <c r="B33" t="s">
        <v>370</v>
      </c>
      <c r="C33">
        <v>49.43</v>
      </c>
      <c r="D33">
        <v>-121.43</v>
      </c>
      <c r="E33">
        <v>61</v>
      </c>
      <c r="F33">
        <v>8.9</v>
      </c>
      <c r="G33">
        <v>3.76</v>
      </c>
      <c r="H33" s="6">
        <v>59.18</v>
      </c>
      <c r="I33" s="6">
        <v>256.52</v>
      </c>
      <c r="J33">
        <v>49.256067000000002</v>
      </c>
      <c r="K33">
        <v>-123.25002499999999</v>
      </c>
      <c r="L33">
        <v>77</v>
      </c>
      <c r="M33">
        <v>2010</v>
      </c>
      <c r="N33">
        <v>10.1</v>
      </c>
      <c r="O33">
        <v>2.5499999999999998</v>
      </c>
      <c r="P33" t="s">
        <v>666</v>
      </c>
      <c r="Q33" s="4" t="s">
        <v>439</v>
      </c>
      <c r="R33" t="s">
        <v>670</v>
      </c>
      <c r="S33" t="str">
        <f t="shared" si="0"/>
        <v>NA POPUTR McKown et al. 2013</v>
      </c>
    </row>
    <row r="34" spans="1:19" x14ac:dyDescent="0.6">
      <c r="A34" t="s">
        <v>371</v>
      </c>
      <c r="B34" t="s">
        <v>371</v>
      </c>
      <c r="C34">
        <v>49.4</v>
      </c>
      <c r="D34">
        <v>-121.55</v>
      </c>
      <c r="E34">
        <v>500</v>
      </c>
      <c r="F34">
        <v>7.2</v>
      </c>
      <c r="G34">
        <v>4.8600000000000003</v>
      </c>
      <c r="H34" s="6">
        <v>61.6</v>
      </c>
      <c r="I34" s="6">
        <v>235.1</v>
      </c>
      <c r="J34">
        <v>49.256067000000002</v>
      </c>
      <c r="K34">
        <v>-123.25002499999999</v>
      </c>
      <c r="L34">
        <v>77</v>
      </c>
      <c r="M34">
        <v>2010</v>
      </c>
      <c r="N34">
        <v>10.1</v>
      </c>
      <c r="O34">
        <v>2.5499999999999998</v>
      </c>
      <c r="P34" t="s">
        <v>666</v>
      </c>
      <c r="Q34" s="4" t="s">
        <v>439</v>
      </c>
      <c r="R34" t="s">
        <v>670</v>
      </c>
      <c r="S34" t="str">
        <f t="shared" si="0"/>
        <v>NA POPUTR McKown et al. 2013</v>
      </c>
    </row>
    <row r="35" spans="1:19" x14ac:dyDescent="0.6">
      <c r="A35" t="s">
        <v>372</v>
      </c>
      <c r="B35" t="s">
        <v>372</v>
      </c>
      <c r="C35">
        <v>49.28</v>
      </c>
      <c r="D35">
        <v>-121.95</v>
      </c>
      <c r="E35">
        <v>40</v>
      </c>
      <c r="F35">
        <v>9.3000000000000007</v>
      </c>
      <c r="G35">
        <v>4.18</v>
      </c>
      <c r="H35" s="6">
        <v>59.4</v>
      </c>
      <c r="I35" s="6">
        <v>263.93333330000002</v>
      </c>
      <c r="J35">
        <v>49.256067000000002</v>
      </c>
      <c r="K35">
        <v>-123.25002499999999</v>
      </c>
      <c r="L35">
        <v>77</v>
      </c>
      <c r="M35">
        <v>2010</v>
      </c>
      <c r="N35">
        <v>10.1</v>
      </c>
      <c r="O35">
        <v>2.5499999999999998</v>
      </c>
      <c r="P35" t="s">
        <v>666</v>
      </c>
      <c r="Q35" s="4" t="s">
        <v>439</v>
      </c>
      <c r="R35" t="s">
        <v>670</v>
      </c>
      <c r="S35" t="str">
        <f t="shared" si="0"/>
        <v>NA POPUTR McKown et al. 2013</v>
      </c>
    </row>
    <row r="36" spans="1:19" x14ac:dyDescent="0.6">
      <c r="A36" t="s">
        <v>373</v>
      </c>
      <c r="B36" t="s">
        <v>373</v>
      </c>
      <c r="C36">
        <v>49.23</v>
      </c>
      <c r="D36">
        <v>-121.85</v>
      </c>
      <c r="E36">
        <v>30</v>
      </c>
      <c r="F36">
        <v>10</v>
      </c>
      <c r="G36">
        <v>4.32</v>
      </c>
      <c r="H36" s="6">
        <v>54.533333329999998</v>
      </c>
      <c r="I36" s="6">
        <v>261.46666670000002</v>
      </c>
      <c r="J36">
        <v>49.256067000000002</v>
      </c>
      <c r="K36">
        <v>-123.25002499999999</v>
      </c>
      <c r="L36">
        <v>77</v>
      </c>
      <c r="M36">
        <v>2010</v>
      </c>
      <c r="N36">
        <v>10.1</v>
      </c>
      <c r="O36">
        <v>2.5499999999999998</v>
      </c>
      <c r="P36" t="s">
        <v>666</v>
      </c>
      <c r="Q36" s="4" t="s">
        <v>439</v>
      </c>
      <c r="R36" t="s">
        <v>670</v>
      </c>
      <c r="S36" t="str">
        <f t="shared" si="0"/>
        <v>NA POPUTR McKown et al. 2013</v>
      </c>
    </row>
    <row r="37" spans="1:19" x14ac:dyDescent="0.6">
      <c r="A37" t="s">
        <v>374</v>
      </c>
      <c r="B37" t="s">
        <v>374</v>
      </c>
      <c r="C37">
        <v>56.73</v>
      </c>
      <c r="D37">
        <v>-129.72999999999999</v>
      </c>
      <c r="E37">
        <v>579</v>
      </c>
      <c r="F37">
        <v>2.2999999999999998</v>
      </c>
      <c r="G37">
        <v>3.6</v>
      </c>
      <c r="H37" s="6">
        <v>64.974999999999994</v>
      </c>
      <c r="I37" s="6">
        <v>160.44999999999999</v>
      </c>
      <c r="J37">
        <v>49.256067000000002</v>
      </c>
      <c r="K37">
        <v>-123.25002499999999</v>
      </c>
      <c r="L37">
        <v>77</v>
      </c>
      <c r="M37">
        <v>2010</v>
      </c>
      <c r="N37">
        <v>10.1</v>
      </c>
      <c r="O37">
        <v>2.5499999999999998</v>
      </c>
      <c r="P37" t="s">
        <v>666</v>
      </c>
      <c r="Q37" s="4" t="s">
        <v>439</v>
      </c>
      <c r="R37" t="s">
        <v>670</v>
      </c>
      <c r="S37" t="str">
        <f t="shared" si="0"/>
        <v>NA POPUTR McKown et al. 2013</v>
      </c>
    </row>
    <row r="38" spans="1:19" x14ac:dyDescent="0.6">
      <c r="A38" t="s">
        <v>375</v>
      </c>
      <c r="B38" t="s">
        <v>375</v>
      </c>
      <c r="C38">
        <v>56.7</v>
      </c>
      <c r="D38">
        <v>-131.15</v>
      </c>
      <c r="E38">
        <v>73</v>
      </c>
      <c r="F38">
        <v>4.5999999999999996</v>
      </c>
      <c r="G38">
        <v>4.8099999999999996</v>
      </c>
      <c r="H38" s="6">
        <v>72.325000000000003</v>
      </c>
      <c r="I38" s="6">
        <v>149.94999999999999</v>
      </c>
      <c r="J38">
        <v>49.256067000000002</v>
      </c>
      <c r="K38">
        <v>-123.25002499999999</v>
      </c>
      <c r="L38">
        <v>77</v>
      </c>
      <c r="M38">
        <v>2010</v>
      </c>
      <c r="N38">
        <v>10.1</v>
      </c>
      <c r="O38">
        <v>2.5499999999999998</v>
      </c>
      <c r="P38" t="s">
        <v>666</v>
      </c>
      <c r="Q38" s="4" t="s">
        <v>439</v>
      </c>
      <c r="R38" t="s">
        <v>670</v>
      </c>
      <c r="S38" t="str">
        <f t="shared" si="0"/>
        <v>NA POPUTR McKown et al. 2013</v>
      </c>
    </row>
    <row r="39" spans="1:19" x14ac:dyDescent="0.6">
      <c r="A39" t="s">
        <v>376</v>
      </c>
      <c r="B39" t="s">
        <v>376</v>
      </c>
      <c r="C39">
        <v>56.93</v>
      </c>
      <c r="D39">
        <v>-130.33000000000001</v>
      </c>
      <c r="E39">
        <v>317</v>
      </c>
      <c r="F39">
        <v>3.1</v>
      </c>
      <c r="G39">
        <v>2.68</v>
      </c>
      <c r="H39" s="6">
        <v>75.650000000000006</v>
      </c>
      <c r="I39" s="6">
        <v>151.97499999999999</v>
      </c>
      <c r="J39">
        <v>49.256067000000002</v>
      </c>
      <c r="K39">
        <v>-123.25002499999999</v>
      </c>
      <c r="L39">
        <v>77</v>
      </c>
      <c r="M39">
        <v>2010</v>
      </c>
      <c r="N39">
        <v>10.1</v>
      </c>
      <c r="O39">
        <v>2.5499999999999998</v>
      </c>
      <c r="P39" t="s">
        <v>666</v>
      </c>
      <c r="Q39" s="4" t="s">
        <v>439</v>
      </c>
      <c r="R39" t="s">
        <v>670</v>
      </c>
      <c r="S39" t="str">
        <f t="shared" si="0"/>
        <v>NA POPUTR McKown et al. 2013</v>
      </c>
    </row>
    <row r="40" spans="1:19" x14ac:dyDescent="0.6">
      <c r="A40" t="s">
        <v>377</v>
      </c>
      <c r="B40" t="s">
        <v>377</v>
      </c>
      <c r="C40">
        <v>44</v>
      </c>
      <c r="D40">
        <v>-122.92</v>
      </c>
      <c r="E40">
        <v>150</v>
      </c>
      <c r="F40">
        <v>12</v>
      </c>
      <c r="G40">
        <v>1.76</v>
      </c>
      <c r="H40" s="6">
        <v>54.9</v>
      </c>
      <c r="I40" s="6">
        <v>276.07499999999999</v>
      </c>
      <c r="J40">
        <v>49.256067000000002</v>
      </c>
      <c r="K40">
        <v>-123.25002499999999</v>
      </c>
      <c r="L40">
        <v>77</v>
      </c>
      <c r="M40">
        <v>2010</v>
      </c>
      <c r="N40">
        <v>10.1</v>
      </c>
      <c r="O40">
        <v>2.5499999999999998</v>
      </c>
      <c r="P40" t="s">
        <v>666</v>
      </c>
      <c r="Q40" s="4" t="s">
        <v>439</v>
      </c>
      <c r="R40" t="s">
        <v>670</v>
      </c>
      <c r="S40" t="str">
        <f t="shared" si="0"/>
        <v>NA POPUTR McKown et al. 2013</v>
      </c>
    </row>
    <row r="41" spans="1:19" x14ac:dyDescent="0.6">
      <c r="A41" t="s">
        <v>378</v>
      </c>
      <c r="B41" t="s">
        <v>378</v>
      </c>
      <c r="C41">
        <v>44.73</v>
      </c>
      <c r="D41">
        <v>-123.08</v>
      </c>
      <c r="E41">
        <v>100</v>
      </c>
      <c r="F41">
        <v>11.4</v>
      </c>
      <c r="G41">
        <v>1.78</v>
      </c>
      <c r="H41" s="6">
        <v>55.15</v>
      </c>
      <c r="I41" s="6">
        <v>267.72500000000002</v>
      </c>
      <c r="J41">
        <v>49.256067000000002</v>
      </c>
      <c r="K41">
        <v>-123.25002499999999</v>
      </c>
      <c r="L41">
        <v>77</v>
      </c>
      <c r="M41">
        <v>2010</v>
      </c>
      <c r="N41">
        <v>10.1</v>
      </c>
      <c r="O41">
        <v>2.5499999999999998</v>
      </c>
      <c r="P41" t="s">
        <v>666</v>
      </c>
      <c r="Q41" s="4" t="s">
        <v>439</v>
      </c>
      <c r="R41" t="s">
        <v>670</v>
      </c>
      <c r="S41" t="str">
        <f t="shared" si="0"/>
        <v>NA POPUTR McKown et al. 2013</v>
      </c>
    </row>
    <row r="42" spans="1:19" x14ac:dyDescent="0.6">
      <c r="A42" t="s">
        <v>379</v>
      </c>
      <c r="B42" t="s">
        <v>379</v>
      </c>
      <c r="C42">
        <v>52.93</v>
      </c>
      <c r="D42">
        <v>-121.17</v>
      </c>
      <c r="E42">
        <v>823</v>
      </c>
      <c r="F42">
        <v>3.7</v>
      </c>
      <c r="G42">
        <v>3.48</v>
      </c>
      <c r="H42" s="6">
        <v>70.7</v>
      </c>
      <c r="I42" s="6">
        <v>188.16</v>
      </c>
      <c r="J42">
        <v>49.256067000000002</v>
      </c>
      <c r="K42">
        <v>-123.25002499999999</v>
      </c>
      <c r="L42">
        <v>77</v>
      </c>
      <c r="M42">
        <v>2010</v>
      </c>
      <c r="N42">
        <v>10.1</v>
      </c>
      <c r="O42">
        <v>2.5499999999999998</v>
      </c>
      <c r="P42" t="s">
        <v>666</v>
      </c>
      <c r="Q42" s="4" t="s">
        <v>439</v>
      </c>
      <c r="R42" t="s">
        <v>670</v>
      </c>
      <c r="S42" t="str">
        <f t="shared" si="0"/>
        <v>NA POPUTR McKown et al. 2013</v>
      </c>
    </row>
    <row r="43" spans="1:19" x14ac:dyDescent="0.6">
      <c r="A43" t="s">
        <v>380</v>
      </c>
      <c r="B43" t="s">
        <v>380</v>
      </c>
      <c r="C43">
        <v>51.12</v>
      </c>
      <c r="D43">
        <v>-125.58</v>
      </c>
      <c r="E43">
        <v>30</v>
      </c>
      <c r="F43">
        <v>8.9</v>
      </c>
      <c r="G43">
        <v>3.79</v>
      </c>
      <c r="H43" s="6">
        <v>72.166666669999998</v>
      </c>
      <c r="I43" s="6">
        <v>232.03333330000001</v>
      </c>
      <c r="J43">
        <v>49.256067000000002</v>
      </c>
      <c r="K43">
        <v>-123.25002499999999</v>
      </c>
      <c r="L43">
        <v>77</v>
      </c>
      <c r="M43">
        <v>2010</v>
      </c>
      <c r="N43">
        <v>10.1</v>
      </c>
      <c r="O43">
        <v>2.5499999999999998</v>
      </c>
      <c r="P43" t="s">
        <v>666</v>
      </c>
      <c r="Q43" s="4" t="s">
        <v>439</v>
      </c>
      <c r="R43" t="s">
        <v>670</v>
      </c>
      <c r="S43" t="str">
        <f t="shared" si="0"/>
        <v>NA POPUTR McKown et al. 2013</v>
      </c>
    </row>
    <row r="44" spans="1:19" x14ac:dyDescent="0.6">
      <c r="A44" t="s">
        <v>381</v>
      </c>
      <c r="B44" t="s">
        <v>381</v>
      </c>
      <c r="C44">
        <v>51.57</v>
      </c>
      <c r="D44">
        <v>-125.5</v>
      </c>
      <c r="E44">
        <v>427</v>
      </c>
      <c r="F44">
        <v>5</v>
      </c>
      <c r="G44">
        <v>2.08</v>
      </c>
      <c r="H44" s="6">
        <v>65.866666670000001</v>
      </c>
      <c r="I44" s="6">
        <v>225.03333330000001</v>
      </c>
      <c r="J44">
        <v>49.256067000000002</v>
      </c>
      <c r="K44">
        <v>-123.25002499999999</v>
      </c>
      <c r="L44">
        <v>77</v>
      </c>
      <c r="M44">
        <v>2010</v>
      </c>
      <c r="N44">
        <v>10.1</v>
      </c>
      <c r="O44">
        <v>2.5499999999999998</v>
      </c>
      <c r="P44" t="s">
        <v>666</v>
      </c>
      <c r="Q44" s="4" t="s">
        <v>439</v>
      </c>
      <c r="R44" t="s">
        <v>670</v>
      </c>
      <c r="S44" t="str">
        <f t="shared" si="0"/>
        <v>NA POPUTR McKown et al. 2013</v>
      </c>
    </row>
    <row r="45" spans="1:19" x14ac:dyDescent="0.6">
      <c r="A45" t="s">
        <v>382</v>
      </c>
      <c r="B45" t="s">
        <v>382</v>
      </c>
      <c r="C45">
        <v>51.73</v>
      </c>
      <c r="D45">
        <v>-125.57</v>
      </c>
      <c r="E45">
        <v>427</v>
      </c>
      <c r="F45">
        <v>4.9000000000000004</v>
      </c>
      <c r="G45">
        <v>1.97</v>
      </c>
      <c r="H45" s="6">
        <v>69.34</v>
      </c>
      <c r="I45" s="6">
        <v>229.24</v>
      </c>
      <c r="J45">
        <v>49.256067000000002</v>
      </c>
      <c r="K45">
        <v>-123.25002499999999</v>
      </c>
      <c r="L45">
        <v>77</v>
      </c>
      <c r="M45">
        <v>2010</v>
      </c>
      <c r="N45">
        <v>10.1</v>
      </c>
      <c r="O45">
        <v>2.5499999999999998</v>
      </c>
      <c r="P45" t="s">
        <v>666</v>
      </c>
      <c r="Q45" s="4" t="s">
        <v>439</v>
      </c>
      <c r="R45" t="s">
        <v>670</v>
      </c>
      <c r="S45" t="str">
        <f t="shared" si="0"/>
        <v>NA POPUTR McKown et al. 2013</v>
      </c>
    </row>
    <row r="46" spans="1:19" x14ac:dyDescent="0.6">
      <c r="A46" t="s">
        <v>383</v>
      </c>
      <c r="B46" t="s">
        <v>383</v>
      </c>
      <c r="C46">
        <v>51.3</v>
      </c>
      <c r="D46">
        <v>-125.77</v>
      </c>
      <c r="E46">
        <v>105</v>
      </c>
      <c r="F46">
        <v>6.8</v>
      </c>
      <c r="G46">
        <v>2.88</v>
      </c>
      <c r="H46" s="6">
        <v>73.328571429999997</v>
      </c>
      <c r="I46" s="6">
        <v>225.45714290000001</v>
      </c>
      <c r="J46">
        <v>49.256067000000002</v>
      </c>
      <c r="K46">
        <v>-123.25002499999999</v>
      </c>
      <c r="L46">
        <v>77</v>
      </c>
      <c r="M46">
        <v>2010</v>
      </c>
      <c r="N46">
        <v>10.1</v>
      </c>
      <c r="O46">
        <v>2.5499999999999998</v>
      </c>
      <c r="P46" t="s">
        <v>666</v>
      </c>
      <c r="Q46" s="4" t="s">
        <v>439</v>
      </c>
      <c r="R46" t="s">
        <v>670</v>
      </c>
      <c r="S46" t="str">
        <f t="shared" si="0"/>
        <v>NA POPUTR McKown et al. 2013</v>
      </c>
    </row>
    <row r="47" spans="1:19" x14ac:dyDescent="0.6">
      <c r="A47" t="s">
        <v>384</v>
      </c>
      <c r="B47" t="s">
        <v>384</v>
      </c>
      <c r="C47">
        <v>54.25</v>
      </c>
      <c r="D47">
        <v>-128.52000000000001</v>
      </c>
      <c r="E47">
        <v>122</v>
      </c>
      <c r="F47">
        <v>6.2</v>
      </c>
      <c r="G47">
        <v>3.73</v>
      </c>
      <c r="H47" s="6">
        <v>91.866666670000001</v>
      </c>
      <c r="I47" s="6">
        <v>185.2333333</v>
      </c>
      <c r="J47">
        <v>49.256067000000002</v>
      </c>
      <c r="K47">
        <v>-123.25002499999999</v>
      </c>
      <c r="L47">
        <v>77</v>
      </c>
      <c r="M47">
        <v>2010</v>
      </c>
      <c r="N47">
        <v>10.1</v>
      </c>
      <c r="O47">
        <v>2.5499999999999998</v>
      </c>
      <c r="P47" t="s">
        <v>666</v>
      </c>
      <c r="Q47" s="4" t="s">
        <v>439</v>
      </c>
      <c r="R47" t="s">
        <v>670</v>
      </c>
      <c r="S47" t="str">
        <f t="shared" si="0"/>
        <v>NA POPUTR McKown et al. 2013</v>
      </c>
    </row>
    <row r="48" spans="1:19" x14ac:dyDescent="0.6">
      <c r="A48" t="s">
        <v>385</v>
      </c>
      <c r="B48" t="s">
        <v>385</v>
      </c>
      <c r="C48">
        <v>54.05</v>
      </c>
      <c r="D48">
        <v>-128.68</v>
      </c>
      <c r="E48">
        <v>18</v>
      </c>
      <c r="F48">
        <v>7</v>
      </c>
      <c r="G48">
        <v>4.79</v>
      </c>
      <c r="H48" s="6">
        <v>80.833333330000002</v>
      </c>
      <c r="I48" s="6">
        <v>212.43333329999999</v>
      </c>
      <c r="J48">
        <v>49.256067000000002</v>
      </c>
      <c r="K48">
        <v>-123.25002499999999</v>
      </c>
      <c r="L48">
        <v>77</v>
      </c>
      <c r="M48">
        <v>2010</v>
      </c>
      <c r="N48">
        <v>10.1</v>
      </c>
      <c r="O48">
        <v>2.5499999999999998</v>
      </c>
      <c r="P48" t="s">
        <v>666</v>
      </c>
      <c r="Q48" s="4" t="s">
        <v>439</v>
      </c>
      <c r="R48" t="s">
        <v>670</v>
      </c>
      <c r="S48" t="str">
        <f t="shared" si="0"/>
        <v>NA POPUTR McKown et al. 2013</v>
      </c>
    </row>
    <row r="49" spans="1:19" x14ac:dyDescent="0.6">
      <c r="A49" t="s">
        <v>386</v>
      </c>
      <c r="B49" t="s">
        <v>386</v>
      </c>
      <c r="C49">
        <v>45.2</v>
      </c>
      <c r="D49">
        <v>-123.08</v>
      </c>
      <c r="E49">
        <v>100</v>
      </c>
      <c r="F49">
        <v>11.3</v>
      </c>
      <c r="G49">
        <v>1.47</v>
      </c>
      <c r="H49" s="6">
        <v>66.825000000000003</v>
      </c>
      <c r="I49" s="6">
        <v>270.39999999999998</v>
      </c>
      <c r="J49">
        <v>49.256067000000002</v>
      </c>
      <c r="K49">
        <v>-123.25002499999999</v>
      </c>
      <c r="L49">
        <v>77</v>
      </c>
      <c r="M49">
        <v>2010</v>
      </c>
      <c r="N49">
        <v>10.1</v>
      </c>
      <c r="O49">
        <v>2.5499999999999998</v>
      </c>
      <c r="P49" t="s">
        <v>666</v>
      </c>
      <c r="Q49" s="4" t="s">
        <v>439</v>
      </c>
      <c r="R49" t="s">
        <v>670</v>
      </c>
      <c r="S49" t="str">
        <f t="shared" si="0"/>
        <v>NA POPUTR McKown et al. 2013</v>
      </c>
    </row>
    <row r="50" spans="1:19" x14ac:dyDescent="0.6">
      <c r="A50" t="s">
        <v>387</v>
      </c>
      <c r="B50" t="s">
        <v>387</v>
      </c>
      <c r="C50">
        <v>50.62</v>
      </c>
      <c r="D50">
        <v>-123.38</v>
      </c>
      <c r="E50">
        <v>411</v>
      </c>
      <c r="F50">
        <v>6</v>
      </c>
      <c r="G50">
        <v>3.47</v>
      </c>
      <c r="H50" s="6">
        <v>68.349999999999994</v>
      </c>
      <c r="I50" s="6">
        <v>221.82499999999999</v>
      </c>
      <c r="J50">
        <v>49.256067000000002</v>
      </c>
      <c r="K50">
        <v>-123.25002499999999</v>
      </c>
      <c r="L50">
        <v>77</v>
      </c>
      <c r="M50">
        <v>2010</v>
      </c>
      <c r="N50">
        <v>10.1</v>
      </c>
      <c r="O50">
        <v>2.5499999999999998</v>
      </c>
      <c r="P50" t="s">
        <v>666</v>
      </c>
      <c r="Q50" s="4" t="s">
        <v>439</v>
      </c>
      <c r="R50" t="s">
        <v>670</v>
      </c>
      <c r="S50" t="str">
        <f t="shared" si="0"/>
        <v>NA POPUTR McKown et al. 2013</v>
      </c>
    </row>
    <row r="51" spans="1:19" x14ac:dyDescent="0.6">
      <c r="A51" t="s">
        <v>388</v>
      </c>
      <c r="B51" t="s">
        <v>388</v>
      </c>
      <c r="C51">
        <v>50.55</v>
      </c>
      <c r="D51">
        <v>-123.2</v>
      </c>
      <c r="E51">
        <v>274</v>
      </c>
      <c r="F51">
        <v>5.9</v>
      </c>
      <c r="G51">
        <v>3.13</v>
      </c>
      <c r="H51" s="6">
        <v>55.44</v>
      </c>
      <c r="I51" s="6">
        <v>232.02</v>
      </c>
      <c r="J51">
        <v>49.256067000000002</v>
      </c>
      <c r="K51">
        <v>-123.25002499999999</v>
      </c>
      <c r="L51">
        <v>77</v>
      </c>
      <c r="M51">
        <v>2010</v>
      </c>
      <c r="N51">
        <v>10.1</v>
      </c>
      <c r="O51">
        <v>2.5499999999999998</v>
      </c>
      <c r="P51" t="s">
        <v>666</v>
      </c>
      <c r="Q51" s="4" t="s">
        <v>439</v>
      </c>
      <c r="R51" t="s">
        <v>670</v>
      </c>
      <c r="S51" t="str">
        <f t="shared" si="0"/>
        <v>NA POPUTR McKown et al. 2013</v>
      </c>
    </row>
    <row r="52" spans="1:19" x14ac:dyDescent="0.6">
      <c r="A52" t="s">
        <v>389</v>
      </c>
      <c r="B52" t="s">
        <v>389</v>
      </c>
      <c r="C52">
        <v>50.5</v>
      </c>
      <c r="D52">
        <v>-123</v>
      </c>
      <c r="E52">
        <v>271</v>
      </c>
      <c r="F52">
        <v>6.2</v>
      </c>
      <c r="G52">
        <v>2.09</v>
      </c>
      <c r="H52" s="6">
        <v>50.575000000000003</v>
      </c>
      <c r="I52" s="6">
        <v>238.6</v>
      </c>
      <c r="J52">
        <v>49.256067000000002</v>
      </c>
      <c r="K52">
        <v>-123.25002499999999</v>
      </c>
      <c r="L52">
        <v>77</v>
      </c>
      <c r="M52">
        <v>2010</v>
      </c>
      <c r="N52">
        <v>10.1</v>
      </c>
      <c r="O52">
        <v>2.5499999999999998</v>
      </c>
      <c r="P52" t="s">
        <v>666</v>
      </c>
      <c r="Q52" s="4" t="s">
        <v>439</v>
      </c>
      <c r="R52" t="s">
        <v>670</v>
      </c>
      <c r="S52" t="str">
        <f t="shared" si="0"/>
        <v>NA POPUTR McKown et al. 2013</v>
      </c>
    </row>
    <row r="53" spans="1:19" x14ac:dyDescent="0.6">
      <c r="A53" t="s">
        <v>390</v>
      </c>
      <c r="B53" t="s">
        <v>390</v>
      </c>
      <c r="C53">
        <v>50.3</v>
      </c>
      <c r="D53">
        <v>-122.75</v>
      </c>
      <c r="E53">
        <v>222</v>
      </c>
      <c r="F53">
        <v>7.3</v>
      </c>
      <c r="G53">
        <v>2.82</v>
      </c>
      <c r="H53" s="6">
        <v>53.7</v>
      </c>
      <c r="I53" s="6">
        <v>241.93333329999999</v>
      </c>
      <c r="J53">
        <v>49.256067000000002</v>
      </c>
      <c r="K53">
        <v>-123.25002499999999</v>
      </c>
      <c r="L53">
        <v>77</v>
      </c>
      <c r="M53">
        <v>2010</v>
      </c>
      <c r="N53">
        <v>10.1</v>
      </c>
      <c r="O53">
        <v>2.5499999999999998</v>
      </c>
      <c r="P53" t="s">
        <v>666</v>
      </c>
      <c r="Q53" s="4" t="s">
        <v>439</v>
      </c>
      <c r="R53" t="s">
        <v>670</v>
      </c>
      <c r="S53" t="str">
        <f t="shared" si="0"/>
        <v>NA POPUTR McKown et al. 2013</v>
      </c>
    </row>
    <row r="54" spans="1:19" x14ac:dyDescent="0.6">
      <c r="A54" t="s">
        <v>391</v>
      </c>
      <c r="B54" t="s">
        <v>391</v>
      </c>
      <c r="C54">
        <v>49.23</v>
      </c>
      <c r="D54">
        <v>-124.07</v>
      </c>
      <c r="E54">
        <v>60</v>
      </c>
      <c r="F54">
        <v>9.8000000000000007</v>
      </c>
      <c r="G54">
        <v>2.09</v>
      </c>
      <c r="H54" s="6">
        <v>67.900000000000006</v>
      </c>
      <c r="I54" s="6">
        <v>240.05</v>
      </c>
      <c r="J54">
        <v>49.256067000000002</v>
      </c>
      <c r="K54">
        <v>-123.25002499999999</v>
      </c>
      <c r="L54">
        <v>77</v>
      </c>
      <c r="M54">
        <v>2010</v>
      </c>
      <c r="N54">
        <v>10.1</v>
      </c>
      <c r="O54">
        <v>2.5499999999999998</v>
      </c>
      <c r="P54" t="s">
        <v>666</v>
      </c>
      <c r="Q54" s="4" t="s">
        <v>439</v>
      </c>
      <c r="R54" t="s">
        <v>670</v>
      </c>
      <c r="S54" t="str">
        <f t="shared" si="0"/>
        <v>NA POPUTR McKown et al. 2013</v>
      </c>
    </row>
    <row r="55" spans="1:19" x14ac:dyDescent="0.6">
      <c r="A55" t="s">
        <v>392</v>
      </c>
      <c r="B55" t="s">
        <v>392</v>
      </c>
      <c r="C55">
        <v>46.08</v>
      </c>
      <c r="D55">
        <v>-123.92</v>
      </c>
      <c r="E55">
        <v>100</v>
      </c>
      <c r="F55">
        <v>10.3</v>
      </c>
      <c r="G55">
        <v>3.1</v>
      </c>
      <c r="H55" s="6">
        <v>50.35</v>
      </c>
      <c r="I55" s="6">
        <v>268.3</v>
      </c>
      <c r="J55">
        <v>49.256067000000002</v>
      </c>
      <c r="K55">
        <v>-123.25002499999999</v>
      </c>
      <c r="L55">
        <v>77</v>
      </c>
      <c r="M55">
        <v>2010</v>
      </c>
      <c r="N55">
        <v>10.1</v>
      </c>
      <c r="O55">
        <v>2.5499999999999998</v>
      </c>
      <c r="P55" t="s">
        <v>666</v>
      </c>
      <c r="Q55" s="4" t="s">
        <v>439</v>
      </c>
      <c r="R55" t="s">
        <v>670</v>
      </c>
      <c r="S55" t="str">
        <f t="shared" si="0"/>
        <v>NA POPUTR McKown et al. 2013</v>
      </c>
    </row>
    <row r="56" spans="1:19" x14ac:dyDescent="0.6">
      <c r="A56" t="s">
        <v>393</v>
      </c>
      <c r="B56" t="s">
        <v>393</v>
      </c>
      <c r="C56">
        <v>51.32</v>
      </c>
      <c r="D56">
        <v>-126.23</v>
      </c>
      <c r="E56">
        <v>275</v>
      </c>
      <c r="F56">
        <v>7.1</v>
      </c>
      <c r="G56">
        <v>7.29</v>
      </c>
      <c r="H56" s="6">
        <v>71.766666670000006</v>
      </c>
      <c r="I56" s="6">
        <v>221.35</v>
      </c>
      <c r="J56">
        <v>49.256067000000002</v>
      </c>
      <c r="K56">
        <v>-123.25002499999999</v>
      </c>
      <c r="L56">
        <v>77</v>
      </c>
      <c r="M56">
        <v>2010</v>
      </c>
      <c r="N56">
        <v>10.1</v>
      </c>
      <c r="O56">
        <v>2.5499999999999998</v>
      </c>
      <c r="P56" t="s">
        <v>666</v>
      </c>
      <c r="Q56" s="4" t="s">
        <v>439</v>
      </c>
      <c r="R56" t="s">
        <v>670</v>
      </c>
      <c r="S56" t="str">
        <f t="shared" si="0"/>
        <v>NA POPUTR McKown et al. 2013</v>
      </c>
    </row>
    <row r="57" spans="1:19" x14ac:dyDescent="0.6">
      <c r="A57" t="s">
        <v>394</v>
      </c>
      <c r="B57" t="s">
        <v>394</v>
      </c>
      <c r="C57">
        <v>54.18</v>
      </c>
      <c r="D57">
        <v>-122</v>
      </c>
      <c r="E57">
        <v>579</v>
      </c>
      <c r="F57">
        <v>3.5</v>
      </c>
      <c r="G57">
        <v>3.61</v>
      </c>
      <c r="H57" s="6">
        <v>68.7</v>
      </c>
      <c r="I57" s="6">
        <v>186.4</v>
      </c>
      <c r="J57">
        <v>49.256067000000002</v>
      </c>
      <c r="K57">
        <v>-123.25002499999999</v>
      </c>
      <c r="L57">
        <v>77</v>
      </c>
      <c r="M57">
        <v>2010</v>
      </c>
      <c r="N57">
        <v>10.1</v>
      </c>
      <c r="O57">
        <v>2.5499999999999998</v>
      </c>
      <c r="P57" t="s">
        <v>666</v>
      </c>
      <c r="Q57" s="4" t="s">
        <v>439</v>
      </c>
      <c r="R57" t="s">
        <v>670</v>
      </c>
      <c r="S57" t="str">
        <f t="shared" si="0"/>
        <v>NA POPUTR McKown et al. 2013</v>
      </c>
    </row>
    <row r="58" spans="1:19" x14ac:dyDescent="0.6">
      <c r="A58" t="s">
        <v>395</v>
      </c>
      <c r="B58" t="s">
        <v>395</v>
      </c>
      <c r="C58">
        <v>51.63</v>
      </c>
      <c r="D58">
        <v>-126.68</v>
      </c>
      <c r="E58">
        <v>70</v>
      </c>
      <c r="F58">
        <v>8</v>
      </c>
      <c r="G58">
        <v>5.49</v>
      </c>
      <c r="H58" s="6">
        <v>68.58</v>
      </c>
      <c r="I58" s="6">
        <v>229.92</v>
      </c>
      <c r="J58">
        <v>49.256067000000002</v>
      </c>
      <c r="K58">
        <v>-123.25002499999999</v>
      </c>
      <c r="L58">
        <v>77</v>
      </c>
      <c r="M58">
        <v>2010</v>
      </c>
      <c r="N58">
        <v>10.1</v>
      </c>
      <c r="O58">
        <v>2.5499999999999998</v>
      </c>
      <c r="P58" t="s">
        <v>666</v>
      </c>
      <c r="Q58" s="4" t="s">
        <v>439</v>
      </c>
      <c r="R58" t="s">
        <v>670</v>
      </c>
      <c r="S58" t="str">
        <f t="shared" si="0"/>
        <v>NA POPUTR McKown et al. 2013</v>
      </c>
    </row>
    <row r="59" spans="1:19" x14ac:dyDescent="0.6">
      <c r="A59" t="s">
        <v>396</v>
      </c>
      <c r="B59" t="s">
        <v>396</v>
      </c>
      <c r="C59">
        <v>51.62</v>
      </c>
      <c r="D59">
        <v>-126.58</v>
      </c>
      <c r="E59">
        <v>122</v>
      </c>
      <c r="F59">
        <v>6.5</v>
      </c>
      <c r="G59">
        <v>7.01</v>
      </c>
      <c r="H59" s="6">
        <v>77.66</v>
      </c>
      <c r="I59" s="6">
        <v>240.42</v>
      </c>
      <c r="J59">
        <v>49.256067000000002</v>
      </c>
      <c r="K59">
        <v>-123.25002499999999</v>
      </c>
      <c r="L59">
        <v>77</v>
      </c>
      <c r="M59">
        <v>2010</v>
      </c>
      <c r="N59">
        <v>10.1</v>
      </c>
      <c r="O59">
        <v>2.5499999999999998</v>
      </c>
      <c r="P59" t="s">
        <v>666</v>
      </c>
      <c r="Q59" s="4" t="s">
        <v>439</v>
      </c>
      <c r="R59" t="s">
        <v>670</v>
      </c>
      <c r="S59" t="str">
        <f t="shared" si="0"/>
        <v>NA POPUTR McKown et al. 2013</v>
      </c>
    </row>
    <row r="60" spans="1:19" x14ac:dyDescent="0.6">
      <c r="A60" t="s">
        <v>397</v>
      </c>
      <c r="B60" t="s">
        <v>397</v>
      </c>
      <c r="C60">
        <v>50.22</v>
      </c>
      <c r="D60">
        <v>-125.8</v>
      </c>
      <c r="E60">
        <v>30</v>
      </c>
      <c r="F60">
        <v>8.9</v>
      </c>
      <c r="G60">
        <v>3.51</v>
      </c>
      <c r="H60" s="6">
        <v>78.849999999999994</v>
      </c>
      <c r="I60" s="6">
        <v>235.45</v>
      </c>
      <c r="J60">
        <v>49.256067000000002</v>
      </c>
      <c r="K60">
        <v>-123.25002499999999</v>
      </c>
      <c r="L60">
        <v>77</v>
      </c>
      <c r="M60">
        <v>2010</v>
      </c>
      <c r="N60">
        <v>10.1</v>
      </c>
      <c r="O60">
        <v>2.5499999999999998</v>
      </c>
      <c r="P60" t="s">
        <v>666</v>
      </c>
      <c r="Q60" s="4" t="s">
        <v>439</v>
      </c>
      <c r="R60" t="s">
        <v>670</v>
      </c>
      <c r="S60" t="str">
        <f t="shared" si="0"/>
        <v>NA POPUTR McKown et al. 2013</v>
      </c>
    </row>
    <row r="61" spans="1:19" x14ac:dyDescent="0.6">
      <c r="A61" t="s">
        <v>398</v>
      </c>
      <c r="B61" t="s">
        <v>398</v>
      </c>
      <c r="C61">
        <v>49.12</v>
      </c>
      <c r="D61">
        <v>-122.33</v>
      </c>
      <c r="E61">
        <v>8</v>
      </c>
      <c r="F61">
        <v>10.199999999999999</v>
      </c>
      <c r="G61">
        <v>3.96</v>
      </c>
      <c r="H61" s="6">
        <v>66.3</v>
      </c>
      <c r="I61" s="6">
        <v>252.6333333</v>
      </c>
      <c r="J61">
        <v>49.256067000000002</v>
      </c>
      <c r="K61">
        <v>-123.25002499999999</v>
      </c>
      <c r="L61">
        <v>77</v>
      </c>
      <c r="M61">
        <v>2010</v>
      </c>
      <c r="N61">
        <v>10.1</v>
      </c>
      <c r="O61">
        <v>2.5499999999999998</v>
      </c>
      <c r="P61" t="s">
        <v>666</v>
      </c>
      <c r="Q61" s="4" t="s">
        <v>439</v>
      </c>
      <c r="R61" t="s">
        <v>670</v>
      </c>
      <c r="S61" t="str">
        <f t="shared" si="0"/>
        <v>NA POPUTR McKown et al. 2013</v>
      </c>
    </row>
    <row r="62" spans="1:19" x14ac:dyDescent="0.6">
      <c r="A62" t="s">
        <v>399</v>
      </c>
      <c r="B62" t="s">
        <v>399</v>
      </c>
      <c r="C62">
        <v>55.22</v>
      </c>
      <c r="D62">
        <v>-129.13</v>
      </c>
      <c r="E62">
        <v>58</v>
      </c>
      <c r="F62">
        <v>6.1</v>
      </c>
      <c r="G62">
        <v>3.06</v>
      </c>
      <c r="H62" s="6">
        <v>60.3</v>
      </c>
      <c r="I62" s="6">
        <v>190.7666667</v>
      </c>
      <c r="J62">
        <v>49.256067000000002</v>
      </c>
      <c r="K62">
        <v>-123.25002499999999</v>
      </c>
      <c r="L62">
        <v>77</v>
      </c>
      <c r="M62">
        <v>2010</v>
      </c>
      <c r="N62">
        <v>10.1</v>
      </c>
      <c r="O62">
        <v>2.5499999999999998</v>
      </c>
      <c r="P62" t="s">
        <v>666</v>
      </c>
      <c r="Q62" s="4" t="s">
        <v>439</v>
      </c>
      <c r="R62" t="s">
        <v>670</v>
      </c>
      <c r="S62" t="str">
        <f t="shared" si="0"/>
        <v>NA POPUTR McKown et al. 2013</v>
      </c>
    </row>
    <row r="63" spans="1:19" x14ac:dyDescent="0.6">
      <c r="A63" t="s">
        <v>400</v>
      </c>
      <c r="B63" t="s">
        <v>400</v>
      </c>
      <c r="C63">
        <v>45.58</v>
      </c>
      <c r="D63">
        <v>-122</v>
      </c>
      <c r="E63">
        <v>300</v>
      </c>
      <c r="F63">
        <v>12.2</v>
      </c>
      <c r="G63">
        <v>5.74</v>
      </c>
      <c r="H63" s="6">
        <v>52.866666670000001</v>
      </c>
      <c r="I63" s="6">
        <v>258.10000000000002</v>
      </c>
      <c r="J63">
        <v>49.256067000000002</v>
      </c>
      <c r="K63">
        <v>-123.25002499999999</v>
      </c>
      <c r="L63">
        <v>77</v>
      </c>
      <c r="M63">
        <v>2010</v>
      </c>
      <c r="N63">
        <v>10.1</v>
      </c>
      <c r="O63">
        <v>2.5499999999999998</v>
      </c>
      <c r="P63" t="s">
        <v>666</v>
      </c>
      <c r="Q63" s="4" t="s">
        <v>439</v>
      </c>
      <c r="R63" t="s">
        <v>670</v>
      </c>
      <c r="S63" t="str">
        <f t="shared" si="0"/>
        <v>NA POPUTR McKown et al. 2013</v>
      </c>
    </row>
    <row r="64" spans="1:19" x14ac:dyDescent="0.6">
      <c r="A64" t="s">
        <v>401</v>
      </c>
      <c r="B64" t="s">
        <v>401</v>
      </c>
      <c r="C64">
        <v>50</v>
      </c>
      <c r="D64">
        <v>-121.57</v>
      </c>
      <c r="E64">
        <v>213</v>
      </c>
      <c r="F64">
        <v>7.7</v>
      </c>
      <c r="G64">
        <v>1.56</v>
      </c>
      <c r="H64" s="6">
        <v>64.766666670000006</v>
      </c>
      <c r="I64" s="6">
        <v>235.1333333</v>
      </c>
      <c r="J64">
        <v>49.256067000000002</v>
      </c>
      <c r="K64">
        <v>-123.25002499999999</v>
      </c>
      <c r="L64">
        <v>77</v>
      </c>
      <c r="M64">
        <v>2010</v>
      </c>
      <c r="N64">
        <v>10.1</v>
      </c>
      <c r="O64">
        <v>2.5499999999999998</v>
      </c>
      <c r="P64" t="s">
        <v>666</v>
      </c>
      <c r="Q64" s="4" t="s">
        <v>439</v>
      </c>
      <c r="R64" t="s">
        <v>670</v>
      </c>
      <c r="S64" t="str">
        <f t="shared" si="0"/>
        <v>NA POPUTR McKown et al. 2013</v>
      </c>
    </row>
    <row r="65" spans="1:19" x14ac:dyDescent="0.6">
      <c r="A65" t="s">
        <v>402</v>
      </c>
      <c r="B65" t="s">
        <v>402</v>
      </c>
      <c r="C65">
        <v>49.97</v>
      </c>
      <c r="D65">
        <v>-121.82</v>
      </c>
      <c r="E65">
        <v>335</v>
      </c>
      <c r="F65">
        <v>6.8</v>
      </c>
      <c r="G65">
        <v>3.25</v>
      </c>
      <c r="H65" s="6">
        <v>74.86</v>
      </c>
      <c r="I65" s="6">
        <v>230.96</v>
      </c>
      <c r="J65">
        <v>49.256067000000002</v>
      </c>
      <c r="K65">
        <v>-123.25002499999999</v>
      </c>
      <c r="L65">
        <v>77</v>
      </c>
      <c r="M65">
        <v>2010</v>
      </c>
      <c r="N65">
        <v>10.1</v>
      </c>
      <c r="O65">
        <v>2.5499999999999998</v>
      </c>
      <c r="P65" t="s">
        <v>666</v>
      </c>
      <c r="Q65" s="4" t="s">
        <v>439</v>
      </c>
      <c r="R65" t="s">
        <v>670</v>
      </c>
      <c r="S65" t="str">
        <f t="shared" si="0"/>
        <v>NA POPUTR McKown et al. 2013</v>
      </c>
    </row>
    <row r="66" spans="1:19" x14ac:dyDescent="0.6">
      <c r="A66" t="s">
        <v>403</v>
      </c>
      <c r="B66" t="s">
        <v>403</v>
      </c>
      <c r="C66">
        <v>50.6</v>
      </c>
      <c r="D66">
        <v>-125.32</v>
      </c>
      <c r="E66">
        <v>5</v>
      </c>
      <c r="F66">
        <v>9.4</v>
      </c>
      <c r="G66">
        <v>7.1</v>
      </c>
      <c r="H66" s="6">
        <v>73.56</v>
      </c>
      <c r="I66" s="6">
        <v>229.56</v>
      </c>
      <c r="J66">
        <v>49.256067000000002</v>
      </c>
      <c r="K66">
        <v>-123.25002499999999</v>
      </c>
      <c r="L66">
        <v>77</v>
      </c>
      <c r="M66">
        <v>2010</v>
      </c>
      <c r="N66">
        <v>10.1</v>
      </c>
      <c r="O66">
        <v>2.5499999999999998</v>
      </c>
      <c r="P66" t="s">
        <v>666</v>
      </c>
      <c r="Q66" s="4" t="s">
        <v>439</v>
      </c>
      <c r="R66" t="s">
        <v>670</v>
      </c>
      <c r="S66" t="str">
        <f t="shared" si="0"/>
        <v>NA POPUTR McKown et al. 2013</v>
      </c>
    </row>
    <row r="67" spans="1:19" x14ac:dyDescent="0.6">
      <c r="A67" t="s">
        <v>404</v>
      </c>
      <c r="B67" t="s">
        <v>404</v>
      </c>
      <c r="C67">
        <v>50.68</v>
      </c>
      <c r="D67">
        <v>-125.25</v>
      </c>
      <c r="E67">
        <v>58</v>
      </c>
      <c r="F67">
        <v>8.1999999999999993</v>
      </c>
      <c r="G67">
        <v>6.46</v>
      </c>
      <c r="H67" s="6">
        <v>77.28</v>
      </c>
      <c r="I67" s="6">
        <v>224.34</v>
      </c>
      <c r="J67">
        <v>49.256067000000002</v>
      </c>
      <c r="K67">
        <v>-123.25002499999999</v>
      </c>
      <c r="L67">
        <v>77</v>
      </c>
      <c r="M67">
        <v>2010</v>
      </c>
      <c r="N67">
        <v>10.1</v>
      </c>
      <c r="O67">
        <v>2.5499999999999998</v>
      </c>
      <c r="P67" t="s">
        <v>666</v>
      </c>
      <c r="Q67" s="4" t="s">
        <v>439</v>
      </c>
      <c r="R67" t="s">
        <v>670</v>
      </c>
      <c r="S67" t="str">
        <f t="shared" si="0"/>
        <v>NA POPUTR McKown et al. 2013</v>
      </c>
    </row>
    <row r="68" spans="1:19" x14ac:dyDescent="0.6">
      <c r="A68" t="s">
        <v>405</v>
      </c>
      <c r="B68" t="s">
        <v>405</v>
      </c>
      <c r="C68">
        <v>52.95</v>
      </c>
      <c r="D68">
        <v>-122.87</v>
      </c>
      <c r="E68">
        <v>823</v>
      </c>
      <c r="F68">
        <v>3.3</v>
      </c>
      <c r="G68">
        <v>2.9</v>
      </c>
      <c r="H68" s="6">
        <v>55.3</v>
      </c>
      <c r="I68" s="6">
        <v>194.77500000000001</v>
      </c>
      <c r="J68">
        <v>49.256067000000002</v>
      </c>
      <c r="K68">
        <v>-123.25002499999999</v>
      </c>
      <c r="L68">
        <v>77</v>
      </c>
      <c r="M68">
        <v>2010</v>
      </c>
      <c r="N68">
        <v>10.1</v>
      </c>
      <c r="O68">
        <v>2.5499999999999998</v>
      </c>
      <c r="P68" t="s">
        <v>666</v>
      </c>
      <c r="Q68" s="4" t="s">
        <v>439</v>
      </c>
      <c r="R68" t="s">
        <v>670</v>
      </c>
      <c r="S68" t="str">
        <f t="shared" si="0"/>
        <v>NA POPUTR McKown et al. 2013</v>
      </c>
    </row>
    <row r="69" spans="1:19" x14ac:dyDescent="0.6">
      <c r="A69" t="s">
        <v>406</v>
      </c>
      <c r="B69" t="s">
        <v>406</v>
      </c>
      <c r="C69">
        <v>53.07</v>
      </c>
      <c r="D69">
        <v>-122.52</v>
      </c>
      <c r="E69">
        <v>472</v>
      </c>
      <c r="F69">
        <v>5.4</v>
      </c>
      <c r="G69">
        <v>2.76</v>
      </c>
      <c r="H69" s="6">
        <v>58.92</v>
      </c>
      <c r="I69" s="6">
        <v>220.66</v>
      </c>
      <c r="J69">
        <v>49.256067000000002</v>
      </c>
      <c r="K69">
        <v>-123.25002499999999</v>
      </c>
      <c r="L69">
        <v>77</v>
      </c>
      <c r="M69">
        <v>2010</v>
      </c>
      <c r="N69">
        <v>10.1</v>
      </c>
      <c r="O69">
        <v>2.5499999999999998</v>
      </c>
      <c r="P69" t="s">
        <v>666</v>
      </c>
      <c r="Q69" s="4" t="s">
        <v>439</v>
      </c>
      <c r="R69" t="s">
        <v>670</v>
      </c>
      <c r="S69" t="str">
        <f t="shared" si="0"/>
        <v>NA POPUTR McKown et al. 2013</v>
      </c>
    </row>
    <row r="70" spans="1:19" x14ac:dyDescent="0.6">
      <c r="A70" t="s">
        <v>407</v>
      </c>
      <c r="B70" t="s">
        <v>407</v>
      </c>
      <c r="C70">
        <v>52.97</v>
      </c>
      <c r="D70">
        <v>-122.32</v>
      </c>
      <c r="E70">
        <v>488</v>
      </c>
      <c r="F70">
        <v>5</v>
      </c>
      <c r="G70">
        <v>2.98</v>
      </c>
      <c r="H70" s="6">
        <v>67.625</v>
      </c>
      <c r="I70" s="6">
        <v>225.17500000000001</v>
      </c>
      <c r="J70">
        <v>49.256067000000002</v>
      </c>
      <c r="K70">
        <v>-123.25002499999999</v>
      </c>
      <c r="L70">
        <v>77</v>
      </c>
      <c r="M70">
        <v>2010</v>
      </c>
      <c r="N70">
        <v>10.1</v>
      </c>
      <c r="O70">
        <v>2.5499999999999998</v>
      </c>
      <c r="P70" t="s">
        <v>666</v>
      </c>
      <c r="Q70" s="4" t="s">
        <v>439</v>
      </c>
      <c r="R70" t="s">
        <v>670</v>
      </c>
      <c r="S70" t="str">
        <f t="shared" si="0"/>
        <v>NA POPUTR McKown et al. 2013</v>
      </c>
    </row>
    <row r="71" spans="1:19" x14ac:dyDescent="0.6">
      <c r="A71" t="s">
        <v>408</v>
      </c>
      <c r="B71" t="s">
        <v>408</v>
      </c>
      <c r="C71">
        <v>52.72</v>
      </c>
      <c r="D71">
        <v>-122.47</v>
      </c>
      <c r="E71">
        <v>442</v>
      </c>
      <c r="F71">
        <v>5.6</v>
      </c>
      <c r="G71">
        <v>2.5</v>
      </c>
      <c r="H71" s="6">
        <v>54.7</v>
      </c>
      <c r="I71" s="6">
        <v>231.57499999999999</v>
      </c>
      <c r="J71">
        <v>49.256067000000002</v>
      </c>
      <c r="K71">
        <v>-123.25002499999999</v>
      </c>
      <c r="L71">
        <v>77</v>
      </c>
      <c r="M71">
        <v>2010</v>
      </c>
      <c r="N71">
        <v>10.1</v>
      </c>
      <c r="O71">
        <v>2.5499999999999998</v>
      </c>
      <c r="P71" t="s">
        <v>666</v>
      </c>
      <c r="Q71" s="4" t="s">
        <v>439</v>
      </c>
      <c r="R71" t="s">
        <v>670</v>
      </c>
      <c r="S71" t="str">
        <f t="shared" ref="S71:S101" si="1">S70</f>
        <v>NA POPUTR McKown et al. 2013</v>
      </c>
    </row>
    <row r="72" spans="1:19" x14ac:dyDescent="0.6">
      <c r="A72" t="s">
        <v>409</v>
      </c>
      <c r="B72" t="s">
        <v>409</v>
      </c>
      <c r="C72">
        <v>54.03</v>
      </c>
      <c r="D72">
        <v>-122.6</v>
      </c>
      <c r="E72">
        <v>564</v>
      </c>
      <c r="F72">
        <v>4</v>
      </c>
      <c r="G72">
        <v>2.71</v>
      </c>
      <c r="H72" s="6">
        <v>60.3</v>
      </c>
      <c r="I72" s="6">
        <v>212.92</v>
      </c>
      <c r="J72">
        <v>49.256067000000002</v>
      </c>
      <c r="K72">
        <v>-123.25002499999999</v>
      </c>
      <c r="L72">
        <v>77</v>
      </c>
      <c r="M72">
        <v>2010</v>
      </c>
      <c r="N72">
        <v>10.1</v>
      </c>
      <c r="O72">
        <v>2.5499999999999998</v>
      </c>
      <c r="P72" t="s">
        <v>666</v>
      </c>
      <c r="Q72" s="4" t="s">
        <v>439</v>
      </c>
      <c r="R72" t="s">
        <v>670</v>
      </c>
      <c r="S72" t="str">
        <f t="shared" si="1"/>
        <v>NA POPUTR McKown et al. 2013</v>
      </c>
    </row>
    <row r="73" spans="1:19" x14ac:dyDescent="0.6">
      <c r="A73" t="s">
        <v>410</v>
      </c>
      <c r="B73" t="s">
        <v>410</v>
      </c>
      <c r="C73">
        <v>54.77</v>
      </c>
      <c r="D73">
        <v>-128.27000000000001</v>
      </c>
      <c r="E73">
        <v>122</v>
      </c>
      <c r="F73">
        <v>5.0999999999999996</v>
      </c>
      <c r="G73">
        <v>3.19</v>
      </c>
      <c r="H73" s="6">
        <v>65.3</v>
      </c>
      <c r="I73" s="6">
        <v>177.7333333</v>
      </c>
      <c r="J73">
        <v>49.256067000000002</v>
      </c>
      <c r="K73">
        <v>-123.25002499999999</v>
      </c>
      <c r="L73">
        <v>77</v>
      </c>
      <c r="M73">
        <v>2010</v>
      </c>
      <c r="N73">
        <v>10.1</v>
      </c>
      <c r="O73">
        <v>2.5499999999999998</v>
      </c>
      <c r="P73" t="s">
        <v>666</v>
      </c>
      <c r="Q73" s="4" t="s">
        <v>439</v>
      </c>
      <c r="R73" t="s">
        <v>670</v>
      </c>
      <c r="S73" t="str">
        <f t="shared" si="1"/>
        <v>NA POPUTR McKown et al. 2013</v>
      </c>
    </row>
    <row r="74" spans="1:19" x14ac:dyDescent="0.6">
      <c r="A74" t="s">
        <v>411</v>
      </c>
      <c r="B74" t="s">
        <v>411</v>
      </c>
      <c r="C74">
        <v>54.45</v>
      </c>
      <c r="D74">
        <v>-128.75</v>
      </c>
      <c r="E74">
        <v>61</v>
      </c>
      <c r="F74">
        <v>6</v>
      </c>
      <c r="G74">
        <v>3.09</v>
      </c>
      <c r="H74" s="6">
        <v>63.666666669999998</v>
      </c>
      <c r="I74" s="6">
        <v>214.5</v>
      </c>
      <c r="J74">
        <v>49.256067000000002</v>
      </c>
      <c r="K74">
        <v>-123.25002499999999</v>
      </c>
      <c r="L74">
        <v>77</v>
      </c>
      <c r="M74">
        <v>2010</v>
      </c>
      <c r="N74">
        <v>10.1</v>
      </c>
      <c r="O74">
        <v>2.5499999999999998</v>
      </c>
      <c r="P74" t="s">
        <v>666</v>
      </c>
      <c r="Q74" s="4" t="s">
        <v>439</v>
      </c>
      <c r="R74" t="s">
        <v>670</v>
      </c>
      <c r="S74" t="str">
        <f t="shared" si="1"/>
        <v>NA POPUTR McKown et al. 2013</v>
      </c>
    </row>
    <row r="75" spans="1:19" x14ac:dyDescent="0.6">
      <c r="A75" t="s">
        <v>412</v>
      </c>
      <c r="B75" t="s">
        <v>412</v>
      </c>
      <c r="C75">
        <v>54.4</v>
      </c>
      <c r="D75">
        <v>-128.97999999999999</v>
      </c>
      <c r="E75">
        <v>43</v>
      </c>
      <c r="F75">
        <v>6</v>
      </c>
      <c r="G75">
        <v>3.83</v>
      </c>
      <c r="H75" s="6">
        <v>63.075000000000003</v>
      </c>
      <c r="I75" s="6">
        <v>171.52500000000001</v>
      </c>
      <c r="J75">
        <v>49.256067000000002</v>
      </c>
      <c r="K75">
        <v>-123.25002499999999</v>
      </c>
      <c r="L75">
        <v>77</v>
      </c>
      <c r="M75">
        <v>2010</v>
      </c>
      <c r="N75">
        <v>10.1</v>
      </c>
      <c r="O75">
        <v>2.5499999999999998</v>
      </c>
      <c r="P75" t="s">
        <v>666</v>
      </c>
      <c r="Q75" s="4" t="s">
        <v>439</v>
      </c>
      <c r="R75" t="s">
        <v>670</v>
      </c>
      <c r="S75" t="str">
        <f t="shared" si="1"/>
        <v>NA POPUTR McKown et al. 2013</v>
      </c>
    </row>
    <row r="76" spans="1:19" x14ac:dyDescent="0.6">
      <c r="A76" t="s">
        <v>413</v>
      </c>
      <c r="B76" t="s">
        <v>413</v>
      </c>
      <c r="C76">
        <v>54.38</v>
      </c>
      <c r="D76">
        <v>-129.05333329999999</v>
      </c>
      <c r="E76">
        <v>40.333333330000002</v>
      </c>
      <c r="F76">
        <v>5.8</v>
      </c>
      <c r="G76">
        <v>5.3</v>
      </c>
      <c r="H76" s="6">
        <v>63.566666669999996</v>
      </c>
      <c r="I76" s="6">
        <v>185.2</v>
      </c>
      <c r="J76">
        <v>49.256067000000002</v>
      </c>
      <c r="K76">
        <v>-123.25002499999999</v>
      </c>
      <c r="L76">
        <v>77</v>
      </c>
      <c r="M76">
        <v>2010</v>
      </c>
      <c r="N76">
        <v>10.1</v>
      </c>
      <c r="O76">
        <v>2.5499999999999998</v>
      </c>
      <c r="P76" t="s">
        <v>666</v>
      </c>
      <c r="Q76" s="4" t="s">
        <v>439</v>
      </c>
      <c r="R76" t="s">
        <v>670</v>
      </c>
      <c r="S76" t="str">
        <f t="shared" si="1"/>
        <v>NA POPUTR McKown et al. 2013</v>
      </c>
    </row>
    <row r="77" spans="1:19" x14ac:dyDescent="0.6">
      <c r="A77" t="s">
        <v>414</v>
      </c>
      <c r="B77" t="s">
        <v>414</v>
      </c>
      <c r="C77">
        <v>54.22</v>
      </c>
      <c r="D77">
        <v>-129.53</v>
      </c>
      <c r="E77">
        <v>21</v>
      </c>
      <c r="F77">
        <v>6.3</v>
      </c>
      <c r="G77">
        <v>7.61</v>
      </c>
      <c r="H77" s="6">
        <v>67.533333330000005</v>
      </c>
      <c r="I77" s="6">
        <v>193.7666667</v>
      </c>
      <c r="J77">
        <v>49.256067000000002</v>
      </c>
      <c r="K77">
        <v>-123.25002499999999</v>
      </c>
      <c r="L77">
        <v>77</v>
      </c>
      <c r="M77">
        <v>2010</v>
      </c>
      <c r="N77">
        <v>10.1</v>
      </c>
      <c r="O77">
        <v>2.5499999999999998</v>
      </c>
      <c r="P77" t="s">
        <v>666</v>
      </c>
      <c r="Q77" s="4" t="s">
        <v>439</v>
      </c>
      <c r="R77" t="s">
        <v>670</v>
      </c>
      <c r="S77" t="str">
        <f t="shared" si="1"/>
        <v>NA POPUTR McKown et al. 2013</v>
      </c>
    </row>
    <row r="78" spans="1:19" x14ac:dyDescent="0.6">
      <c r="A78" t="s">
        <v>415</v>
      </c>
      <c r="B78" t="s">
        <v>415</v>
      </c>
      <c r="C78">
        <v>54.55</v>
      </c>
      <c r="D78">
        <v>-128.47</v>
      </c>
      <c r="E78">
        <v>61</v>
      </c>
      <c r="F78">
        <v>5.6</v>
      </c>
      <c r="G78">
        <v>3.28</v>
      </c>
      <c r="H78" s="6">
        <v>56.92</v>
      </c>
      <c r="I78" s="6">
        <v>204.18</v>
      </c>
      <c r="J78">
        <v>49.256067000000002</v>
      </c>
      <c r="K78">
        <v>-123.25002499999999</v>
      </c>
      <c r="L78">
        <v>77</v>
      </c>
      <c r="M78">
        <v>2010</v>
      </c>
      <c r="N78">
        <v>10.1</v>
      </c>
      <c r="O78">
        <v>2.5499999999999998</v>
      </c>
      <c r="P78" t="s">
        <v>666</v>
      </c>
      <c r="Q78" s="4" t="s">
        <v>439</v>
      </c>
      <c r="R78" t="s">
        <v>670</v>
      </c>
      <c r="S78" t="str">
        <f t="shared" si="1"/>
        <v>NA POPUTR McKown et al. 2013</v>
      </c>
    </row>
    <row r="79" spans="1:19" x14ac:dyDescent="0.6">
      <c r="A79" t="s">
        <v>416</v>
      </c>
      <c r="B79" t="s">
        <v>416</v>
      </c>
      <c r="C79">
        <v>50.22</v>
      </c>
      <c r="D79">
        <v>-123.98</v>
      </c>
      <c r="E79">
        <v>61</v>
      </c>
      <c r="F79">
        <v>8.3000000000000007</v>
      </c>
      <c r="G79">
        <v>5.95</v>
      </c>
      <c r="H79" s="6">
        <v>69.599999999999994</v>
      </c>
      <c r="I79" s="6">
        <v>235.52500000000001</v>
      </c>
      <c r="J79">
        <v>49.256067000000002</v>
      </c>
      <c r="K79">
        <v>-123.25002499999999</v>
      </c>
      <c r="L79">
        <v>77</v>
      </c>
      <c r="M79">
        <v>2010</v>
      </c>
      <c r="N79">
        <v>10.1</v>
      </c>
      <c r="O79">
        <v>2.5499999999999998</v>
      </c>
      <c r="P79" t="s">
        <v>666</v>
      </c>
      <c r="Q79" s="4" t="s">
        <v>439</v>
      </c>
      <c r="R79" t="s">
        <v>670</v>
      </c>
      <c r="S79" t="str">
        <f t="shared" si="1"/>
        <v>NA POPUTR McKown et al. 2013</v>
      </c>
    </row>
    <row r="80" spans="1:19" x14ac:dyDescent="0.6">
      <c r="A80" t="s">
        <v>417</v>
      </c>
      <c r="B80" t="s">
        <v>417</v>
      </c>
      <c r="C80">
        <v>50.23</v>
      </c>
      <c r="D80">
        <v>-124</v>
      </c>
      <c r="E80">
        <v>115</v>
      </c>
      <c r="F80">
        <v>8.6</v>
      </c>
      <c r="G80">
        <v>6.45</v>
      </c>
      <c r="H80" s="6">
        <v>69.333333330000002</v>
      </c>
      <c r="I80" s="6">
        <v>239.03333330000001</v>
      </c>
      <c r="J80">
        <v>49.256067000000002</v>
      </c>
      <c r="K80">
        <v>-123.25002499999999</v>
      </c>
      <c r="L80">
        <v>77</v>
      </c>
      <c r="M80">
        <v>2010</v>
      </c>
      <c r="N80">
        <v>10.1</v>
      </c>
      <c r="O80">
        <v>2.5499999999999998</v>
      </c>
      <c r="P80" t="s">
        <v>666</v>
      </c>
      <c r="Q80" s="4" t="s">
        <v>439</v>
      </c>
      <c r="R80" t="s">
        <v>670</v>
      </c>
      <c r="S80" t="str">
        <f t="shared" si="1"/>
        <v>NA POPUTR McKown et al. 2013</v>
      </c>
    </row>
    <row r="81" spans="1:19" x14ac:dyDescent="0.6">
      <c r="A81" t="s">
        <v>418</v>
      </c>
      <c r="B81" t="s">
        <v>418</v>
      </c>
      <c r="C81">
        <v>50.25</v>
      </c>
      <c r="D81">
        <v>-124</v>
      </c>
      <c r="E81">
        <v>152</v>
      </c>
      <c r="F81">
        <v>9.4</v>
      </c>
      <c r="G81">
        <v>7.27</v>
      </c>
      <c r="H81" s="6">
        <v>79.033333330000005</v>
      </c>
      <c r="I81" s="6">
        <v>244.1</v>
      </c>
      <c r="J81">
        <v>49.256067000000002</v>
      </c>
      <c r="K81">
        <v>-123.25002499999999</v>
      </c>
      <c r="L81">
        <v>77</v>
      </c>
      <c r="M81">
        <v>2010</v>
      </c>
      <c r="N81">
        <v>10.1</v>
      </c>
      <c r="O81">
        <v>2.5499999999999998</v>
      </c>
      <c r="P81" t="s">
        <v>666</v>
      </c>
      <c r="Q81" s="4" t="s">
        <v>439</v>
      </c>
      <c r="R81" t="s">
        <v>670</v>
      </c>
      <c r="S81" t="str">
        <f t="shared" si="1"/>
        <v>NA POPUTR McKown et al. 2013</v>
      </c>
    </row>
    <row r="82" spans="1:19" x14ac:dyDescent="0.6">
      <c r="A82" t="s">
        <v>419</v>
      </c>
      <c r="B82" t="s">
        <v>419</v>
      </c>
      <c r="C82">
        <v>50.25</v>
      </c>
      <c r="D82">
        <v>-124.02</v>
      </c>
      <c r="E82">
        <v>323</v>
      </c>
      <c r="F82">
        <v>7.6</v>
      </c>
      <c r="G82">
        <v>6.35</v>
      </c>
      <c r="H82" s="6">
        <v>71.825000000000003</v>
      </c>
      <c r="I82" s="6">
        <v>239.32499999999999</v>
      </c>
      <c r="J82">
        <v>49.256067000000002</v>
      </c>
      <c r="K82">
        <v>-123.25002499999999</v>
      </c>
      <c r="L82">
        <v>77</v>
      </c>
      <c r="M82">
        <v>2010</v>
      </c>
      <c r="N82">
        <v>10.1</v>
      </c>
      <c r="O82">
        <v>2.5499999999999998</v>
      </c>
      <c r="P82" t="s">
        <v>666</v>
      </c>
      <c r="Q82" s="4" t="s">
        <v>439</v>
      </c>
      <c r="R82" t="s">
        <v>670</v>
      </c>
      <c r="S82" t="str">
        <f t="shared" si="1"/>
        <v>NA POPUTR McKown et al. 2013</v>
      </c>
    </row>
    <row r="83" spans="1:19" x14ac:dyDescent="0.6">
      <c r="A83" t="s">
        <v>420</v>
      </c>
      <c r="B83" t="s">
        <v>420</v>
      </c>
      <c r="C83">
        <v>50.22</v>
      </c>
      <c r="D83">
        <v>-123.95</v>
      </c>
      <c r="E83">
        <v>231</v>
      </c>
      <c r="F83">
        <v>8.6</v>
      </c>
      <c r="G83">
        <v>6.83</v>
      </c>
      <c r="H83" s="6">
        <v>74.900000000000006</v>
      </c>
      <c r="I83" s="6">
        <v>233.66</v>
      </c>
      <c r="J83">
        <v>49.256067000000002</v>
      </c>
      <c r="K83">
        <v>-123.25002499999999</v>
      </c>
      <c r="L83">
        <v>77</v>
      </c>
      <c r="M83">
        <v>2010</v>
      </c>
      <c r="N83">
        <v>10.1</v>
      </c>
      <c r="O83">
        <v>2.5499999999999998</v>
      </c>
      <c r="P83" t="s">
        <v>666</v>
      </c>
      <c r="Q83" s="4" t="s">
        <v>439</v>
      </c>
      <c r="R83" t="s">
        <v>670</v>
      </c>
      <c r="S83" t="str">
        <f t="shared" si="1"/>
        <v>NA POPUTR McKown et al. 2013</v>
      </c>
    </row>
    <row r="84" spans="1:19" x14ac:dyDescent="0.6">
      <c r="A84" t="s">
        <v>421</v>
      </c>
      <c r="B84" t="s">
        <v>421</v>
      </c>
      <c r="C84">
        <v>50.25</v>
      </c>
      <c r="D84">
        <v>-123.93</v>
      </c>
      <c r="E84">
        <v>244</v>
      </c>
      <c r="F84">
        <v>6.8</v>
      </c>
      <c r="G84">
        <v>6.1</v>
      </c>
      <c r="H84" s="6">
        <v>70.900000000000006</v>
      </c>
      <c r="I84" s="6">
        <v>223.7</v>
      </c>
      <c r="J84">
        <v>49.256067000000002</v>
      </c>
      <c r="K84">
        <v>-123.25002499999999</v>
      </c>
      <c r="L84">
        <v>77</v>
      </c>
      <c r="M84">
        <v>2010</v>
      </c>
      <c r="N84">
        <v>10.1</v>
      </c>
      <c r="O84">
        <v>2.5499999999999998</v>
      </c>
      <c r="P84" t="s">
        <v>666</v>
      </c>
      <c r="Q84" s="4" t="s">
        <v>439</v>
      </c>
      <c r="R84" t="s">
        <v>670</v>
      </c>
      <c r="S84" t="str">
        <f t="shared" si="1"/>
        <v>NA POPUTR McKown et al. 2013</v>
      </c>
    </row>
    <row r="85" spans="1:19" x14ac:dyDescent="0.6">
      <c r="A85" t="s">
        <v>422</v>
      </c>
      <c r="B85" t="s">
        <v>422</v>
      </c>
      <c r="C85">
        <v>50.22</v>
      </c>
      <c r="D85">
        <v>-125.82</v>
      </c>
      <c r="E85">
        <v>30</v>
      </c>
      <c r="F85">
        <v>9.3000000000000007</v>
      </c>
      <c r="G85">
        <v>3.66</v>
      </c>
      <c r="H85" s="6">
        <v>84.75</v>
      </c>
      <c r="I85" s="6">
        <v>244.27500000000001</v>
      </c>
      <c r="J85">
        <v>49.256067000000002</v>
      </c>
      <c r="K85">
        <v>-123.25002499999999</v>
      </c>
      <c r="L85">
        <v>77</v>
      </c>
      <c r="M85">
        <v>2010</v>
      </c>
      <c r="N85">
        <v>10.1</v>
      </c>
      <c r="O85">
        <v>2.5499999999999998</v>
      </c>
      <c r="P85" t="s">
        <v>666</v>
      </c>
      <c r="Q85" s="4" t="s">
        <v>439</v>
      </c>
      <c r="R85" t="s">
        <v>670</v>
      </c>
      <c r="S85" t="str">
        <f t="shared" si="1"/>
        <v>NA POPUTR McKown et al. 2013</v>
      </c>
    </row>
    <row r="86" spans="1:19" x14ac:dyDescent="0.6">
      <c r="A86" t="s">
        <v>423</v>
      </c>
      <c r="B86" t="s">
        <v>423</v>
      </c>
      <c r="C86">
        <v>50.27</v>
      </c>
      <c r="D86">
        <v>-125.83</v>
      </c>
      <c r="E86">
        <v>30</v>
      </c>
      <c r="F86">
        <v>8.6</v>
      </c>
      <c r="G86">
        <v>4.16</v>
      </c>
      <c r="H86" s="6">
        <v>73.5</v>
      </c>
      <c r="I86" s="6">
        <v>239</v>
      </c>
      <c r="J86">
        <v>49.256067000000002</v>
      </c>
      <c r="K86">
        <v>-123.25002499999999</v>
      </c>
      <c r="L86">
        <v>77</v>
      </c>
      <c r="M86">
        <v>2010</v>
      </c>
      <c r="N86">
        <v>10.1</v>
      </c>
      <c r="O86">
        <v>2.5499999999999998</v>
      </c>
      <c r="P86" t="s">
        <v>666</v>
      </c>
      <c r="Q86" s="4" t="s">
        <v>439</v>
      </c>
      <c r="R86" t="s">
        <v>670</v>
      </c>
      <c r="S86" t="str">
        <f t="shared" si="1"/>
        <v>NA POPUTR McKown et al. 2013</v>
      </c>
    </row>
    <row r="87" spans="1:19" x14ac:dyDescent="0.6">
      <c r="A87" t="s">
        <v>424</v>
      </c>
      <c r="B87" t="s">
        <v>424</v>
      </c>
      <c r="C87">
        <v>50.28</v>
      </c>
      <c r="D87">
        <v>-125.87</v>
      </c>
      <c r="E87">
        <v>30</v>
      </c>
      <c r="F87">
        <v>8.5</v>
      </c>
      <c r="G87">
        <v>4.1500000000000004</v>
      </c>
      <c r="H87" s="6">
        <v>77.433333329999996</v>
      </c>
      <c r="I87" s="6">
        <v>255.93333329999999</v>
      </c>
      <c r="J87">
        <v>49.256067000000002</v>
      </c>
      <c r="K87">
        <v>-123.25002499999999</v>
      </c>
      <c r="L87">
        <v>77</v>
      </c>
      <c r="M87">
        <v>2010</v>
      </c>
      <c r="N87">
        <v>10.1</v>
      </c>
      <c r="O87">
        <v>2.5499999999999998</v>
      </c>
      <c r="P87" t="s">
        <v>666</v>
      </c>
      <c r="Q87" s="4" t="s">
        <v>439</v>
      </c>
      <c r="R87" t="s">
        <v>670</v>
      </c>
      <c r="S87" t="str">
        <f t="shared" si="1"/>
        <v>NA POPUTR McKown et al. 2013</v>
      </c>
    </row>
    <row r="88" spans="1:19" x14ac:dyDescent="0.6">
      <c r="A88" t="s">
        <v>425</v>
      </c>
      <c r="B88" t="s">
        <v>425</v>
      </c>
      <c r="C88">
        <v>49.87</v>
      </c>
      <c r="D88">
        <v>-123.23</v>
      </c>
      <c r="E88">
        <v>61</v>
      </c>
      <c r="F88">
        <v>8.6</v>
      </c>
      <c r="G88">
        <v>4.12</v>
      </c>
      <c r="H88" s="6">
        <v>57.2</v>
      </c>
      <c r="I88" s="6">
        <v>255.6333333</v>
      </c>
      <c r="J88">
        <v>49.256067000000002</v>
      </c>
      <c r="K88">
        <v>-123.25002499999999</v>
      </c>
      <c r="L88">
        <v>77</v>
      </c>
      <c r="M88">
        <v>2010</v>
      </c>
      <c r="N88">
        <v>10.1</v>
      </c>
      <c r="O88">
        <v>2.5499999999999998</v>
      </c>
      <c r="P88" t="s">
        <v>666</v>
      </c>
      <c r="Q88" s="4" t="s">
        <v>439</v>
      </c>
      <c r="R88" t="s">
        <v>670</v>
      </c>
      <c r="S88" t="str">
        <f t="shared" si="1"/>
        <v>NA POPUTR McKown et al. 2013</v>
      </c>
    </row>
    <row r="89" spans="1:19" x14ac:dyDescent="0.6">
      <c r="A89" t="s">
        <v>426</v>
      </c>
      <c r="B89" t="s">
        <v>426</v>
      </c>
      <c r="C89">
        <v>50.1</v>
      </c>
      <c r="D89">
        <v>-123.37</v>
      </c>
      <c r="E89">
        <v>177</v>
      </c>
      <c r="F89">
        <v>7.1</v>
      </c>
      <c r="G89">
        <v>3.67</v>
      </c>
      <c r="H89" s="6">
        <v>60</v>
      </c>
      <c r="I89" s="6">
        <v>242.52500000000001</v>
      </c>
      <c r="J89">
        <v>49.256067000000002</v>
      </c>
      <c r="K89">
        <v>-123.25002499999999</v>
      </c>
      <c r="L89">
        <v>77</v>
      </c>
      <c r="M89">
        <v>2010</v>
      </c>
      <c r="N89">
        <v>10.1</v>
      </c>
      <c r="O89">
        <v>2.5499999999999998</v>
      </c>
      <c r="P89" t="s">
        <v>666</v>
      </c>
      <c r="Q89" s="4" t="s">
        <v>439</v>
      </c>
      <c r="R89" t="s">
        <v>670</v>
      </c>
      <c r="S89" t="str">
        <f t="shared" si="1"/>
        <v>NA POPUTR McKown et al. 2013</v>
      </c>
    </row>
    <row r="90" spans="1:19" x14ac:dyDescent="0.6">
      <c r="A90" t="s">
        <v>427</v>
      </c>
      <c r="B90" t="s">
        <v>427</v>
      </c>
      <c r="C90">
        <v>50.82</v>
      </c>
      <c r="D90">
        <v>-124.48</v>
      </c>
      <c r="E90">
        <v>239</v>
      </c>
      <c r="F90">
        <v>6.9</v>
      </c>
      <c r="G90">
        <v>4.01</v>
      </c>
      <c r="H90" s="6">
        <v>68.95</v>
      </c>
      <c r="I90" s="6">
        <v>249.52500000000001</v>
      </c>
      <c r="J90">
        <v>49.256067000000002</v>
      </c>
      <c r="K90">
        <v>-123.25002499999999</v>
      </c>
      <c r="L90">
        <v>77</v>
      </c>
      <c r="M90">
        <v>2010</v>
      </c>
      <c r="N90">
        <v>10.1</v>
      </c>
      <c r="O90">
        <v>2.5499999999999998</v>
      </c>
      <c r="P90" t="s">
        <v>666</v>
      </c>
      <c r="Q90" s="4" t="s">
        <v>439</v>
      </c>
      <c r="R90" t="s">
        <v>670</v>
      </c>
      <c r="S90" t="str">
        <f t="shared" si="1"/>
        <v>NA POPUTR McKown et al. 2013</v>
      </c>
    </row>
    <row r="91" spans="1:19" x14ac:dyDescent="0.6">
      <c r="A91" t="s">
        <v>428</v>
      </c>
      <c r="B91" t="s">
        <v>428</v>
      </c>
      <c r="C91">
        <v>50.88</v>
      </c>
      <c r="D91">
        <v>-124.73</v>
      </c>
      <c r="E91">
        <v>91</v>
      </c>
      <c r="F91">
        <v>7.1</v>
      </c>
      <c r="G91">
        <v>3.48</v>
      </c>
      <c r="H91" s="6">
        <v>64.680000000000007</v>
      </c>
      <c r="I91" s="6">
        <v>230.62</v>
      </c>
      <c r="J91">
        <v>49.256067000000002</v>
      </c>
      <c r="K91">
        <v>-123.25002499999999</v>
      </c>
      <c r="L91">
        <v>77</v>
      </c>
      <c r="M91">
        <v>2010</v>
      </c>
      <c r="N91">
        <v>10.1</v>
      </c>
      <c r="O91">
        <v>2.5499999999999998</v>
      </c>
      <c r="P91" t="s">
        <v>666</v>
      </c>
      <c r="Q91" s="4" t="s">
        <v>439</v>
      </c>
      <c r="R91" t="s">
        <v>670</v>
      </c>
      <c r="S91" t="str">
        <f t="shared" si="1"/>
        <v>NA POPUTR McKown et al. 2013</v>
      </c>
    </row>
    <row r="92" spans="1:19" x14ac:dyDescent="0.6">
      <c r="A92" t="s">
        <v>429</v>
      </c>
      <c r="B92" t="s">
        <v>429</v>
      </c>
      <c r="C92">
        <v>58.7</v>
      </c>
      <c r="D92">
        <v>-133.4</v>
      </c>
      <c r="E92">
        <v>49</v>
      </c>
      <c r="F92">
        <v>5.2</v>
      </c>
      <c r="G92">
        <v>4.57</v>
      </c>
      <c r="H92" s="6">
        <v>54.033333329999998</v>
      </c>
      <c r="I92" s="6">
        <v>154.16666670000001</v>
      </c>
      <c r="J92">
        <v>49.256067000000002</v>
      </c>
      <c r="K92">
        <v>-123.25002499999999</v>
      </c>
      <c r="L92">
        <v>77</v>
      </c>
      <c r="M92">
        <v>2010</v>
      </c>
      <c r="N92">
        <v>10.1</v>
      </c>
      <c r="O92">
        <v>2.5499999999999998</v>
      </c>
      <c r="P92" t="s">
        <v>666</v>
      </c>
      <c r="Q92" s="4" t="s">
        <v>439</v>
      </c>
      <c r="R92" t="s">
        <v>670</v>
      </c>
      <c r="S92" t="str">
        <f t="shared" si="1"/>
        <v>NA POPUTR McKown et al. 2013</v>
      </c>
    </row>
    <row r="93" spans="1:19" x14ac:dyDescent="0.6">
      <c r="A93" t="s">
        <v>430</v>
      </c>
      <c r="B93" t="s">
        <v>430</v>
      </c>
      <c r="C93">
        <v>50.52</v>
      </c>
      <c r="D93">
        <v>-124.23</v>
      </c>
      <c r="E93">
        <v>67</v>
      </c>
      <c r="F93">
        <v>7.9</v>
      </c>
      <c r="G93">
        <v>5.87</v>
      </c>
      <c r="H93" s="6">
        <v>65.599999999999994</v>
      </c>
      <c r="I93" s="6">
        <v>239.3</v>
      </c>
      <c r="J93">
        <v>49.256067000000002</v>
      </c>
      <c r="K93">
        <v>-123.25002499999999</v>
      </c>
      <c r="L93">
        <v>77</v>
      </c>
      <c r="M93">
        <v>2010</v>
      </c>
      <c r="N93">
        <v>10.1</v>
      </c>
      <c r="O93">
        <v>2.5499999999999998</v>
      </c>
      <c r="P93" t="s">
        <v>666</v>
      </c>
      <c r="Q93" s="4" t="s">
        <v>439</v>
      </c>
      <c r="R93" t="s">
        <v>670</v>
      </c>
      <c r="S93" t="str">
        <f t="shared" si="1"/>
        <v>NA POPUTR McKown et al. 2013</v>
      </c>
    </row>
    <row r="94" spans="1:19" x14ac:dyDescent="0.6">
      <c r="A94" t="s">
        <v>431</v>
      </c>
      <c r="B94" t="s">
        <v>431</v>
      </c>
      <c r="C94">
        <v>50.57</v>
      </c>
      <c r="D94">
        <v>-124.08</v>
      </c>
      <c r="E94">
        <v>73</v>
      </c>
      <c r="F94">
        <v>7.2</v>
      </c>
      <c r="G94">
        <v>4.57</v>
      </c>
      <c r="H94" s="6">
        <v>69.575000000000003</v>
      </c>
      <c r="I94" s="6">
        <v>235.07499999999999</v>
      </c>
      <c r="J94">
        <v>49.256067000000002</v>
      </c>
      <c r="K94">
        <v>-123.25002499999999</v>
      </c>
      <c r="L94">
        <v>77</v>
      </c>
      <c r="M94">
        <v>2010</v>
      </c>
      <c r="N94">
        <v>10.1</v>
      </c>
      <c r="O94">
        <v>2.5499999999999998</v>
      </c>
      <c r="P94" t="s">
        <v>666</v>
      </c>
      <c r="Q94" s="4" t="s">
        <v>439</v>
      </c>
      <c r="R94" t="s">
        <v>670</v>
      </c>
      <c r="S94" t="str">
        <f t="shared" si="1"/>
        <v>NA POPUTR McKown et al. 2013</v>
      </c>
    </row>
    <row r="95" spans="1:19" x14ac:dyDescent="0.6">
      <c r="A95" t="s">
        <v>432</v>
      </c>
      <c r="B95" t="s">
        <v>432</v>
      </c>
      <c r="C95">
        <v>56.57</v>
      </c>
      <c r="D95">
        <v>-129.82</v>
      </c>
      <c r="E95">
        <v>640</v>
      </c>
      <c r="F95">
        <v>1.7</v>
      </c>
      <c r="G95">
        <v>3.75</v>
      </c>
      <c r="H95" s="6">
        <v>60.1</v>
      </c>
      <c r="I95" s="6">
        <v>148.6</v>
      </c>
      <c r="J95">
        <v>49.256067000000002</v>
      </c>
      <c r="K95">
        <v>-123.25002499999999</v>
      </c>
      <c r="L95">
        <v>77</v>
      </c>
      <c r="M95">
        <v>2010</v>
      </c>
      <c r="N95">
        <v>10.1</v>
      </c>
      <c r="O95">
        <v>2.5499999999999998</v>
      </c>
      <c r="P95" t="s">
        <v>666</v>
      </c>
      <c r="Q95" s="4" t="s">
        <v>439</v>
      </c>
      <c r="R95" t="s">
        <v>670</v>
      </c>
      <c r="S95" t="str">
        <f t="shared" si="1"/>
        <v>NA POPUTR McKown et al. 2013</v>
      </c>
    </row>
    <row r="96" spans="1:19" x14ac:dyDescent="0.6">
      <c r="A96" t="s">
        <v>433</v>
      </c>
      <c r="B96" t="s">
        <v>433</v>
      </c>
      <c r="C96">
        <v>49.15</v>
      </c>
      <c r="D96">
        <v>-122.1</v>
      </c>
      <c r="E96">
        <v>20</v>
      </c>
      <c r="F96">
        <v>10</v>
      </c>
      <c r="G96">
        <v>4.2699999999999996</v>
      </c>
      <c r="H96" s="6">
        <v>54.6</v>
      </c>
      <c r="I96" s="6">
        <v>253.03333330000001</v>
      </c>
      <c r="J96">
        <v>49.256067000000002</v>
      </c>
      <c r="K96">
        <v>-123.25002499999999</v>
      </c>
      <c r="L96">
        <v>77</v>
      </c>
      <c r="M96">
        <v>2010</v>
      </c>
      <c r="N96">
        <v>10.1</v>
      </c>
      <c r="O96">
        <v>2.5499999999999998</v>
      </c>
      <c r="P96" t="s">
        <v>666</v>
      </c>
      <c r="Q96" s="4" t="s">
        <v>439</v>
      </c>
      <c r="R96" t="s">
        <v>670</v>
      </c>
      <c r="S96" t="str">
        <f t="shared" si="1"/>
        <v>NA POPUTR McKown et al. 2013</v>
      </c>
    </row>
    <row r="97" spans="1:19" x14ac:dyDescent="0.6">
      <c r="A97" t="s">
        <v>434</v>
      </c>
      <c r="B97" t="s">
        <v>434</v>
      </c>
      <c r="C97">
        <v>49.67</v>
      </c>
      <c r="D97">
        <v>-121.42</v>
      </c>
      <c r="E97">
        <v>91</v>
      </c>
      <c r="F97">
        <v>8</v>
      </c>
      <c r="G97">
        <v>2.37</v>
      </c>
      <c r="H97" s="6">
        <v>63.42</v>
      </c>
      <c r="I97" s="6">
        <v>235.3</v>
      </c>
      <c r="J97">
        <v>49.256067000000002</v>
      </c>
      <c r="K97">
        <v>-123.25002499999999</v>
      </c>
      <c r="L97">
        <v>77</v>
      </c>
      <c r="M97">
        <v>2010</v>
      </c>
      <c r="N97">
        <v>10.1</v>
      </c>
      <c r="O97">
        <v>2.5499999999999998</v>
      </c>
      <c r="P97" t="s">
        <v>666</v>
      </c>
      <c r="Q97" s="4" t="s">
        <v>439</v>
      </c>
      <c r="R97" t="s">
        <v>670</v>
      </c>
      <c r="S97" t="str">
        <f t="shared" si="1"/>
        <v>NA POPUTR McKown et al. 2013</v>
      </c>
    </row>
    <row r="98" spans="1:19" x14ac:dyDescent="0.6">
      <c r="A98" t="s">
        <v>435</v>
      </c>
      <c r="B98" t="s">
        <v>435</v>
      </c>
      <c r="C98">
        <v>50.13</v>
      </c>
      <c r="D98">
        <v>-126.05</v>
      </c>
      <c r="E98">
        <v>213</v>
      </c>
      <c r="F98">
        <v>8.5</v>
      </c>
      <c r="G98">
        <v>4.3600000000000003</v>
      </c>
      <c r="H98" s="6">
        <v>83.95</v>
      </c>
      <c r="I98" s="6">
        <v>237.95</v>
      </c>
      <c r="J98">
        <v>49.256067000000002</v>
      </c>
      <c r="K98">
        <v>-123.25002499999999</v>
      </c>
      <c r="L98">
        <v>77</v>
      </c>
      <c r="M98">
        <v>2010</v>
      </c>
      <c r="N98">
        <v>10.1</v>
      </c>
      <c r="O98">
        <v>2.5499999999999998</v>
      </c>
      <c r="P98" t="s">
        <v>666</v>
      </c>
      <c r="Q98" s="4" t="s">
        <v>439</v>
      </c>
      <c r="R98" t="s">
        <v>670</v>
      </c>
      <c r="S98" t="str">
        <f t="shared" si="1"/>
        <v>NA POPUTR McKown et al. 2013</v>
      </c>
    </row>
    <row r="99" spans="1:19" x14ac:dyDescent="0.6">
      <c r="A99" t="s">
        <v>436</v>
      </c>
      <c r="B99" t="s">
        <v>436</v>
      </c>
      <c r="C99">
        <v>53.92</v>
      </c>
      <c r="D99">
        <v>-122.28</v>
      </c>
      <c r="E99">
        <v>640</v>
      </c>
      <c r="F99">
        <v>3.7</v>
      </c>
      <c r="G99">
        <v>3.09</v>
      </c>
      <c r="H99" s="6">
        <v>78.349999999999994</v>
      </c>
      <c r="I99" s="6">
        <v>212.95</v>
      </c>
      <c r="J99">
        <v>49.256067000000002</v>
      </c>
      <c r="K99">
        <v>-123.25002499999999</v>
      </c>
      <c r="L99">
        <v>77</v>
      </c>
      <c r="M99">
        <v>2010</v>
      </c>
      <c r="N99">
        <v>10.1</v>
      </c>
      <c r="O99">
        <v>2.5499999999999998</v>
      </c>
      <c r="P99" t="s">
        <v>666</v>
      </c>
      <c r="Q99" s="4" t="s">
        <v>439</v>
      </c>
      <c r="R99" t="s">
        <v>670</v>
      </c>
      <c r="S99" t="str">
        <f t="shared" si="1"/>
        <v>NA POPUTR McKown et al. 2013</v>
      </c>
    </row>
    <row r="100" spans="1:19" x14ac:dyDescent="0.6">
      <c r="A100" t="s">
        <v>437</v>
      </c>
      <c r="B100" t="s">
        <v>437</v>
      </c>
      <c r="C100">
        <v>49.57</v>
      </c>
      <c r="D100">
        <v>-121.47</v>
      </c>
      <c r="E100">
        <v>549</v>
      </c>
      <c r="F100">
        <v>6.9</v>
      </c>
      <c r="G100">
        <v>5.14</v>
      </c>
      <c r="H100" s="6">
        <v>64.875</v>
      </c>
      <c r="I100" s="6">
        <v>259.77499999999998</v>
      </c>
      <c r="J100">
        <v>49.256067000000002</v>
      </c>
      <c r="K100">
        <v>-123.25002499999999</v>
      </c>
      <c r="L100">
        <v>77</v>
      </c>
      <c r="M100">
        <v>2010</v>
      </c>
      <c r="N100">
        <v>10.1</v>
      </c>
      <c r="O100">
        <v>2.5499999999999998</v>
      </c>
      <c r="P100" t="s">
        <v>666</v>
      </c>
      <c r="Q100" s="4" t="s">
        <v>439</v>
      </c>
      <c r="R100" t="s">
        <v>670</v>
      </c>
      <c r="S100" t="str">
        <f t="shared" si="1"/>
        <v>NA POPUTR McKown et al. 2013</v>
      </c>
    </row>
    <row r="101" spans="1:19" x14ac:dyDescent="0.6">
      <c r="A101" t="s">
        <v>438</v>
      </c>
      <c r="B101" t="s">
        <v>438</v>
      </c>
      <c r="C101">
        <v>49.57</v>
      </c>
      <c r="D101">
        <v>-121.4</v>
      </c>
      <c r="E101">
        <v>61</v>
      </c>
      <c r="F101">
        <v>8.8000000000000007</v>
      </c>
      <c r="G101">
        <v>4.74</v>
      </c>
      <c r="H101" s="6">
        <v>60.6</v>
      </c>
      <c r="I101" s="6">
        <v>239.4</v>
      </c>
      <c r="J101">
        <v>49.256067000000002</v>
      </c>
      <c r="K101">
        <v>-123.25002499999999</v>
      </c>
      <c r="L101">
        <v>77</v>
      </c>
      <c r="M101">
        <v>2010</v>
      </c>
      <c r="N101">
        <v>10.1</v>
      </c>
      <c r="O101">
        <v>2.5499999999999998</v>
      </c>
      <c r="P101" t="s">
        <v>666</v>
      </c>
      <c r="Q101" s="4" t="s">
        <v>439</v>
      </c>
      <c r="R101" t="s">
        <v>670</v>
      </c>
      <c r="S101" t="str">
        <f t="shared" si="1"/>
        <v>NA POPUTR McKown et al. 2013</v>
      </c>
    </row>
    <row r="102" spans="1:19" x14ac:dyDescent="0.6">
      <c r="H102" s="6">
        <f>AVERAGE(H5:H101)</f>
        <v>66.284882179690726</v>
      </c>
      <c r="I102" s="6">
        <f>AVERAGE(I5:I101)</f>
        <v>227.25534854948464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S60"/>
  <sheetViews>
    <sheetView workbookViewId="0">
      <selection activeCell="Q5" sqref="Q5:Q60"/>
    </sheetView>
  </sheetViews>
  <sheetFormatPr defaultColWidth="10.796875" defaultRowHeight="15.6" x14ac:dyDescent="0.6"/>
  <cols>
    <col min="1" max="1" width="4.6484375" customWidth="1"/>
    <col min="2" max="2" width="15.648437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21.5" customWidth="1"/>
    <col min="9" max="9" width="16.8984375" customWidth="1"/>
  </cols>
  <sheetData>
    <row r="1" spans="1:19" x14ac:dyDescent="0.6">
      <c r="A1" s="2" t="s">
        <v>454</v>
      </c>
    </row>
    <row r="2" spans="1:19" x14ac:dyDescent="0.6">
      <c r="A2" s="5" t="s">
        <v>604</v>
      </c>
      <c r="P2" s="2"/>
      <c r="Q2" s="2"/>
    </row>
    <row r="4" spans="1:19" s="1" customFormat="1" x14ac:dyDescent="0.6">
      <c r="A4" s="18" t="s">
        <v>0</v>
      </c>
      <c r="B4" s="18" t="s">
        <v>1</v>
      </c>
      <c r="C4" s="18" t="s">
        <v>673</v>
      </c>
      <c r="D4" s="18" t="s">
        <v>674</v>
      </c>
      <c r="E4" s="18" t="s">
        <v>675</v>
      </c>
      <c r="F4" s="18" t="s">
        <v>743</v>
      </c>
      <c r="G4" s="18" t="s">
        <v>744</v>
      </c>
      <c r="H4" s="18" t="s">
        <v>39</v>
      </c>
      <c r="I4" s="18" t="s">
        <v>40</v>
      </c>
      <c r="J4" s="23" t="s">
        <v>624</v>
      </c>
      <c r="K4" s="23" t="s">
        <v>629</v>
      </c>
      <c r="L4" s="23" t="s">
        <v>625</v>
      </c>
      <c r="M4" s="23" t="s">
        <v>623</v>
      </c>
      <c r="N4" s="23" t="s">
        <v>745</v>
      </c>
      <c r="O4" s="23" t="s">
        <v>746</v>
      </c>
      <c r="P4" s="12" t="s">
        <v>992</v>
      </c>
      <c r="Q4" s="12" t="s">
        <v>654</v>
      </c>
      <c r="R4" s="12" t="s">
        <v>1054</v>
      </c>
      <c r="S4" s="18" t="s">
        <v>971</v>
      </c>
    </row>
    <row r="5" spans="1:19" x14ac:dyDescent="0.6">
      <c r="A5" s="24">
        <v>1</v>
      </c>
      <c r="B5" s="24" t="s">
        <v>440</v>
      </c>
      <c r="C5" s="24">
        <v>49.42</v>
      </c>
      <c r="D5">
        <v>-115.33</v>
      </c>
      <c r="E5" s="24">
        <v>1050</v>
      </c>
      <c r="F5" s="24">
        <v>4.5999999999999996</v>
      </c>
      <c r="G5" s="24">
        <v>2.68</v>
      </c>
      <c r="H5" s="24">
        <v>90.2</v>
      </c>
      <c r="I5" s="6" t="s">
        <v>969</v>
      </c>
      <c r="J5" s="24">
        <v>43.783332999999999</v>
      </c>
      <c r="K5" s="24">
        <v>18.966667000000001</v>
      </c>
      <c r="L5" s="24">
        <v>650</v>
      </c>
      <c r="M5" s="24">
        <v>2002</v>
      </c>
      <c r="N5" s="24">
        <v>8.8166666666666682</v>
      </c>
      <c r="O5" s="22">
        <v>8.6583330000000007</v>
      </c>
      <c r="P5" t="s">
        <v>666</v>
      </c>
      <c r="Q5" s="4" t="s">
        <v>454</v>
      </c>
      <c r="R5" t="s">
        <v>689</v>
      </c>
      <c r="S5" s="24" t="s">
        <v>709</v>
      </c>
    </row>
    <row r="6" spans="1:19" x14ac:dyDescent="0.6">
      <c r="A6" s="24">
        <v>2</v>
      </c>
      <c r="B6" s="24" t="s">
        <v>441</v>
      </c>
      <c r="C6" s="24">
        <v>49.83</v>
      </c>
      <c r="D6">
        <v>-118.17</v>
      </c>
      <c r="E6" s="24">
        <v>671</v>
      </c>
      <c r="F6" s="24">
        <v>5.9</v>
      </c>
      <c r="G6" s="24">
        <v>2.7</v>
      </c>
      <c r="H6" s="24">
        <v>70.5</v>
      </c>
      <c r="I6" s="6" t="s">
        <v>969</v>
      </c>
      <c r="J6" s="24">
        <v>43.783332999999999</v>
      </c>
      <c r="K6" s="24">
        <v>18.966667000000001</v>
      </c>
      <c r="L6" s="24">
        <v>650</v>
      </c>
      <c r="M6" s="24">
        <v>2002</v>
      </c>
      <c r="N6" s="24">
        <v>8.8166666666666682</v>
      </c>
      <c r="O6" s="22">
        <v>8.6583330000000007</v>
      </c>
      <c r="P6" t="s">
        <v>666</v>
      </c>
      <c r="Q6" s="4" t="s">
        <v>454</v>
      </c>
      <c r="R6" t="s">
        <v>689</v>
      </c>
      <c r="S6" s="24" t="str">
        <f>S5</f>
        <v>NG PSEUME Lavadinovic etal 2013</v>
      </c>
    </row>
    <row r="7" spans="1:19" x14ac:dyDescent="0.6">
      <c r="A7" s="24">
        <v>3</v>
      </c>
      <c r="B7" s="24" t="s">
        <v>442</v>
      </c>
      <c r="C7" s="24">
        <v>51.58</v>
      </c>
      <c r="D7">
        <v>-120.17</v>
      </c>
      <c r="E7" s="24">
        <v>600</v>
      </c>
      <c r="F7" s="24">
        <v>5.4</v>
      </c>
      <c r="G7" s="24">
        <v>2.17</v>
      </c>
      <c r="H7" s="24">
        <v>76.2</v>
      </c>
      <c r="I7" s="6" t="s">
        <v>969</v>
      </c>
      <c r="J7" s="24">
        <v>43.783332999999999</v>
      </c>
      <c r="K7" s="24">
        <v>18.966667000000001</v>
      </c>
      <c r="L7" s="24">
        <v>650</v>
      </c>
      <c r="M7" s="24">
        <v>2002</v>
      </c>
      <c r="N7" s="24">
        <v>8.8166666666666682</v>
      </c>
      <c r="O7" s="22">
        <v>8.6583330000000007</v>
      </c>
      <c r="P7" t="s">
        <v>666</v>
      </c>
      <c r="Q7" s="4" t="s">
        <v>454</v>
      </c>
      <c r="R7" t="s">
        <v>689</v>
      </c>
      <c r="S7" s="24" t="str">
        <f t="shared" ref="S7:S60" si="0">S6</f>
        <v>NG PSEUME Lavadinovic etal 2013</v>
      </c>
    </row>
    <row r="8" spans="1:19" x14ac:dyDescent="0.6">
      <c r="A8" s="24">
        <v>4</v>
      </c>
      <c r="B8" s="24" t="s">
        <v>443</v>
      </c>
      <c r="C8" s="24">
        <v>50.93</v>
      </c>
      <c r="D8">
        <v>-116.58</v>
      </c>
      <c r="E8" s="24">
        <v>1070</v>
      </c>
      <c r="F8" s="24">
        <v>3</v>
      </c>
      <c r="G8" s="24">
        <v>2.42</v>
      </c>
      <c r="H8" s="24">
        <v>88</v>
      </c>
      <c r="I8" s="6" t="s">
        <v>969</v>
      </c>
      <c r="J8" s="24">
        <v>43.783332999999999</v>
      </c>
      <c r="K8" s="24">
        <v>18.966667000000001</v>
      </c>
      <c r="L8" s="24">
        <v>650</v>
      </c>
      <c r="M8" s="24">
        <v>2002</v>
      </c>
      <c r="N8" s="24">
        <v>8.8166666666666682</v>
      </c>
      <c r="O8" s="22">
        <v>8.6583330000000007</v>
      </c>
      <c r="P8" t="s">
        <v>666</v>
      </c>
      <c r="Q8" s="4" t="s">
        <v>454</v>
      </c>
      <c r="R8" t="s">
        <v>689</v>
      </c>
      <c r="S8" s="24" t="str">
        <f t="shared" si="0"/>
        <v>NG PSEUME Lavadinovic etal 2013</v>
      </c>
    </row>
    <row r="9" spans="1:19" x14ac:dyDescent="0.6">
      <c r="A9" s="24">
        <v>5</v>
      </c>
      <c r="B9" s="24" t="s">
        <v>444</v>
      </c>
      <c r="C9" s="24">
        <v>50.97</v>
      </c>
      <c r="D9">
        <v>-116.53</v>
      </c>
      <c r="E9" s="24">
        <v>975</v>
      </c>
      <c r="F9" s="24">
        <v>3.7</v>
      </c>
      <c r="G9" s="24">
        <v>2.29</v>
      </c>
      <c r="H9" s="24">
        <v>83.4</v>
      </c>
      <c r="I9" s="6" t="s">
        <v>969</v>
      </c>
      <c r="J9" s="24">
        <v>43.783332999999999</v>
      </c>
      <c r="K9" s="24">
        <v>18.966667000000001</v>
      </c>
      <c r="L9" s="24">
        <v>650</v>
      </c>
      <c r="M9" s="24">
        <v>2002</v>
      </c>
      <c r="N9" s="24">
        <v>8.8166666666666682</v>
      </c>
      <c r="O9" s="22">
        <v>8.6583330000000007</v>
      </c>
      <c r="P9" t="s">
        <v>666</v>
      </c>
      <c r="Q9" s="4" t="s">
        <v>454</v>
      </c>
      <c r="R9" t="s">
        <v>689</v>
      </c>
      <c r="S9" s="24" t="str">
        <f t="shared" si="0"/>
        <v>NG PSEUME Lavadinovic etal 2013</v>
      </c>
    </row>
    <row r="10" spans="1:19" x14ac:dyDescent="0.6">
      <c r="A10" s="24">
        <v>6</v>
      </c>
      <c r="B10" s="24" t="s">
        <v>445</v>
      </c>
      <c r="C10" s="24">
        <v>49.67</v>
      </c>
      <c r="D10">
        <v>-119.87</v>
      </c>
      <c r="E10" s="24">
        <v>884</v>
      </c>
      <c r="F10" s="24">
        <v>5.9</v>
      </c>
      <c r="G10" s="24">
        <v>1.67</v>
      </c>
      <c r="H10" s="24">
        <v>80.900000000000006</v>
      </c>
      <c r="I10" s="6" t="s">
        <v>969</v>
      </c>
      <c r="J10" s="24">
        <v>43.783332999999999</v>
      </c>
      <c r="K10" s="24">
        <v>18.966667000000001</v>
      </c>
      <c r="L10" s="24">
        <v>650</v>
      </c>
      <c r="M10" s="24">
        <v>2002</v>
      </c>
      <c r="N10" s="24">
        <v>8.8166666666666682</v>
      </c>
      <c r="O10" s="22">
        <v>8.6583330000000007</v>
      </c>
      <c r="P10" t="s">
        <v>666</v>
      </c>
      <c r="Q10" s="4" t="s">
        <v>454</v>
      </c>
      <c r="R10" t="s">
        <v>689</v>
      </c>
      <c r="S10" s="24" t="str">
        <f t="shared" si="0"/>
        <v>NG PSEUME Lavadinovic etal 2013</v>
      </c>
    </row>
    <row r="11" spans="1:19" x14ac:dyDescent="0.6">
      <c r="A11" s="24">
        <v>7</v>
      </c>
      <c r="B11" s="24" t="s">
        <v>446</v>
      </c>
      <c r="C11" s="24">
        <v>49.9</v>
      </c>
      <c r="D11">
        <v>-119.62</v>
      </c>
      <c r="E11" s="24">
        <v>1035</v>
      </c>
      <c r="F11" s="24">
        <v>4.8</v>
      </c>
      <c r="G11" s="24">
        <v>1.78</v>
      </c>
      <c r="H11" s="24">
        <v>87.1</v>
      </c>
      <c r="I11" s="6" t="s">
        <v>969</v>
      </c>
      <c r="J11" s="24">
        <v>43.783332999999999</v>
      </c>
      <c r="K11" s="24">
        <v>18.966667000000001</v>
      </c>
      <c r="L11" s="24">
        <v>650</v>
      </c>
      <c r="M11" s="24">
        <v>2002</v>
      </c>
      <c r="N11" s="24">
        <v>8.8166666666666682</v>
      </c>
      <c r="O11" s="22">
        <v>8.6583330000000007</v>
      </c>
      <c r="P11" t="s">
        <v>666</v>
      </c>
      <c r="Q11" s="4" t="s">
        <v>454</v>
      </c>
      <c r="R11" t="s">
        <v>689</v>
      </c>
      <c r="S11" s="24" t="str">
        <f t="shared" si="0"/>
        <v>NG PSEUME Lavadinovic etal 2013</v>
      </c>
    </row>
    <row r="12" spans="1:19" x14ac:dyDescent="0.6">
      <c r="A12" s="24">
        <v>8</v>
      </c>
      <c r="B12" s="24" t="s">
        <v>447</v>
      </c>
      <c r="C12" s="24">
        <v>49.25</v>
      </c>
      <c r="D12">
        <v>-117.5</v>
      </c>
      <c r="E12" s="24">
        <v>793</v>
      </c>
      <c r="F12" s="24">
        <v>5.7</v>
      </c>
      <c r="G12" s="24">
        <v>2.78</v>
      </c>
      <c r="H12" s="24">
        <v>73.8</v>
      </c>
      <c r="I12" s="6" t="s">
        <v>969</v>
      </c>
      <c r="J12" s="24">
        <v>43.783332999999999</v>
      </c>
      <c r="K12" s="24">
        <v>18.966667000000001</v>
      </c>
      <c r="L12" s="24">
        <v>650</v>
      </c>
      <c r="M12" s="24">
        <v>2002</v>
      </c>
      <c r="N12" s="24">
        <v>8.8166666666666682</v>
      </c>
      <c r="O12" s="22">
        <v>8.6583330000000007</v>
      </c>
      <c r="P12" t="s">
        <v>666</v>
      </c>
      <c r="Q12" s="4" t="s">
        <v>454</v>
      </c>
      <c r="R12" t="s">
        <v>689</v>
      </c>
      <c r="S12" s="24" t="str">
        <f t="shared" si="0"/>
        <v>NG PSEUME Lavadinovic etal 2013</v>
      </c>
    </row>
    <row r="13" spans="1:19" x14ac:dyDescent="0.6">
      <c r="A13" s="24">
        <v>9</v>
      </c>
      <c r="B13" s="24" t="s">
        <v>448</v>
      </c>
      <c r="C13" s="24">
        <v>50.8</v>
      </c>
      <c r="D13">
        <v>-119</v>
      </c>
      <c r="E13" s="24">
        <v>488</v>
      </c>
      <c r="F13" s="24">
        <v>5.8</v>
      </c>
      <c r="G13" s="24">
        <v>2.57</v>
      </c>
      <c r="H13" s="24">
        <v>71.2</v>
      </c>
      <c r="I13" s="6" t="s">
        <v>969</v>
      </c>
      <c r="J13" s="24">
        <v>43.783332999999999</v>
      </c>
      <c r="K13" s="24">
        <v>18.966667000000001</v>
      </c>
      <c r="L13" s="24">
        <v>650</v>
      </c>
      <c r="M13" s="24">
        <v>2002</v>
      </c>
      <c r="N13" s="24">
        <v>8.8166666666666682</v>
      </c>
      <c r="O13" s="22">
        <v>8.6583330000000007</v>
      </c>
      <c r="P13" t="s">
        <v>666</v>
      </c>
      <c r="Q13" s="4" t="s">
        <v>454</v>
      </c>
      <c r="R13" t="s">
        <v>689</v>
      </c>
      <c r="S13" s="24" t="str">
        <f t="shared" si="0"/>
        <v>NG PSEUME Lavadinovic etal 2013</v>
      </c>
    </row>
    <row r="14" spans="1:19" x14ac:dyDescent="0.6">
      <c r="A14" s="24">
        <v>10</v>
      </c>
      <c r="B14" s="24" t="s">
        <v>449</v>
      </c>
      <c r="C14" s="24">
        <v>50.62</v>
      </c>
      <c r="D14">
        <v>-119.87</v>
      </c>
      <c r="E14" s="24">
        <v>701</v>
      </c>
      <c r="F14" s="24">
        <v>6</v>
      </c>
      <c r="G14" s="24">
        <v>1.89</v>
      </c>
      <c r="H14" s="24">
        <v>78.3</v>
      </c>
      <c r="I14" s="6" t="s">
        <v>969</v>
      </c>
      <c r="J14" s="24">
        <v>43.783332999999999</v>
      </c>
      <c r="K14" s="24">
        <v>18.966667000000001</v>
      </c>
      <c r="L14" s="24">
        <v>650</v>
      </c>
      <c r="M14" s="24">
        <v>2002</v>
      </c>
      <c r="N14" s="24">
        <v>8.8166666666666682</v>
      </c>
      <c r="O14" s="22">
        <v>8.6583330000000007</v>
      </c>
      <c r="P14" t="s">
        <v>666</v>
      </c>
      <c r="Q14" s="4" t="s">
        <v>454</v>
      </c>
      <c r="R14" t="s">
        <v>689</v>
      </c>
      <c r="S14" s="24" t="str">
        <f t="shared" si="0"/>
        <v>NG PSEUME Lavadinovic etal 2013</v>
      </c>
    </row>
    <row r="15" spans="1:19" x14ac:dyDescent="0.6">
      <c r="A15" s="24">
        <v>11</v>
      </c>
      <c r="B15" s="24" t="s">
        <v>450</v>
      </c>
      <c r="C15" s="24">
        <v>49.17</v>
      </c>
      <c r="D15">
        <v>-117.25</v>
      </c>
      <c r="E15" s="24">
        <v>1000</v>
      </c>
      <c r="F15" s="24">
        <v>4.8</v>
      </c>
      <c r="G15" s="24">
        <v>3.32</v>
      </c>
      <c r="H15" s="24">
        <v>86.2</v>
      </c>
      <c r="I15" s="6" t="s">
        <v>969</v>
      </c>
      <c r="J15" s="24">
        <v>43.783332999999999</v>
      </c>
      <c r="K15" s="24">
        <v>18.966667000000001</v>
      </c>
      <c r="L15" s="24">
        <v>650</v>
      </c>
      <c r="M15" s="24">
        <v>2002</v>
      </c>
      <c r="N15" s="24">
        <v>8.8166666666666682</v>
      </c>
      <c r="O15" s="22">
        <v>8.6583330000000007</v>
      </c>
      <c r="P15" t="s">
        <v>666</v>
      </c>
      <c r="Q15" s="4" t="s">
        <v>454</v>
      </c>
      <c r="R15" t="s">
        <v>689</v>
      </c>
      <c r="S15" s="24" t="str">
        <f t="shared" si="0"/>
        <v>NG PSEUME Lavadinovic etal 2013</v>
      </c>
    </row>
    <row r="16" spans="1:19" x14ac:dyDescent="0.6">
      <c r="A16" s="24">
        <v>12</v>
      </c>
      <c r="B16" s="24" t="s">
        <v>451</v>
      </c>
      <c r="C16" s="24">
        <v>50.63</v>
      </c>
      <c r="D16">
        <v>-118.82</v>
      </c>
      <c r="E16" s="24">
        <v>900</v>
      </c>
      <c r="F16" s="24">
        <v>4.8</v>
      </c>
      <c r="G16" s="24">
        <v>3</v>
      </c>
      <c r="H16" s="24">
        <v>82.7</v>
      </c>
      <c r="I16" s="6" t="s">
        <v>969</v>
      </c>
      <c r="J16" s="24">
        <v>43.783332999999999</v>
      </c>
      <c r="K16" s="24">
        <v>18.966667000000001</v>
      </c>
      <c r="L16" s="24">
        <v>650</v>
      </c>
      <c r="M16" s="24">
        <v>2002</v>
      </c>
      <c r="N16" s="24">
        <v>8.8166666666666682</v>
      </c>
      <c r="O16" s="22">
        <v>8.6583330000000007</v>
      </c>
      <c r="P16" t="s">
        <v>666</v>
      </c>
      <c r="Q16" s="4" t="s">
        <v>454</v>
      </c>
      <c r="R16" t="s">
        <v>689</v>
      </c>
      <c r="S16" s="24" t="str">
        <f t="shared" si="0"/>
        <v>NG PSEUME Lavadinovic etal 2013</v>
      </c>
    </row>
    <row r="17" spans="1:19" x14ac:dyDescent="0.6">
      <c r="A17" s="24">
        <v>13</v>
      </c>
      <c r="B17" s="24" t="s">
        <v>452</v>
      </c>
      <c r="C17" s="24">
        <v>49.2</v>
      </c>
      <c r="D17">
        <v>-117.42</v>
      </c>
      <c r="E17" s="24">
        <v>933</v>
      </c>
      <c r="F17" s="24">
        <v>5</v>
      </c>
      <c r="G17" s="24">
        <v>3.21</v>
      </c>
      <c r="H17" s="24">
        <v>81.900000000000006</v>
      </c>
      <c r="I17" s="6" t="s">
        <v>969</v>
      </c>
      <c r="J17" s="24">
        <v>43.783332999999999</v>
      </c>
      <c r="K17" s="24">
        <v>18.966667000000001</v>
      </c>
      <c r="L17" s="24">
        <v>650</v>
      </c>
      <c r="M17" s="24">
        <v>2002</v>
      </c>
      <c r="N17" s="24">
        <v>8.8166666666666682</v>
      </c>
      <c r="O17" s="22">
        <v>8.6583330000000007</v>
      </c>
      <c r="P17" t="s">
        <v>666</v>
      </c>
      <c r="Q17" s="4" t="s">
        <v>454</v>
      </c>
      <c r="R17" t="s">
        <v>689</v>
      </c>
      <c r="S17" s="24" t="str">
        <f t="shared" si="0"/>
        <v>NG PSEUME Lavadinovic etal 2013</v>
      </c>
    </row>
    <row r="18" spans="1:19" x14ac:dyDescent="0.6">
      <c r="A18" s="24">
        <v>14</v>
      </c>
      <c r="B18" s="24" t="s">
        <v>453</v>
      </c>
      <c r="C18" s="24">
        <v>50.13</v>
      </c>
      <c r="D18">
        <v>-115.87</v>
      </c>
      <c r="E18" s="24">
        <v>1000</v>
      </c>
      <c r="F18" s="24">
        <v>4</v>
      </c>
      <c r="G18" s="24">
        <v>2.0099999999999998</v>
      </c>
      <c r="H18" s="24">
        <v>86</v>
      </c>
      <c r="I18" s="6" t="s">
        <v>969</v>
      </c>
      <c r="J18" s="24">
        <v>43.783332999999999</v>
      </c>
      <c r="K18" s="24">
        <v>18.966667000000001</v>
      </c>
      <c r="L18" s="24">
        <v>650</v>
      </c>
      <c r="M18" s="24">
        <v>2002</v>
      </c>
      <c r="N18" s="24">
        <v>8.8166666666666682</v>
      </c>
      <c r="O18" s="22">
        <v>8.6583330000000007</v>
      </c>
      <c r="P18" t="s">
        <v>666</v>
      </c>
      <c r="Q18" s="4" t="s">
        <v>454</v>
      </c>
      <c r="R18" t="s">
        <v>689</v>
      </c>
      <c r="S18" s="24" t="str">
        <f t="shared" si="0"/>
        <v>NG PSEUME Lavadinovic etal 2013</v>
      </c>
    </row>
    <row r="19" spans="1:19" x14ac:dyDescent="0.6">
      <c r="A19" s="24">
        <v>1</v>
      </c>
      <c r="B19" s="24" t="s">
        <v>440</v>
      </c>
      <c r="C19" s="24">
        <v>49.42</v>
      </c>
      <c r="D19">
        <v>-115.33</v>
      </c>
      <c r="E19" s="24">
        <v>1050</v>
      </c>
      <c r="F19" s="24">
        <v>4.5999999999999996</v>
      </c>
      <c r="G19" s="24">
        <v>2.68</v>
      </c>
      <c r="H19" s="24">
        <v>119.9</v>
      </c>
      <c r="I19" s="6" t="s">
        <v>969</v>
      </c>
      <c r="J19" s="24">
        <v>43.783332999999999</v>
      </c>
      <c r="K19" s="24">
        <v>18.966667000000001</v>
      </c>
      <c r="L19" s="24">
        <v>650</v>
      </c>
      <c r="M19" s="24">
        <v>2003</v>
      </c>
      <c r="N19" s="24">
        <v>8.8166666666666682</v>
      </c>
      <c r="O19" s="22">
        <v>8.6583330000000007</v>
      </c>
      <c r="P19" t="s">
        <v>666</v>
      </c>
      <c r="Q19" s="4" t="s">
        <v>454</v>
      </c>
      <c r="R19" t="s">
        <v>689</v>
      </c>
      <c r="S19" s="24" t="str">
        <f t="shared" si="0"/>
        <v>NG PSEUME Lavadinovic etal 2013</v>
      </c>
    </row>
    <row r="20" spans="1:19" x14ac:dyDescent="0.6">
      <c r="A20" s="24">
        <v>2</v>
      </c>
      <c r="B20" s="24" t="s">
        <v>441</v>
      </c>
      <c r="C20" s="24">
        <v>49.83</v>
      </c>
      <c r="D20">
        <v>-118.17</v>
      </c>
      <c r="E20" s="24">
        <v>671</v>
      </c>
      <c r="F20" s="24">
        <v>5.9</v>
      </c>
      <c r="G20" s="24">
        <v>2.7</v>
      </c>
      <c r="H20" s="24">
        <v>110.9</v>
      </c>
      <c r="I20" s="6" t="s">
        <v>969</v>
      </c>
      <c r="J20" s="24">
        <v>43.783332999999999</v>
      </c>
      <c r="K20" s="24">
        <v>18.966667000000001</v>
      </c>
      <c r="L20" s="24">
        <v>650</v>
      </c>
      <c r="M20" s="24">
        <v>2003</v>
      </c>
      <c r="N20" s="24">
        <v>8.8166666666666682</v>
      </c>
      <c r="O20" s="22">
        <v>8.6583330000000007</v>
      </c>
      <c r="P20" t="s">
        <v>666</v>
      </c>
      <c r="Q20" s="4" t="s">
        <v>454</v>
      </c>
      <c r="R20" t="s">
        <v>689</v>
      </c>
      <c r="S20" s="24" t="str">
        <f t="shared" si="0"/>
        <v>NG PSEUME Lavadinovic etal 2013</v>
      </c>
    </row>
    <row r="21" spans="1:19" x14ac:dyDescent="0.6">
      <c r="A21" s="24">
        <v>3</v>
      </c>
      <c r="B21" s="24" t="s">
        <v>442</v>
      </c>
      <c r="C21" s="24">
        <v>51.58</v>
      </c>
      <c r="D21">
        <v>-120.17</v>
      </c>
      <c r="E21" s="24">
        <v>600</v>
      </c>
      <c r="F21" s="24">
        <v>5.4</v>
      </c>
      <c r="G21" s="24">
        <v>2.17</v>
      </c>
      <c r="H21" s="24">
        <v>112</v>
      </c>
      <c r="I21" s="6" t="s">
        <v>969</v>
      </c>
      <c r="J21" s="24">
        <v>43.783332999999999</v>
      </c>
      <c r="K21" s="24">
        <v>18.966667000000001</v>
      </c>
      <c r="L21" s="24">
        <v>650</v>
      </c>
      <c r="M21" s="24">
        <v>2003</v>
      </c>
      <c r="N21" s="24">
        <v>8.8166666666666682</v>
      </c>
      <c r="O21" s="22">
        <v>8.6583330000000007</v>
      </c>
      <c r="P21" t="s">
        <v>666</v>
      </c>
      <c r="Q21" s="4" t="s">
        <v>454</v>
      </c>
      <c r="R21" t="s">
        <v>689</v>
      </c>
      <c r="S21" s="24" t="str">
        <f t="shared" si="0"/>
        <v>NG PSEUME Lavadinovic etal 2013</v>
      </c>
    </row>
    <row r="22" spans="1:19" x14ac:dyDescent="0.6">
      <c r="A22" s="24">
        <v>4</v>
      </c>
      <c r="B22" s="24" t="s">
        <v>443</v>
      </c>
      <c r="C22" s="24">
        <v>50.93</v>
      </c>
      <c r="D22">
        <v>-116.58</v>
      </c>
      <c r="E22" s="24">
        <v>1070</v>
      </c>
      <c r="F22" s="24">
        <v>3</v>
      </c>
      <c r="G22" s="24">
        <v>2.42</v>
      </c>
      <c r="H22" s="24">
        <v>121.2</v>
      </c>
      <c r="I22" s="6" t="s">
        <v>969</v>
      </c>
      <c r="J22" s="24">
        <v>43.783332999999999</v>
      </c>
      <c r="K22" s="24">
        <v>18.966667000000001</v>
      </c>
      <c r="L22" s="24">
        <v>650</v>
      </c>
      <c r="M22" s="24">
        <v>2003</v>
      </c>
      <c r="N22" s="24">
        <v>8.8166666666666682</v>
      </c>
      <c r="O22" s="22">
        <v>8.6583330000000007</v>
      </c>
      <c r="P22" t="s">
        <v>666</v>
      </c>
      <c r="Q22" s="4" t="s">
        <v>454</v>
      </c>
      <c r="R22" t="s">
        <v>689</v>
      </c>
      <c r="S22" s="24" t="str">
        <f t="shared" si="0"/>
        <v>NG PSEUME Lavadinovic etal 2013</v>
      </c>
    </row>
    <row r="23" spans="1:19" x14ac:dyDescent="0.6">
      <c r="A23" s="24">
        <v>5</v>
      </c>
      <c r="B23" s="24" t="s">
        <v>444</v>
      </c>
      <c r="C23" s="24">
        <v>50.97</v>
      </c>
      <c r="D23">
        <v>-116.53</v>
      </c>
      <c r="E23" s="24">
        <v>975</v>
      </c>
      <c r="F23" s="24">
        <v>3.7</v>
      </c>
      <c r="G23" s="24">
        <v>2.29</v>
      </c>
      <c r="H23" s="24">
        <v>113.2</v>
      </c>
      <c r="I23" s="6" t="s">
        <v>969</v>
      </c>
      <c r="J23" s="24">
        <v>43.783332999999999</v>
      </c>
      <c r="K23" s="24">
        <v>18.966667000000001</v>
      </c>
      <c r="L23" s="24">
        <v>650</v>
      </c>
      <c r="M23" s="24">
        <v>2003</v>
      </c>
      <c r="N23" s="24">
        <v>8.8166666666666682</v>
      </c>
      <c r="O23" s="22">
        <v>8.6583330000000007</v>
      </c>
      <c r="P23" t="s">
        <v>666</v>
      </c>
      <c r="Q23" s="4" t="s">
        <v>454</v>
      </c>
      <c r="R23" t="s">
        <v>689</v>
      </c>
      <c r="S23" s="24" t="str">
        <f t="shared" si="0"/>
        <v>NG PSEUME Lavadinovic etal 2013</v>
      </c>
    </row>
    <row r="24" spans="1:19" x14ac:dyDescent="0.6">
      <c r="A24" s="24">
        <v>6</v>
      </c>
      <c r="B24" s="24" t="s">
        <v>445</v>
      </c>
      <c r="C24" s="24">
        <v>49.67</v>
      </c>
      <c r="D24">
        <v>-119.87</v>
      </c>
      <c r="E24" s="24">
        <v>884</v>
      </c>
      <c r="F24" s="24">
        <v>5.9</v>
      </c>
      <c r="G24" s="24">
        <v>1.67</v>
      </c>
      <c r="H24" s="24">
        <v>113</v>
      </c>
      <c r="I24" s="6" t="s">
        <v>969</v>
      </c>
      <c r="J24" s="24">
        <v>43.783332999999999</v>
      </c>
      <c r="K24" s="24">
        <v>18.966667000000001</v>
      </c>
      <c r="L24" s="24">
        <v>650</v>
      </c>
      <c r="M24" s="24">
        <v>2003</v>
      </c>
      <c r="N24" s="24">
        <v>8.8166666666666682</v>
      </c>
      <c r="O24" s="22">
        <v>8.6583330000000007</v>
      </c>
      <c r="P24" t="s">
        <v>666</v>
      </c>
      <c r="Q24" s="4" t="s">
        <v>454</v>
      </c>
      <c r="R24" t="s">
        <v>689</v>
      </c>
      <c r="S24" s="24" t="str">
        <f t="shared" si="0"/>
        <v>NG PSEUME Lavadinovic etal 2013</v>
      </c>
    </row>
    <row r="25" spans="1:19" x14ac:dyDescent="0.6">
      <c r="A25" s="24">
        <v>7</v>
      </c>
      <c r="B25" s="24" t="s">
        <v>446</v>
      </c>
      <c r="C25" s="24">
        <v>49.9</v>
      </c>
      <c r="D25">
        <v>-119.62</v>
      </c>
      <c r="E25" s="24">
        <v>1035</v>
      </c>
      <c r="F25" s="24">
        <v>4.8</v>
      </c>
      <c r="G25" s="24">
        <v>1.78</v>
      </c>
      <c r="H25" s="24">
        <v>120.1</v>
      </c>
      <c r="I25" s="6" t="s">
        <v>969</v>
      </c>
      <c r="J25" s="24">
        <v>43.783332999999999</v>
      </c>
      <c r="K25" s="24">
        <v>18.966667000000001</v>
      </c>
      <c r="L25" s="24">
        <v>650</v>
      </c>
      <c r="M25" s="24">
        <v>2003</v>
      </c>
      <c r="N25" s="24">
        <v>8.8166666666666682</v>
      </c>
      <c r="O25" s="22">
        <v>8.6583330000000007</v>
      </c>
      <c r="P25" t="s">
        <v>666</v>
      </c>
      <c r="Q25" s="4" t="s">
        <v>454</v>
      </c>
      <c r="R25" t="s">
        <v>689</v>
      </c>
      <c r="S25" s="24" t="str">
        <f t="shared" si="0"/>
        <v>NG PSEUME Lavadinovic etal 2013</v>
      </c>
    </row>
    <row r="26" spans="1:19" x14ac:dyDescent="0.6">
      <c r="A26" s="24">
        <v>8</v>
      </c>
      <c r="B26" s="24" t="s">
        <v>447</v>
      </c>
      <c r="C26" s="24">
        <v>49.25</v>
      </c>
      <c r="D26">
        <v>-117.5</v>
      </c>
      <c r="E26" s="24">
        <v>793</v>
      </c>
      <c r="F26" s="24">
        <v>5.7</v>
      </c>
      <c r="G26" s="24">
        <v>2.78</v>
      </c>
      <c r="H26" s="24">
        <v>112.3</v>
      </c>
      <c r="I26" s="6" t="s">
        <v>969</v>
      </c>
      <c r="J26" s="24">
        <v>43.783332999999999</v>
      </c>
      <c r="K26" s="24">
        <v>18.966667000000001</v>
      </c>
      <c r="L26" s="24">
        <v>650</v>
      </c>
      <c r="M26" s="24">
        <v>2003</v>
      </c>
      <c r="N26" s="24">
        <v>8.8166666666666682</v>
      </c>
      <c r="O26" s="22">
        <v>8.6583330000000007</v>
      </c>
      <c r="P26" t="s">
        <v>666</v>
      </c>
      <c r="Q26" s="4" t="s">
        <v>454</v>
      </c>
      <c r="R26" t="s">
        <v>689</v>
      </c>
      <c r="S26" s="24" t="str">
        <f t="shared" si="0"/>
        <v>NG PSEUME Lavadinovic etal 2013</v>
      </c>
    </row>
    <row r="27" spans="1:19" x14ac:dyDescent="0.6">
      <c r="A27" s="24">
        <v>9</v>
      </c>
      <c r="B27" s="24" t="s">
        <v>448</v>
      </c>
      <c r="C27" s="24">
        <v>50.8</v>
      </c>
      <c r="D27">
        <v>-119</v>
      </c>
      <c r="E27" s="24">
        <v>488</v>
      </c>
      <c r="F27" s="24">
        <v>5.8</v>
      </c>
      <c r="G27" s="24">
        <v>2.57</v>
      </c>
      <c r="H27" s="24">
        <v>110.2</v>
      </c>
      <c r="I27" s="6" t="s">
        <v>969</v>
      </c>
      <c r="J27" s="24">
        <v>43.783332999999999</v>
      </c>
      <c r="K27" s="24">
        <v>18.966667000000001</v>
      </c>
      <c r="L27" s="24">
        <v>650</v>
      </c>
      <c r="M27" s="24">
        <v>2003</v>
      </c>
      <c r="N27" s="24">
        <v>8.8166666666666682</v>
      </c>
      <c r="O27" s="22">
        <v>8.6583330000000007</v>
      </c>
      <c r="P27" t="s">
        <v>666</v>
      </c>
      <c r="Q27" s="4" t="s">
        <v>454</v>
      </c>
      <c r="R27" t="s">
        <v>689</v>
      </c>
      <c r="S27" s="24" t="str">
        <f t="shared" si="0"/>
        <v>NG PSEUME Lavadinovic etal 2013</v>
      </c>
    </row>
    <row r="28" spans="1:19" x14ac:dyDescent="0.6">
      <c r="A28" s="24">
        <v>10</v>
      </c>
      <c r="B28" s="24" t="s">
        <v>449</v>
      </c>
      <c r="C28" s="24">
        <v>50.62</v>
      </c>
      <c r="D28">
        <v>-119.87</v>
      </c>
      <c r="E28" s="24">
        <v>701</v>
      </c>
      <c r="F28" s="24">
        <v>6</v>
      </c>
      <c r="G28" s="24">
        <v>1.89</v>
      </c>
      <c r="H28" s="24">
        <v>116</v>
      </c>
      <c r="I28" s="6" t="s">
        <v>969</v>
      </c>
      <c r="J28" s="24">
        <v>43.783332999999999</v>
      </c>
      <c r="K28" s="24">
        <v>18.966667000000001</v>
      </c>
      <c r="L28" s="24">
        <v>650</v>
      </c>
      <c r="M28" s="24">
        <v>2003</v>
      </c>
      <c r="N28" s="24">
        <v>8.8166666666666682</v>
      </c>
      <c r="O28" s="22">
        <v>8.6583330000000007</v>
      </c>
      <c r="P28" t="s">
        <v>666</v>
      </c>
      <c r="Q28" s="4" t="s">
        <v>454</v>
      </c>
      <c r="R28" t="s">
        <v>689</v>
      </c>
      <c r="S28" s="24" t="str">
        <f t="shared" si="0"/>
        <v>NG PSEUME Lavadinovic etal 2013</v>
      </c>
    </row>
    <row r="29" spans="1:19" x14ac:dyDescent="0.6">
      <c r="A29" s="24">
        <v>11</v>
      </c>
      <c r="B29" s="24" t="s">
        <v>450</v>
      </c>
      <c r="C29" s="24">
        <v>49.17</v>
      </c>
      <c r="D29">
        <v>-117.25</v>
      </c>
      <c r="E29" s="24">
        <v>1000</v>
      </c>
      <c r="F29" s="24">
        <v>4.8</v>
      </c>
      <c r="G29" s="24">
        <v>3.32</v>
      </c>
      <c r="H29" s="24">
        <v>119.2</v>
      </c>
      <c r="I29" s="6" t="s">
        <v>969</v>
      </c>
      <c r="J29" s="24">
        <v>43.783332999999999</v>
      </c>
      <c r="K29" s="24">
        <v>18.966667000000001</v>
      </c>
      <c r="L29" s="24">
        <v>650</v>
      </c>
      <c r="M29" s="24">
        <v>2003</v>
      </c>
      <c r="N29" s="24">
        <v>8.8166666666666682</v>
      </c>
      <c r="O29" s="22">
        <v>8.6583330000000007</v>
      </c>
      <c r="P29" t="s">
        <v>666</v>
      </c>
      <c r="Q29" s="4" t="s">
        <v>454</v>
      </c>
      <c r="R29" t="s">
        <v>689</v>
      </c>
      <c r="S29" s="24" t="str">
        <f t="shared" si="0"/>
        <v>NG PSEUME Lavadinovic etal 2013</v>
      </c>
    </row>
    <row r="30" spans="1:19" x14ac:dyDescent="0.6">
      <c r="A30" s="24">
        <v>12</v>
      </c>
      <c r="B30" s="24" t="s">
        <v>451</v>
      </c>
      <c r="C30" s="24">
        <v>50.63</v>
      </c>
      <c r="D30">
        <v>-118.82</v>
      </c>
      <c r="E30" s="24">
        <v>900</v>
      </c>
      <c r="F30" s="24">
        <v>4.8</v>
      </c>
      <c r="G30" s="24">
        <v>3</v>
      </c>
      <c r="H30" s="24">
        <v>116.6</v>
      </c>
      <c r="I30" s="6" t="s">
        <v>969</v>
      </c>
      <c r="J30" s="24">
        <v>43.783332999999999</v>
      </c>
      <c r="K30" s="24">
        <v>18.966667000000001</v>
      </c>
      <c r="L30" s="24">
        <v>650</v>
      </c>
      <c r="M30" s="24">
        <v>2003</v>
      </c>
      <c r="N30" s="24">
        <v>8.8166666666666682</v>
      </c>
      <c r="O30" s="22">
        <v>8.6583330000000007</v>
      </c>
      <c r="P30" t="s">
        <v>666</v>
      </c>
      <c r="Q30" s="4" t="s">
        <v>454</v>
      </c>
      <c r="R30" t="s">
        <v>689</v>
      </c>
      <c r="S30" s="24" t="str">
        <f t="shared" si="0"/>
        <v>NG PSEUME Lavadinovic etal 2013</v>
      </c>
    </row>
    <row r="31" spans="1:19" x14ac:dyDescent="0.6">
      <c r="A31" s="24">
        <v>13</v>
      </c>
      <c r="B31" s="24" t="s">
        <v>452</v>
      </c>
      <c r="C31" s="24">
        <v>49.2</v>
      </c>
      <c r="D31">
        <v>-117.42</v>
      </c>
      <c r="E31" s="24">
        <v>933</v>
      </c>
      <c r="F31" s="24">
        <v>5</v>
      </c>
      <c r="G31" s="24">
        <v>3.21</v>
      </c>
      <c r="H31" s="24">
        <v>115.1</v>
      </c>
      <c r="I31" s="6" t="s">
        <v>969</v>
      </c>
      <c r="J31" s="24">
        <v>43.783332999999999</v>
      </c>
      <c r="K31" s="24">
        <v>18.966667000000001</v>
      </c>
      <c r="L31" s="24">
        <v>650</v>
      </c>
      <c r="M31" s="24">
        <v>2003</v>
      </c>
      <c r="N31" s="24">
        <v>8.8166666666666682</v>
      </c>
      <c r="O31" s="22">
        <v>8.6583330000000007</v>
      </c>
      <c r="P31" t="s">
        <v>666</v>
      </c>
      <c r="Q31" s="4" t="s">
        <v>454</v>
      </c>
      <c r="R31" t="s">
        <v>689</v>
      </c>
      <c r="S31" s="24" t="str">
        <f t="shared" si="0"/>
        <v>NG PSEUME Lavadinovic etal 2013</v>
      </c>
    </row>
    <row r="32" spans="1:19" x14ac:dyDescent="0.6">
      <c r="A32" s="24">
        <v>14</v>
      </c>
      <c r="B32" s="24" t="s">
        <v>453</v>
      </c>
      <c r="C32" s="24">
        <v>50.13</v>
      </c>
      <c r="D32">
        <v>-115.87</v>
      </c>
      <c r="E32" s="24">
        <v>1000</v>
      </c>
      <c r="F32" s="24">
        <v>4</v>
      </c>
      <c r="G32" s="24">
        <v>2.0099999999999998</v>
      </c>
      <c r="H32" s="24">
        <v>119.3</v>
      </c>
      <c r="I32" s="6" t="s">
        <v>969</v>
      </c>
      <c r="J32" s="24">
        <v>43.783332999999999</v>
      </c>
      <c r="K32" s="24">
        <v>18.966667000000001</v>
      </c>
      <c r="L32" s="24">
        <v>650</v>
      </c>
      <c r="M32" s="24">
        <v>2003</v>
      </c>
      <c r="N32" s="24">
        <v>8.8166666666666682</v>
      </c>
      <c r="O32" s="22">
        <v>8.6583330000000007</v>
      </c>
      <c r="P32" t="s">
        <v>666</v>
      </c>
      <c r="Q32" s="4" t="s">
        <v>454</v>
      </c>
      <c r="R32" t="s">
        <v>689</v>
      </c>
      <c r="S32" s="24" t="str">
        <f t="shared" si="0"/>
        <v>NG PSEUME Lavadinovic etal 2013</v>
      </c>
    </row>
    <row r="33" spans="1:19" x14ac:dyDescent="0.6">
      <c r="A33" s="24">
        <v>1</v>
      </c>
      <c r="B33" s="24" t="s">
        <v>440</v>
      </c>
      <c r="C33" s="24">
        <v>49.42</v>
      </c>
      <c r="D33">
        <v>-115.33</v>
      </c>
      <c r="E33" s="24">
        <v>1050</v>
      </c>
      <c r="F33" s="24">
        <v>4.5999999999999996</v>
      </c>
      <c r="G33" s="24">
        <v>2.68</v>
      </c>
      <c r="H33" s="24">
        <v>120.1</v>
      </c>
      <c r="I33" s="6" t="s">
        <v>969</v>
      </c>
      <c r="J33" s="24">
        <v>43.783332999999999</v>
      </c>
      <c r="K33" s="24">
        <v>18.966667000000001</v>
      </c>
      <c r="L33" s="24">
        <v>650</v>
      </c>
      <c r="M33" s="24">
        <v>2004</v>
      </c>
      <c r="N33" s="24">
        <v>8.8166666666666682</v>
      </c>
      <c r="O33" s="22">
        <v>8.6583330000000007</v>
      </c>
      <c r="P33" t="s">
        <v>666</v>
      </c>
      <c r="Q33" s="4" t="s">
        <v>454</v>
      </c>
      <c r="R33" t="s">
        <v>689</v>
      </c>
      <c r="S33" s="24" t="str">
        <f t="shared" si="0"/>
        <v>NG PSEUME Lavadinovic etal 2013</v>
      </c>
    </row>
    <row r="34" spans="1:19" x14ac:dyDescent="0.6">
      <c r="A34" s="24">
        <v>2</v>
      </c>
      <c r="B34" s="24" t="s">
        <v>441</v>
      </c>
      <c r="C34" s="24">
        <v>49.83</v>
      </c>
      <c r="D34">
        <v>-118.17</v>
      </c>
      <c r="E34" s="24">
        <v>671</v>
      </c>
      <c r="F34" s="24">
        <v>5.9</v>
      </c>
      <c r="G34" s="24">
        <v>2.7</v>
      </c>
      <c r="H34" s="24">
        <v>106.1</v>
      </c>
      <c r="I34" s="6" t="s">
        <v>969</v>
      </c>
      <c r="J34" s="24">
        <v>43.783332999999999</v>
      </c>
      <c r="K34" s="24">
        <v>18.966667000000001</v>
      </c>
      <c r="L34" s="24">
        <v>650</v>
      </c>
      <c r="M34" s="24">
        <v>2004</v>
      </c>
      <c r="N34" s="24">
        <v>8.8166666666666682</v>
      </c>
      <c r="O34" s="22">
        <v>8.6583330000000007</v>
      </c>
      <c r="P34" t="s">
        <v>666</v>
      </c>
      <c r="Q34" s="4" t="s">
        <v>454</v>
      </c>
      <c r="R34" t="s">
        <v>689</v>
      </c>
      <c r="S34" s="24" t="str">
        <f t="shared" si="0"/>
        <v>NG PSEUME Lavadinovic etal 2013</v>
      </c>
    </row>
    <row r="35" spans="1:19" x14ac:dyDescent="0.6">
      <c r="A35" s="24">
        <v>3</v>
      </c>
      <c r="B35" s="24" t="s">
        <v>442</v>
      </c>
      <c r="C35" s="24">
        <v>51.58</v>
      </c>
      <c r="D35">
        <v>-120.17</v>
      </c>
      <c r="E35" s="24">
        <v>600</v>
      </c>
      <c r="F35" s="24">
        <v>5.4</v>
      </c>
      <c r="G35" s="24">
        <v>2.17</v>
      </c>
      <c r="H35" s="24">
        <v>110.5</v>
      </c>
      <c r="I35" s="6" t="s">
        <v>969</v>
      </c>
      <c r="J35" s="24">
        <v>43.783332999999999</v>
      </c>
      <c r="K35" s="24">
        <v>18.966667000000001</v>
      </c>
      <c r="L35" s="24">
        <v>650</v>
      </c>
      <c r="M35" s="24">
        <v>2004</v>
      </c>
      <c r="N35" s="24">
        <v>8.8166666666666682</v>
      </c>
      <c r="O35" s="22">
        <v>8.6583330000000007</v>
      </c>
      <c r="P35" t="s">
        <v>666</v>
      </c>
      <c r="Q35" s="4" t="s">
        <v>454</v>
      </c>
      <c r="R35" t="s">
        <v>689</v>
      </c>
      <c r="S35" s="24" t="str">
        <f t="shared" si="0"/>
        <v>NG PSEUME Lavadinovic etal 2013</v>
      </c>
    </row>
    <row r="36" spans="1:19" x14ac:dyDescent="0.6">
      <c r="A36" s="24">
        <v>4</v>
      </c>
      <c r="B36" s="24" t="s">
        <v>443</v>
      </c>
      <c r="C36" s="24">
        <v>50.93</v>
      </c>
      <c r="D36">
        <v>-116.58</v>
      </c>
      <c r="E36" s="24">
        <v>1070</v>
      </c>
      <c r="F36" s="24">
        <v>3</v>
      </c>
      <c r="G36" s="24">
        <v>2.42</v>
      </c>
      <c r="H36" s="24">
        <v>117.2</v>
      </c>
      <c r="I36" s="6" t="s">
        <v>969</v>
      </c>
      <c r="J36" s="24">
        <v>43.783332999999999</v>
      </c>
      <c r="K36" s="24">
        <v>18.966667000000001</v>
      </c>
      <c r="L36" s="24">
        <v>650</v>
      </c>
      <c r="M36" s="24">
        <v>2004</v>
      </c>
      <c r="N36" s="24">
        <v>8.8166666666666682</v>
      </c>
      <c r="O36" s="22">
        <v>8.6583330000000007</v>
      </c>
      <c r="P36" t="s">
        <v>666</v>
      </c>
      <c r="Q36" s="4" t="s">
        <v>454</v>
      </c>
      <c r="R36" t="s">
        <v>689</v>
      </c>
      <c r="S36" s="24" t="str">
        <f t="shared" si="0"/>
        <v>NG PSEUME Lavadinovic etal 2013</v>
      </c>
    </row>
    <row r="37" spans="1:19" x14ac:dyDescent="0.6">
      <c r="A37" s="24">
        <v>5</v>
      </c>
      <c r="B37" s="24" t="s">
        <v>444</v>
      </c>
      <c r="C37" s="24">
        <v>50.97</v>
      </c>
      <c r="D37">
        <v>-116.53</v>
      </c>
      <c r="E37" s="24">
        <v>975</v>
      </c>
      <c r="F37" s="24">
        <v>3.7</v>
      </c>
      <c r="G37" s="24">
        <v>2.29</v>
      </c>
      <c r="H37" s="24">
        <v>109.1</v>
      </c>
      <c r="I37" s="6" t="s">
        <v>969</v>
      </c>
      <c r="J37" s="24">
        <v>43.783332999999999</v>
      </c>
      <c r="K37" s="24">
        <v>18.966667000000001</v>
      </c>
      <c r="L37" s="24">
        <v>650</v>
      </c>
      <c r="M37" s="24">
        <v>2004</v>
      </c>
      <c r="N37" s="24">
        <v>8.8166666666666682</v>
      </c>
      <c r="O37" s="22">
        <v>8.6583330000000007</v>
      </c>
      <c r="P37" t="s">
        <v>666</v>
      </c>
      <c r="Q37" s="4" t="s">
        <v>454</v>
      </c>
      <c r="R37" t="s">
        <v>689</v>
      </c>
      <c r="S37" s="24" t="str">
        <f t="shared" si="0"/>
        <v>NG PSEUME Lavadinovic etal 2013</v>
      </c>
    </row>
    <row r="38" spans="1:19" x14ac:dyDescent="0.6">
      <c r="A38" s="24">
        <v>6</v>
      </c>
      <c r="B38" s="24" t="s">
        <v>445</v>
      </c>
      <c r="C38" s="24">
        <v>49.67</v>
      </c>
      <c r="D38">
        <v>-119.87</v>
      </c>
      <c r="E38" s="24">
        <v>884</v>
      </c>
      <c r="F38" s="24">
        <v>5.9</v>
      </c>
      <c r="G38" s="24">
        <v>1.67</v>
      </c>
      <c r="H38" s="24">
        <v>111.4</v>
      </c>
      <c r="I38" s="6" t="s">
        <v>969</v>
      </c>
      <c r="J38" s="24">
        <v>43.783332999999999</v>
      </c>
      <c r="K38" s="24">
        <v>18.966667000000001</v>
      </c>
      <c r="L38" s="24">
        <v>650</v>
      </c>
      <c r="M38" s="24">
        <v>2004</v>
      </c>
      <c r="N38" s="24">
        <v>8.8166666666666682</v>
      </c>
      <c r="O38" s="22">
        <v>8.6583330000000007</v>
      </c>
      <c r="P38" t="s">
        <v>666</v>
      </c>
      <c r="Q38" s="4" t="s">
        <v>454</v>
      </c>
      <c r="R38" t="s">
        <v>689</v>
      </c>
      <c r="S38" s="24" t="str">
        <f t="shared" si="0"/>
        <v>NG PSEUME Lavadinovic etal 2013</v>
      </c>
    </row>
    <row r="39" spans="1:19" x14ac:dyDescent="0.6">
      <c r="A39" s="24">
        <v>7</v>
      </c>
      <c r="B39" s="24" t="s">
        <v>446</v>
      </c>
      <c r="C39" s="24">
        <v>49.9</v>
      </c>
      <c r="D39">
        <v>-119.62</v>
      </c>
      <c r="E39" s="24">
        <v>1035</v>
      </c>
      <c r="F39" s="24">
        <v>4.8</v>
      </c>
      <c r="G39" s="24">
        <v>1.78</v>
      </c>
      <c r="H39" s="24">
        <v>119</v>
      </c>
      <c r="I39" s="6" t="s">
        <v>969</v>
      </c>
      <c r="J39" s="24">
        <v>43.783332999999999</v>
      </c>
      <c r="K39" s="24">
        <v>18.966667000000001</v>
      </c>
      <c r="L39" s="24">
        <v>650</v>
      </c>
      <c r="M39" s="24">
        <v>2004</v>
      </c>
      <c r="N39" s="24">
        <v>8.8166666666666682</v>
      </c>
      <c r="O39" s="22">
        <v>8.6583330000000007</v>
      </c>
      <c r="P39" t="s">
        <v>666</v>
      </c>
      <c r="Q39" s="4" t="s">
        <v>454</v>
      </c>
      <c r="R39" t="s">
        <v>689</v>
      </c>
      <c r="S39" s="24" t="str">
        <f t="shared" si="0"/>
        <v>NG PSEUME Lavadinovic etal 2013</v>
      </c>
    </row>
    <row r="40" spans="1:19" x14ac:dyDescent="0.6">
      <c r="A40" s="24">
        <v>8</v>
      </c>
      <c r="B40" s="24" t="s">
        <v>447</v>
      </c>
      <c r="C40" s="24">
        <v>49.25</v>
      </c>
      <c r="D40">
        <v>-117.5</v>
      </c>
      <c r="E40" s="24">
        <v>793</v>
      </c>
      <c r="F40" s="24">
        <v>5.7</v>
      </c>
      <c r="G40" s="24">
        <v>2.78</v>
      </c>
      <c r="H40" s="24">
        <v>107.2</v>
      </c>
      <c r="I40" s="6" t="s">
        <v>969</v>
      </c>
      <c r="J40" s="24">
        <v>43.783332999999999</v>
      </c>
      <c r="K40" s="24">
        <v>18.966667000000001</v>
      </c>
      <c r="L40" s="24">
        <v>650</v>
      </c>
      <c r="M40" s="24">
        <v>2004</v>
      </c>
      <c r="N40" s="24">
        <v>8.8166666666666682</v>
      </c>
      <c r="O40" s="22">
        <v>8.6583330000000007</v>
      </c>
      <c r="P40" t="s">
        <v>666</v>
      </c>
      <c r="Q40" s="4" t="s">
        <v>454</v>
      </c>
      <c r="R40" t="s">
        <v>689</v>
      </c>
      <c r="S40" s="24" t="str">
        <f t="shared" si="0"/>
        <v>NG PSEUME Lavadinovic etal 2013</v>
      </c>
    </row>
    <row r="41" spans="1:19" x14ac:dyDescent="0.6">
      <c r="A41" s="24">
        <v>9</v>
      </c>
      <c r="B41" s="24" t="s">
        <v>448</v>
      </c>
      <c r="C41" s="24">
        <v>50.8</v>
      </c>
      <c r="D41">
        <v>-119</v>
      </c>
      <c r="E41" s="24">
        <v>488</v>
      </c>
      <c r="F41" s="24">
        <v>5.8</v>
      </c>
      <c r="G41" s="24">
        <v>2.57</v>
      </c>
      <c r="H41" s="24">
        <v>108.2</v>
      </c>
      <c r="I41" s="6" t="s">
        <v>969</v>
      </c>
      <c r="J41" s="24">
        <v>43.783332999999999</v>
      </c>
      <c r="K41" s="24">
        <v>18.966667000000001</v>
      </c>
      <c r="L41" s="24">
        <v>650</v>
      </c>
      <c r="M41" s="24">
        <v>2004</v>
      </c>
      <c r="N41" s="24">
        <v>8.8166666666666682</v>
      </c>
      <c r="O41" s="22">
        <v>8.6583330000000007</v>
      </c>
      <c r="P41" t="s">
        <v>666</v>
      </c>
      <c r="Q41" s="4" t="s">
        <v>454</v>
      </c>
      <c r="R41" t="s">
        <v>689</v>
      </c>
      <c r="S41" s="24" t="str">
        <f t="shared" si="0"/>
        <v>NG PSEUME Lavadinovic etal 2013</v>
      </c>
    </row>
    <row r="42" spans="1:19" x14ac:dyDescent="0.6">
      <c r="A42" s="24">
        <v>10</v>
      </c>
      <c r="B42" s="24" t="s">
        <v>449</v>
      </c>
      <c r="C42" s="24">
        <v>50.62</v>
      </c>
      <c r="D42">
        <v>-119.87</v>
      </c>
      <c r="E42" s="24">
        <v>701</v>
      </c>
      <c r="F42" s="24">
        <v>6</v>
      </c>
      <c r="G42" s="24">
        <v>1.89</v>
      </c>
      <c r="H42" s="24">
        <v>116.1</v>
      </c>
      <c r="I42" s="6" t="s">
        <v>969</v>
      </c>
      <c r="J42" s="24">
        <v>43.783332999999999</v>
      </c>
      <c r="K42" s="24">
        <v>18.966667000000001</v>
      </c>
      <c r="L42" s="24">
        <v>650</v>
      </c>
      <c r="M42" s="24">
        <v>2004</v>
      </c>
      <c r="N42" s="24">
        <v>8.8166666666666682</v>
      </c>
      <c r="O42" s="22">
        <v>8.6583330000000007</v>
      </c>
      <c r="P42" t="s">
        <v>666</v>
      </c>
      <c r="Q42" s="4" t="s">
        <v>454</v>
      </c>
      <c r="R42" t="s">
        <v>689</v>
      </c>
      <c r="S42" s="24" t="str">
        <f t="shared" si="0"/>
        <v>NG PSEUME Lavadinovic etal 2013</v>
      </c>
    </row>
    <row r="43" spans="1:19" x14ac:dyDescent="0.6">
      <c r="A43" s="24">
        <v>11</v>
      </c>
      <c r="B43" s="24" t="s">
        <v>450</v>
      </c>
      <c r="C43" s="24">
        <v>49.17</v>
      </c>
      <c r="D43">
        <v>-117.25</v>
      </c>
      <c r="E43" s="24">
        <v>1000</v>
      </c>
      <c r="F43" s="24">
        <v>4.8</v>
      </c>
      <c r="G43" s="24">
        <v>3.32</v>
      </c>
      <c r="H43" s="24">
        <v>121.3</v>
      </c>
      <c r="I43" s="6" t="s">
        <v>969</v>
      </c>
      <c r="J43" s="24">
        <v>43.783332999999999</v>
      </c>
      <c r="K43" s="24">
        <v>18.966667000000001</v>
      </c>
      <c r="L43" s="24">
        <v>650</v>
      </c>
      <c r="M43" s="24">
        <v>2004</v>
      </c>
      <c r="N43" s="24">
        <v>8.8166666666666682</v>
      </c>
      <c r="O43" s="22">
        <v>8.6583330000000007</v>
      </c>
      <c r="P43" t="s">
        <v>666</v>
      </c>
      <c r="Q43" s="4" t="s">
        <v>454</v>
      </c>
      <c r="R43" t="s">
        <v>689</v>
      </c>
      <c r="S43" s="24" t="str">
        <f t="shared" si="0"/>
        <v>NG PSEUME Lavadinovic etal 2013</v>
      </c>
    </row>
    <row r="44" spans="1:19" x14ac:dyDescent="0.6">
      <c r="A44" s="24">
        <v>12</v>
      </c>
      <c r="B44" s="24" t="s">
        <v>451</v>
      </c>
      <c r="C44" s="24">
        <v>50.63</v>
      </c>
      <c r="D44">
        <v>-118.82</v>
      </c>
      <c r="E44" s="24">
        <v>900</v>
      </c>
      <c r="F44" s="24">
        <v>4.8</v>
      </c>
      <c r="G44" s="24">
        <v>3</v>
      </c>
      <c r="H44" s="24">
        <v>113.3</v>
      </c>
      <c r="I44" s="6" t="s">
        <v>969</v>
      </c>
      <c r="J44" s="24">
        <v>43.783332999999999</v>
      </c>
      <c r="K44" s="24">
        <v>18.966667000000001</v>
      </c>
      <c r="L44" s="24">
        <v>650</v>
      </c>
      <c r="M44" s="24">
        <v>2004</v>
      </c>
      <c r="N44" s="24">
        <v>8.8166666666666682</v>
      </c>
      <c r="O44" s="22">
        <v>8.6583330000000007</v>
      </c>
      <c r="P44" t="s">
        <v>666</v>
      </c>
      <c r="Q44" s="4" t="s">
        <v>454</v>
      </c>
      <c r="R44" t="s">
        <v>689</v>
      </c>
      <c r="S44" s="24" t="str">
        <f t="shared" si="0"/>
        <v>NG PSEUME Lavadinovic etal 2013</v>
      </c>
    </row>
    <row r="45" spans="1:19" x14ac:dyDescent="0.6">
      <c r="A45" s="24">
        <v>13</v>
      </c>
      <c r="B45" s="24" t="s">
        <v>452</v>
      </c>
      <c r="C45" s="24">
        <v>49.2</v>
      </c>
      <c r="D45">
        <v>-117.42</v>
      </c>
      <c r="E45" s="24">
        <v>933</v>
      </c>
      <c r="F45" s="24">
        <v>5</v>
      </c>
      <c r="G45" s="24">
        <v>3.21</v>
      </c>
      <c r="H45" s="24">
        <v>114</v>
      </c>
      <c r="I45" s="6" t="s">
        <v>969</v>
      </c>
      <c r="J45" s="24">
        <v>43.783332999999999</v>
      </c>
      <c r="K45" s="24">
        <v>18.966667000000001</v>
      </c>
      <c r="L45" s="24">
        <v>650</v>
      </c>
      <c r="M45" s="24">
        <v>2004</v>
      </c>
      <c r="N45" s="24">
        <v>8.8166666666666682</v>
      </c>
      <c r="O45" s="22">
        <v>8.6583330000000007</v>
      </c>
      <c r="P45" t="s">
        <v>666</v>
      </c>
      <c r="Q45" s="4" t="s">
        <v>454</v>
      </c>
      <c r="R45" t="s">
        <v>689</v>
      </c>
      <c r="S45" s="24" t="str">
        <f t="shared" si="0"/>
        <v>NG PSEUME Lavadinovic etal 2013</v>
      </c>
    </row>
    <row r="46" spans="1:19" x14ac:dyDescent="0.6">
      <c r="A46" s="24">
        <v>14</v>
      </c>
      <c r="B46" s="24" t="s">
        <v>453</v>
      </c>
      <c r="C46" s="24">
        <v>50.13</v>
      </c>
      <c r="D46">
        <v>-115.87</v>
      </c>
      <c r="E46" s="24">
        <v>1000</v>
      </c>
      <c r="F46" s="24">
        <v>4</v>
      </c>
      <c r="G46" s="24">
        <v>2.0099999999999998</v>
      </c>
      <c r="H46" s="24">
        <v>119.2</v>
      </c>
      <c r="I46" s="6" t="s">
        <v>969</v>
      </c>
      <c r="J46" s="24">
        <v>43.783332999999999</v>
      </c>
      <c r="K46" s="24">
        <v>18.966667000000001</v>
      </c>
      <c r="L46" s="24">
        <v>650</v>
      </c>
      <c r="M46" s="24">
        <v>2004</v>
      </c>
      <c r="N46" s="24">
        <v>8.8166666666666682</v>
      </c>
      <c r="O46" s="22">
        <v>8.6583330000000007</v>
      </c>
      <c r="P46" t="s">
        <v>666</v>
      </c>
      <c r="Q46" s="4" t="s">
        <v>454</v>
      </c>
      <c r="R46" t="s">
        <v>689</v>
      </c>
      <c r="S46" s="24" t="str">
        <f t="shared" si="0"/>
        <v>NG PSEUME Lavadinovic etal 2013</v>
      </c>
    </row>
    <row r="47" spans="1:19" x14ac:dyDescent="0.6">
      <c r="A47" s="24">
        <v>1</v>
      </c>
      <c r="B47" s="24" t="s">
        <v>440</v>
      </c>
      <c r="C47" s="24">
        <v>49.42</v>
      </c>
      <c r="D47">
        <v>-115.33</v>
      </c>
      <c r="E47" s="24">
        <v>1050</v>
      </c>
      <c r="F47" s="24">
        <v>4.5999999999999996</v>
      </c>
      <c r="G47" s="24">
        <v>2.68</v>
      </c>
      <c r="H47" s="24">
        <v>120.3</v>
      </c>
      <c r="I47" s="6" t="s">
        <v>969</v>
      </c>
      <c r="J47" s="24">
        <v>43.783332999999999</v>
      </c>
      <c r="K47" s="24">
        <v>18.966667000000001</v>
      </c>
      <c r="L47" s="24">
        <v>650</v>
      </c>
      <c r="M47" s="24">
        <v>2005</v>
      </c>
      <c r="N47" s="24">
        <v>8.8166666666666682</v>
      </c>
      <c r="O47" s="22">
        <v>8.6583330000000007</v>
      </c>
      <c r="P47" t="s">
        <v>666</v>
      </c>
      <c r="Q47" s="4" t="s">
        <v>454</v>
      </c>
      <c r="R47" t="s">
        <v>689</v>
      </c>
      <c r="S47" s="24" t="str">
        <f t="shared" si="0"/>
        <v>NG PSEUME Lavadinovic etal 2013</v>
      </c>
    </row>
    <row r="48" spans="1:19" x14ac:dyDescent="0.6">
      <c r="A48" s="24">
        <v>2</v>
      </c>
      <c r="B48" s="24" t="s">
        <v>441</v>
      </c>
      <c r="C48" s="24">
        <v>49.83</v>
      </c>
      <c r="D48">
        <v>-118.17</v>
      </c>
      <c r="E48" s="24">
        <v>671</v>
      </c>
      <c r="F48" s="24">
        <v>5.9</v>
      </c>
      <c r="G48" s="24">
        <v>2.7</v>
      </c>
      <c r="H48" s="24">
        <v>111.8</v>
      </c>
      <c r="I48" s="6" t="s">
        <v>969</v>
      </c>
      <c r="J48" s="24">
        <v>43.783332999999999</v>
      </c>
      <c r="K48" s="24">
        <v>18.966667000000001</v>
      </c>
      <c r="L48" s="24">
        <v>650</v>
      </c>
      <c r="M48" s="24">
        <v>2005</v>
      </c>
      <c r="N48" s="24">
        <v>8.8166666666666682</v>
      </c>
      <c r="O48" s="22">
        <v>8.6583330000000007</v>
      </c>
      <c r="P48" t="s">
        <v>666</v>
      </c>
      <c r="Q48" s="4" t="s">
        <v>454</v>
      </c>
      <c r="R48" t="s">
        <v>689</v>
      </c>
      <c r="S48" s="24" t="str">
        <f t="shared" si="0"/>
        <v>NG PSEUME Lavadinovic etal 2013</v>
      </c>
    </row>
    <row r="49" spans="1:19" x14ac:dyDescent="0.6">
      <c r="A49" s="24">
        <v>3</v>
      </c>
      <c r="B49" s="24" t="s">
        <v>442</v>
      </c>
      <c r="C49" s="24">
        <v>51.58</v>
      </c>
      <c r="D49">
        <v>-120.17</v>
      </c>
      <c r="E49" s="24">
        <v>600</v>
      </c>
      <c r="F49" s="24">
        <v>5.4</v>
      </c>
      <c r="G49" s="24">
        <v>2.17</v>
      </c>
      <c r="H49" s="24">
        <v>112.6</v>
      </c>
      <c r="I49" s="6" t="s">
        <v>969</v>
      </c>
      <c r="J49" s="24">
        <v>43.783332999999999</v>
      </c>
      <c r="K49" s="24">
        <v>18.966667000000001</v>
      </c>
      <c r="L49" s="24">
        <v>650</v>
      </c>
      <c r="M49" s="24">
        <v>2005</v>
      </c>
      <c r="N49" s="24">
        <v>8.8166666666666682</v>
      </c>
      <c r="O49" s="22">
        <v>8.6583330000000007</v>
      </c>
      <c r="P49" t="s">
        <v>666</v>
      </c>
      <c r="Q49" s="4" t="s">
        <v>454</v>
      </c>
      <c r="R49" t="s">
        <v>689</v>
      </c>
      <c r="S49" s="24" t="str">
        <f t="shared" si="0"/>
        <v>NG PSEUME Lavadinovic etal 2013</v>
      </c>
    </row>
    <row r="50" spans="1:19" x14ac:dyDescent="0.6">
      <c r="A50" s="24">
        <v>4</v>
      </c>
      <c r="B50" s="24" t="s">
        <v>443</v>
      </c>
      <c r="C50" s="24">
        <v>50.93</v>
      </c>
      <c r="D50">
        <v>-116.58</v>
      </c>
      <c r="E50" s="24">
        <v>1070</v>
      </c>
      <c r="F50" s="24">
        <v>3</v>
      </c>
      <c r="G50" s="24">
        <v>2.42</v>
      </c>
      <c r="H50" s="24">
        <v>121.5</v>
      </c>
      <c r="I50" s="6" t="s">
        <v>969</v>
      </c>
      <c r="J50" s="24">
        <v>43.783332999999999</v>
      </c>
      <c r="K50" s="24">
        <v>18.966667000000001</v>
      </c>
      <c r="L50" s="24">
        <v>650</v>
      </c>
      <c r="M50" s="24">
        <v>2005</v>
      </c>
      <c r="N50" s="24">
        <v>8.8166666666666682</v>
      </c>
      <c r="O50" s="22">
        <v>8.6583330000000007</v>
      </c>
      <c r="P50" t="s">
        <v>666</v>
      </c>
      <c r="Q50" s="4" t="s">
        <v>454</v>
      </c>
      <c r="R50" t="s">
        <v>689</v>
      </c>
      <c r="S50" s="24" t="str">
        <f t="shared" si="0"/>
        <v>NG PSEUME Lavadinovic etal 2013</v>
      </c>
    </row>
    <row r="51" spans="1:19" x14ac:dyDescent="0.6">
      <c r="A51" s="24">
        <v>5</v>
      </c>
      <c r="B51" s="24" t="s">
        <v>444</v>
      </c>
      <c r="C51" s="24">
        <v>50.97</v>
      </c>
      <c r="D51">
        <v>-116.53</v>
      </c>
      <c r="E51" s="24">
        <v>975</v>
      </c>
      <c r="F51" s="24">
        <v>3.7</v>
      </c>
      <c r="G51" s="24">
        <v>2.29</v>
      </c>
      <c r="H51" s="24">
        <v>114.1</v>
      </c>
      <c r="I51" s="6" t="s">
        <v>969</v>
      </c>
      <c r="J51" s="24">
        <v>43.783332999999999</v>
      </c>
      <c r="K51" s="24">
        <v>18.966667000000001</v>
      </c>
      <c r="L51" s="24">
        <v>650</v>
      </c>
      <c r="M51" s="24">
        <v>2005</v>
      </c>
      <c r="N51" s="24">
        <v>8.8166666666666682</v>
      </c>
      <c r="O51" s="22">
        <v>8.6583330000000007</v>
      </c>
      <c r="P51" t="s">
        <v>666</v>
      </c>
      <c r="Q51" s="4" t="s">
        <v>454</v>
      </c>
      <c r="R51" t="s">
        <v>689</v>
      </c>
      <c r="S51" s="24" t="str">
        <f t="shared" si="0"/>
        <v>NG PSEUME Lavadinovic etal 2013</v>
      </c>
    </row>
    <row r="52" spans="1:19" x14ac:dyDescent="0.6">
      <c r="A52" s="24">
        <v>6</v>
      </c>
      <c r="B52" s="24" t="s">
        <v>445</v>
      </c>
      <c r="C52" s="24">
        <v>49.67</v>
      </c>
      <c r="D52">
        <v>-119.87</v>
      </c>
      <c r="E52" s="24">
        <v>884</v>
      </c>
      <c r="F52" s="24">
        <v>5.9</v>
      </c>
      <c r="G52" s="24">
        <v>1.67</v>
      </c>
      <c r="H52" s="24">
        <v>114.9</v>
      </c>
      <c r="I52" s="6" t="s">
        <v>969</v>
      </c>
      <c r="J52" s="24">
        <v>43.783332999999999</v>
      </c>
      <c r="K52" s="24">
        <v>18.966667000000001</v>
      </c>
      <c r="L52" s="24">
        <v>650</v>
      </c>
      <c r="M52" s="24">
        <v>2005</v>
      </c>
      <c r="N52" s="24">
        <v>8.8166666666666682</v>
      </c>
      <c r="O52" s="22">
        <v>8.6583330000000007</v>
      </c>
      <c r="P52" t="s">
        <v>666</v>
      </c>
      <c r="Q52" s="4" t="s">
        <v>454</v>
      </c>
      <c r="R52" t="s">
        <v>689</v>
      </c>
      <c r="S52" s="24" t="str">
        <f t="shared" si="0"/>
        <v>NG PSEUME Lavadinovic etal 2013</v>
      </c>
    </row>
    <row r="53" spans="1:19" x14ac:dyDescent="0.6">
      <c r="A53" s="24">
        <v>7</v>
      </c>
      <c r="B53" s="24" t="s">
        <v>446</v>
      </c>
      <c r="C53" s="24">
        <v>49.9</v>
      </c>
      <c r="D53">
        <v>-119.62</v>
      </c>
      <c r="E53" s="24">
        <v>1035</v>
      </c>
      <c r="F53" s="24">
        <v>4.8</v>
      </c>
      <c r="G53" s="24">
        <v>1.78</v>
      </c>
      <c r="H53" s="24">
        <v>120.6</v>
      </c>
      <c r="I53" s="6" t="s">
        <v>969</v>
      </c>
      <c r="J53" s="24">
        <v>43.783332999999999</v>
      </c>
      <c r="K53" s="24">
        <v>18.966667000000001</v>
      </c>
      <c r="L53" s="24">
        <v>650</v>
      </c>
      <c r="M53" s="24">
        <v>2005</v>
      </c>
      <c r="N53" s="24">
        <v>8.8166666666666682</v>
      </c>
      <c r="O53" s="22">
        <v>8.6583330000000007</v>
      </c>
      <c r="P53" t="s">
        <v>666</v>
      </c>
      <c r="Q53" s="4" t="s">
        <v>454</v>
      </c>
      <c r="R53" t="s">
        <v>689</v>
      </c>
      <c r="S53" s="24" t="str">
        <f t="shared" si="0"/>
        <v>NG PSEUME Lavadinovic etal 2013</v>
      </c>
    </row>
    <row r="54" spans="1:19" x14ac:dyDescent="0.6">
      <c r="A54" s="24">
        <v>8</v>
      </c>
      <c r="B54" s="24" t="s">
        <v>447</v>
      </c>
      <c r="C54" s="24">
        <v>49.25</v>
      </c>
      <c r="D54">
        <v>-117.5</v>
      </c>
      <c r="E54" s="24">
        <v>793</v>
      </c>
      <c r="F54" s="24">
        <v>5.7</v>
      </c>
      <c r="G54" s="24">
        <v>2.78</v>
      </c>
      <c r="H54" s="24">
        <v>113.2</v>
      </c>
      <c r="I54" s="6" t="s">
        <v>969</v>
      </c>
      <c r="J54" s="24">
        <v>43.783332999999999</v>
      </c>
      <c r="K54" s="24">
        <v>18.966667000000001</v>
      </c>
      <c r="L54" s="24">
        <v>650</v>
      </c>
      <c r="M54" s="24">
        <v>2005</v>
      </c>
      <c r="N54" s="24">
        <v>8.8166666666666682</v>
      </c>
      <c r="O54" s="22">
        <v>8.6583330000000007</v>
      </c>
      <c r="P54" t="s">
        <v>666</v>
      </c>
      <c r="Q54" s="4" t="s">
        <v>454</v>
      </c>
      <c r="R54" t="s">
        <v>689</v>
      </c>
      <c r="S54" s="24" t="str">
        <f t="shared" si="0"/>
        <v>NG PSEUME Lavadinovic etal 2013</v>
      </c>
    </row>
    <row r="55" spans="1:19" x14ac:dyDescent="0.6">
      <c r="A55" s="24">
        <v>9</v>
      </c>
      <c r="B55" s="24" t="s">
        <v>448</v>
      </c>
      <c r="C55" s="24">
        <v>50.8</v>
      </c>
      <c r="D55">
        <v>-119</v>
      </c>
      <c r="E55" s="24">
        <v>488</v>
      </c>
      <c r="F55" s="24">
        <v>5.8</v>
      </c>
      <c r="G55" s="24">
        <v>2.57</v>
      </c>
      <c r="H55" s="24">
        <v>111</v>
      </c>
      <c r="I55" s="6" t="s">
        <v>969</v>
      </c>
      <c r="J55" s="24">
        <v>43.783332999999999</v>
      </c>
      <c r="K55" s="24">
        <v>18.966667000000001</v>
      </c>
      <c r="L55" s="24">
        <v>650</v>
      </c>
      <c r="M55" s="24">
        <v>2005</v>
      </c>
      <c r="N55" s="24">
        <v>8.8166666666666682</v>
      </c>
      <c r="O55" s="22">
        <v>8.6583330000000007</v>
      </c>
      <c r="P55" t="s">
        <v>666</v>
      </c>
      <c r="Q55" s="4" t="s">
        <v>454</v>
      </c>
      <c r="R55" t="s">
        <v>689</v>
      </c>
      <c r="S55" s="24" t="str">
        <f t="shared" si="0"/>
        <v>NG PSEUME Lavadinovic etal 2013</v>
      </c>
    </row>
    <row r="56" spans="1:19" x14ac:dyDescent="0.6">
      <c r="A56" s="24">
        <v>10</v>
      </c>
      <c r="B56" s="24" t="s">
        <v>449</v>
      </c>
      <c r="C56" s="24">
        <v>50.62</v>
      </c>
      <c r="D56">
        <v>-119.87</v>
      </c>
      <c r="E56" s="24">
        <v>701</v>
      </c>
      <c r="F56" s="24">
        <v>6</v>
      </c>
      <c r="G56" s="24">
        <v>1.89</v>
      </c>
      <c r="H56" s="24">
        <v>117.1</v>
      </c>
      <c r="I56" s="6" t="s">
        <v>969</v>
      </c>
      <c r="J56" s="24">
        <v>43.783332999999999</v>
      </c>
      <c r="K56" s="24">
        <v>18.966667000000001</v>
      </c>
      <c r="L56" s="24">
        <v>650</v>
      </c>
      <c r="M56" s="24">
        <v>2005</v>
      </c>
      <c r="N56" s="24">
        <v>8.8166666666666682</v>
      </c>
      <c r="O56" s="22">
        <v>8.6583330000000007</v>
      </c>
      <c r="P56" t="s">
        <v>666</v>
      </c>
      <c r="Q56" s="4" t="s">
        <v>454</v>
      </c>
      <c r="R56" t="s">
        <v>689</v>
      </c>
      <c r="S56" s="24" t="str">
        <f t="shared" si="0"/>
        <v>NG PSEUME Lavadinovic etal 2013</v>
      </c>
    </row>
    <row r="57" spans="1:19" x14ac:dyDescent="0.6">
      <c r="A57" s="24">
        <v>11</v>
      </c>
      <c r="B57" s="24" t="s">
        <v>450</v>
      </c>
      <c r="C57" s="24">
        <v>49.17</v>
      </c>
      <c r="D57">
        <v>-117.25</v>
      </c>
      <c r="E57" s="24">
        <v>1000</v>
      </c>
      <c r="F57" s="24">
        <v>4.8</v>
      </c>
      <c r="G57" s="24">
        <v>3.32</v>
      </c>
      <c r="H57" s="24">
        <v>120</v>
      </c>
      <c r="I57" s="6" t="s">
        <v>969</v>
      </c>
      <c r="J57" s="24">
        <v>43.783332999999999</v>
      </c>
      <c r="K57" s="24">
        <v>18.966667000000001</v>
      </c>
      <c r="L57" s="24">
        <v>650</v>
      </c>
      <c r="M57" s="24">
        <v>2005</v>
      </c>
      <c r="N57" s="24">
        <v>8.8166666666666682</v>
      </c>
      <c r="O57" s="22">
        <v>8.6583330000000007</v>
      </c>
      <c r="P57" t="s">
        <v>666</v>
      </c>
      <c r="Q57" s="4" t="s">
        <v>454</v>
      </c>
      <c r="R57" t="s">
        <v>689</v>
      </c>
      <c r="S57" s="24" t="str">
        <f t="shared" si="0"/>
        <v>NG PSEUME Lavadinovic etal 2013</v>
      </c>
    </row>
    <row r="58" spans="1:19" x14ac:dyDescent="0.6">
      <c r="A58" s="24">
        <v>12</v>
      </c>
      <c r="B58" s="24" t="s">
        <v>451</v>
      </c>
      <c r="C58" s="24">
        <v>50.63</v>
      </c>
      <c r="D58">
        <v>-118.82</v>
      </c>
      <c r="E58" s="24">
        <v>900</v>
      </c>
      <c r="F58" s="24">
        <v>4.8</v>
      </c>
      <c r="G58" s="24">
        <v>3</v>
      </c>
      <c r="H58" s="24">
        <v>116.9</v>
      </c>
      <c r="I58" s="6" t="s">
        <v>969</v>
      </c>
      <c r="J58" s="24">
        <v>43.783332999999999</v>
      </c>
      <c r="K58" s="24">
        <v>18.966667000000001</v>
      </c>
      <c r="L58" s="24">
        <v>650</v>
      </c>
      <c r="M58" s="24">
        <v>2005</v>
      </c>
      <c r="N58" s="24">
        <v>8.8166666666666682</v>
      </c>
      <c r="O58" s="22">
        <v>8.6583330000000007</v>
      </c>
      <c r="P58" t="s">
        <v>666</v>
      </c>
      <c r="Q58" s="4" t="s">
        <v>454</v>
      </c>
      <c r="R58" t="s">
        <v>689</v>
      </c>
      <c r="S58" s="24" t="str">
        <f t="shared" si="0"/>
        <v>NG PSEUME Lavadinovic etal 2013</v>
      </c>
    </row>
    <row r="59" spans="1:19" x14ac:dyDescent="0.6">
      <c r="A59" s="24">
        <v>13</v>
      </c>
      <c r="B59" s="24" t="s">
        <v>452</v>
      </c>
      <c r="C59" s="24">
        <v>49.2</v>
      </c>
      <c r="D59">
        <v>-117.42</v>
      </c>
      <c r="E59" s="24">
        <v>933</v>
      </c>
      <c r="F59" s="24">
        <v>5</v>
      </c>
      <c r="G59" s="24">
        <v>3.21</v>
      </c>
      <c r="H59" s="24">
        <v>116.9</v>
      </c>
      <c r="I59" s="6" t="s">
        <v>969</v>
      </c>
      <c r="J59" s="24">
        <v>43.783332999999999</v>
      </c>
      <c r="K59" s="24">
        <v>18.966667000000001</v>
      </c>
      <c r="L59" s="24">
        <v>650</v>
      </c>
      <c r="M59" s="24">
        <v>2005</v>
      </c>
      <c r="N59" s="24">
        <v>8.8166666666666682</v>
      </c>
      <c r="O59" s="22">
        <v>8.6583330000000007</v>
      </c>
      <c r="P59" t="s">
        <v>666</v>
      </c>
      <c r="Q59" s="4" t="s">
        <v>454</v>
      </c>
      <c r="R59" t="s">
        <v>689</v>
      </c>
      <c r="S59" s="24" t="str">
        <f t="shared" si="0"/>
        <v>NG PSEUME Lavadinovic etal 2013</v>
      </c>
    </row>
    <row r="60" spans="1:19" x14ac:dyDescent="0.6">
      <c r="A60" s="24">
        <v>14</v>
      </c>
      <c r="B60" s="24" t="s">
        <v>453</v>
      </c>
      <c r="C60" s="24">
        <v>50.13</v>
      </c>
      <c r="D60">
        <v>-115.87</v>
      </c>
      <c r="E60" s="24">
        <v>1000</v>
      </c>
      <c r="F60" s="24">
        <v>4</v>
      </c>
      <c r="G60" s="24">
        <v>2.0099999999999998</v>
      </c>
      <c r="H60" s="24">
        <v>119.5</v>
      </c>
      <c r="I60" s="6" t="s">
        <v>969</v>
      </c>
      <c r="J60" s="24">
        <v>43.783332999999999</v>
      </c>
      <c r="K60" s="24">
        <v>18.966667000000001</v>
      </c>
      <c r="L60" s="24">
        <v>650</v>
      </c>
      <c r="M60" s="24">
        <v>2005</v>
      </c>
      <c r="N60" s="24">
        <v>8.8166666666666682</v>
      </c>
      <c r="O60" s="22">
        <v>8.6583330000000007</v>
      </c>
      <c r="P60" t="s">
        <v>666</v>
      </c>
      <c r="Q60" s="4" t="s">
        <v>454</v>
      </c>
      <c r="R60" t="s">
        <v>689</v>
      </c>
      <c r="S60" s="24" t="str">
        <f t="shared" si="0"/>
        <v>NG PSEUME Lavadinovic etal 2013</v>
      </c>
    </row>
  </sheetData>
  <phoneticPr fontId="8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A525-9286-4505-BA7B-7FB56F7A2847}">
  <dimension ref="A1:S30"/>
  <sheetViews>
    <sheetView topLeftCell="B1" workbookViewId="0">
      <selection activeCell="O10" sqref="O10"/>
    </sheetView>
  </sheetViews>
  <sheetFormatPr defaultRowHeight="15.6" x14ac:dyDescent="0.6"/>
  <cols>
    <col min="8" max="8" width="12.69921875" customWidth="1"/>
    <col min="9" max="9" width="19.1484375" customWidth="1"/>
  </cols>
  <sheetData>
    <row r="1" spans="1:19" x14ac:dyDescent="0.6">
      <c r="A1" t="s">
        <v>722</v>
      </c>
    </row>
    <row r="3" spans="1:19" x14ac:dyDescent="0.6">
      <c r="A3" s="4"/>
      <c r="B3" s="4"/>
      <c r="C3" s="4"/>
      <c r="D3" s="4"/>
      <c r="E3" s="4"/>
      <c r="F3" s="4" t="s">
        <v>742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6" t="s">
        <v>743</v>
      </c>
      <c r="G4" s="16" t="s">
        <v>744</v>
      </c>
      <c r="H4" s="1" t="s">
        <v>39</v>
      </c>
      <c r="I4" s="1" t="s">
        <v>40</v>
      </c>
      <c r="J4" s="12" t="s">
        <v>624</v>
      </c>
      <c r="K4" s="12" t="s">
        <v>629</v>
      </c>
      <c r="L4" s="12" t="s">
        <v>625</v>
      </c>
      <c r="M4" s="12" t="s">
        <v>623</v>
      </c>
      <c r="N4" s="12" t="s">
        <v>745</v>
      </c>
      <c r="O4" s="12" t="s">
        <v>746</v>
      </c>
      <c r="P4" s="12" t="s">
        <v>992</v>
      </c>
      <c r="Q4" s="12" t="s">
        <v>654</v>
      </c>
      <c r="R4" s="12" t="s">
        <v>1054</v>
      </c>
      <c r="S4" s="1" t="s">
        <v>971</v>
      </c>
    </row>
    <row r="5" spans="1:19" x14ac:dyDescent="0.6">
      <c r="A5" s="4" t="s">
        <v>718</v>
      </c>
      <c r="B5" s="4">
        <v>1</v>
      </c>
      <c r="C5" s="4">
        <v>43.7</v>
      </c>
      <c r="D5">
        <v>-123</v>
      </c>
      <c r="E5" s="4">
        <v>750</v>
      </c>
      <c r="F5" s="4">
        <v>10.4</v>
      </c>
      <c r="G5" s="4">
        <v>2.7</v>
      </c>
      <c r="H5" s="4">
        <v>145.6</v>
      </c>
      <c r="I5" s="4" t="s">
        <v>969</v>
      </c>
      <c r="J5" s="4">
        <v>43.783332999999999</v>
      </c>
      <c r="K5" s="4">
        <v>18.966667000000001</v>
      </c>
      <c r="L5" s="4">
        <v>650</v>
      </c>
      <c r="M5" s="4" t="s">
        <v>972</v>
      </c>
      <c r="N5" s="4">
        <v>8.8166666666666682</v>
      </c>
      <c r="O5" s="5">
        <v>8.6583330000000007</v>
      </c>
      <c r="P5" t="s">
        <v>666</v>
      </c>
      <c r="Q5" s="5" t="s">
        <v>454</v>
      </c>
      <c r="R5" s="5" t="s">
        <v>689</v>
      </c>
      <c r="S5" s="4" t="s">
        <v>712</v>
      </c>
    </row>
    <row r="6" spans="1:19" x14ac:dyDescent="0.6">
      <c r="A6" s="4" t="s">
        <v>718</v>
      </c>
      <c r="B6" s="4">
        <v>2</v>
      </c>
      <c r="C6" s="4">
        <v>43.8</v>
      </c>
      <c r="D6">
        <v>-122.5</v>
      </c>
      <c r="E6" s="4">
        <v>1200</v>
      </c>
      <c r="F6" s="4">
        <v>9.3000000000000007</v>
      </c>
      <c r="G6" s="4">
        <v>2.73</v>
      </c>
      <c r="H6" s="4">
        <v>143.30000000000001</v>
      </c>
      <c r="I6" s="4" t="s">
        <v>969</v>
      </c>
      <c r="J6" s="4">
        <v>43.783332999999999</v>
      </c>
      <c r="K6" s="4">
        <v>18.966667000000001</v>
      </c>
      <c r="L6" s="4">
        <v>650</v>
      </c>
      <c r="M6" s="4" t="s">
        <v>972</v>
      </c>
      <c r="N6" s="4">
        <v>8.8166666666666682</v>
      </c>
      <c r="O6" s="5">
        <v>8.6583330000000007</v>
      </c>
      <c r="P6" t="s">
        <v>666</v>
      </c>
      <c r="Q6" s="5" t="s">
        <v>454</v>
      </c>
      <c r="R6" s="5" t="s">
        <v>689</v>
      </c>
      <c r="S6" s="4" t="str">
        <f>S5</f>
        <v>NG PSEUME Lavadinovic etal 2018</v>
      </c>
    </row>
    <row r="7" spans="1:19" x14ac:dyDescent="0.6">
      <c r="A7" s="4" t="s">
        <v>718</v>
      </c>
      <c r="B7" s="4">
        <v>3</v>
      </c>
      <c r="C7" s="4">
        <v>45</v>
      </c>
      <c r="D7">
        <v>-122.4</v>
      </c>
      <c r="E7" s="4">
        <v>450</v>
      </c>
      <c r="F7" s="4">
        <v>8.6</v>
      </c>
      <c r="G7" s="4">
        <v>3.42</v>
      </c>
      <c r="H7" s="4">
        <v>146.80000000000001</v>
      </c>
      <c r="I7" s="4" t="s">
        <v>969</v>
      </c>
      <c r="J7" s="4">
        <v>43.783332999999999</v>
      </c>
      <c r="K7" s="4">
        <v>18.966667000000001</v>
      </c>
      <c r="L7" s="4">
        <v>650</v>
      </c>
      <c r="M7" s="4" t="s">
        <v>972</v>
      </c>
      <c r="N7" s="4">
        <v>8.8166666666666682</v>
      </c>
      <c r="O7" s="5">
        <v>8.6583330000000007</v>
      </c>
      <c r="P7" t="s">
        <v>666</v>
      </c>
      <c r="Q7" s="5" t="s">
        <v>454</v>
      </c>
      <c r="R7" s="5" t="s">
        <v>689</v>
      </c>
      <c r="S7" s="4" t="str">
        <f t="shared" ref="S7:S24" si="0">S6</f>
        <v>NG PSEUME Lavadinovic etal 2018</v>
      </c>
    </row>
    <row r="8" spans="1:19" x14ac:dyDescent="0.6">
      <c r="A8" s="4" t="s">
        <v>718</v>
      </c>
      <c r="B8" s="4">
        <v>4</v>
      </c>
      <c r="C8" s="4">
        <v>45</v>
      </c>
      <c r="D8">
        <v>-121</v>
      </c>
      <c r="E8" s="4">
        <v>600</v>
      </c>
      <c r="F8" s="4">
        <v>10</v>
      </c>
      <c r="G8" s="4">
        <v>0.83000000000000007</v>
      </c>
      <c r="H8" s="4">
        <v>146.5</v>
      </c>
      <c r="I8" s="4" t="s">
        <v>969</v>
      </c>
      <c r="J8" s="4">
        <v>43.783332999999999</v>
      </c>
      <c r="K8" s="4">
        <v>18.966667000000001</v>
      </c>
      <c r="L8" s="4">
        <v>650</v>
      </c>
      <c r="M8" s="4" t="s">
        <v>972</v>
      </c>
      <c r="N8" s="4">
        <v>8.8166666666666682</v>
      </c>
      <c r="O8" s="5">
        <v>8.6583330000000007</v>
      </c>
      <c r="P8" t="s">
        <v>666</v>
      </c>
      <c r="Q8" s="5" t="s">
        <v>454</v>
      </c>
      <c r="R8" s="5" t="s">
        <v>689</v>
      </c>
      <c r="S8" s="4" t="str">
        <f t="shared" si="0"/>
        <v>NG PSEUME Lavadinovic etal 2018</v>
      </c>
    </row>
    <row r="9" spans="1:19" x14ac:dyDescent="0.6">
      <c r="A9" s="4" t="s">
        <v>719</v>
      </c>
      <c r="B9" s="4">
        <v>9</v>
      </c>
      <c r="C9" s="4">
        <v>49</v>
      </c>
      <c r="D9">
        <v>-119</v>
      </c>
      <c r="E9" s="4">
        <v>1200</v>
      </c>
      <c r="F9" s="4">
        <v>4.8</v>
      </c>
      <c r="G9" s="4">
        <v>1.85</v>
      </c>
      <c r="H9" s="4">
        <v>146.6</v>
      </c>
      <c r="I9" s="4" t="s">
        <v>969</v>
      </c>
      <c r="J9" s="4">
        <v>43.783332999999999</v>
      </c>
      <c r="K9" s="4">
        <v>18.966667000000001</v>
      </c>
      <c r="L9" s="4">
        <v>650</v>
      </c>
      <c r="M9" s="4" t="s">
        <v>972</v>
      </c>
      <c r="N9" s="4">
        <v>8.8166666666666682</v>
      </c>
      <c r="O9" s="5">
        <v>8.6583330000000007</v>
      </c>
      <c r="P9" t="s">
        <v>666</v>
      </c>
      <c r="Q9" s="5" t="s">
        <v>454</v>
      </c>
      <c r="R9" s="5" t="s">
        <v>689</v>
      </c>
      <c r="S9" s="4" t="str">
        <f t="shared" si="0"/>
        <v>NG PSEUME Lavadinovic etal 2018</v>
      </c>
    </row>
    <row r="10" spans="1:19" x14ac:dyDescent="0.6">
      <c r="A10" s="4" t="s">
        <v>718</v>
      </c>
      <c r="B10" s="4">
        <v>10</v>
      </c>
      <c r="C10" s="4">
        <v>43.8</v>
      </c>
      <c r="D10">
        <v>-122.5</v>
      </c>
      <c r="E10" s="4">
        <v>1060</v>
      </c>
      <c r="F10" s="4">
        <v>9.6999999999999993</v>
      </c>
      <c r="G10" s="4">
        <v>2.63</v>
      </c>
      <c r="H10" s="4">
        <v>147.69999999999999</v>
      </c>
      <c r="I10" s="4" t="s">
        <v>969</v>
      </c>
      <c r="J10" s="4">
        <v>43.783332999999999</v>
      </c>
      <c r="K10" s="4">
        <v>18.966667000000001</v>
      </c>
      <c r="L10" s="4">
        <v>650</v>
      </c>
      <c r="M10" s="4" t="s">
        <v>972</v>
      </c>
      <c r="N10" s="4">
        <v>8.8166666666666682</v>
      </c>
      <c r="O10" s="5">
        <v>8.6583330000000007</v>
      </c>
      <c r="P10" t="s">
        <v>666</v>
      </c>
      <c r="Q10" s="5" t="s">
        <v>454</v>
      </c>
      <c r="R10" s="5" t="s">
        <v>689</v>
      </c>
      <c r="S10" s="4" t="str">
        <f t="shared" si="0"/>
        <v>NG PSEUME Lavadinovic etal 2018</v>
      </c>
    </row>
    <row r="11" spans="1:19" x14ac:dyDescent="0.6">
      <c r="A11" s="4" t="s">
        <v>718</v>
      </c>
      <c r="B11" s="4">
        <v>11</v>
      </c>
      <c r="C11" s="4">
        <v>44.2</v>
      </c>
      <c r="D11">
        <v>-122.2</v>
      </c>
      <c r="E11" s="4">
        <v>600</v>
      </c>
      <c r="F11" s="4">
        <v>9.8000000000000007</v>
      </c>
      <c r="G11" s="4">
        <v>2.87</v>
      </c>
      <c r="H11" s="4">
        <v>142.80000000000001</v>
      </c>
      <c r="I11" s="4" t="s">
        <v>969</v>
      </c>
      <c r="J11" s="4">
        <v>43.783332999999999</v>
      </c>
      <c r="K11" s="4">
        <v>18.966667000000001</v>
      </c>
      <c r="L11" s="4">
        <v>650</v>
      </c>
      <c r="M11" s="4" t="s">
        <v>972</v>
      </c>
      <c r="N11" s="4">
        <v>8.8166666666666682</v>
      </c>
      <c r="O11" s="5">
        <v>8.6583330000000007</v>
      </c>
      <c r="P11" t="s">
        <v>666</v>
      </c>
      <c r="Q11" s="5" t="s">
        <v>454</v>
      </c>
      <c r="R11" s="5" t="s">
        <v>689</v>
      </c>
      <c r="S11" s="4" t="str">
        <f t="shared" si="0"/>
        <v>NG PSEUME Lavadinovic etal 2018</v>
      </c>
    </row>
    <row r="12" spans="1:19" x14ac:dyDescent="0.6">
      <c r="A12" s="4" t="s">
        <v>718</v>
      </c>
      <c r="B12" s="4">
        <v>12</v>
      </c>
      <c r="C12" s="4">
        <v>42.5</v>
      </c>
      <c r="D12">
        <v>-122.5</v>
      </c>
      <c r="E12" s="4">
        <v>1200</v>
      </c>
      <c r="F12" s="4">
        <v>8.5</v>
      </c>
      <c r="G12" s="4">
        <v>1.78</v>
      </c>
      <c r="H12" s="4">
        <v>144.80000000000001</v>
      </c>
      <c r="I12" s="4" t="s">
        <v>969</v>
      </c>
      <c r="J12" s="4">
        <v>43.783332999999999</v>
      </c>
      <c r="K12" s="4">
        <v>18.966667000000001</v>
      </c>
      <c r="L12" s="4">
        <v>650</v>
      </c>
      <c r="M12" s="4" t="s">
        <v>972</v>
      </c>
      <c r="N12" s="4">
        <v>8.8166666666666682</v>
      </c>
      <c r="O12" s="5">
        <v>8.6583330000000007</v>
      </c>
      <c r="P12" t="s">
        <v>666</v>
      </c>
      <c r="Q12" s="5" t="s">
        <v>454</v>
      </c>
      <c r="R12" s="5" t="s">
        <v>689</v>
      </c>
      <c r="S12" s="4" t="str">
        <f t="shared" si="0"/>
        <v>NG PSEUME Lavadinovic etal 2018</v>
      </c>
    </row>
    <row r="13" spans="1:19" x14ac:dyDescent="0.6">
      <c r="A13" s="4" t="s">
        <v>719</v>
      </c>
      <c r="B13" s="4">
        <v>15</v>
      </c>
      <c r="C13" s="4">
        <v>47.6</v>
      </c>
      <c r="D13">
        <v>-121.7</v>
      </c>
      <c r="E13" s="4">
        <v>600</v>
      </c>
      <c r="F13" s="4">
        <v>7.7</v>
      </c>
      <c r="G13" s="4">
        <v>5.8</v>
      </c>
      <c r="H13" s="4">
        <v>149.19999999999999</v>
      </c>
      <c r="I13" s="4" t="s">
        <v>969</v>
      </c>
      <c r="J13" s="4">
        <v>43.783332999999999</v>
      </c>
      <c r="K13" s="4">
        <v>18.966667000000001</v>
      </c>
      <c r="L13" s="4">
        <v>650</v>
      </c>
      <c r="M13" s="4" t="s">
        <v>972</v>
      </c>
      <c r="N13" s="4">
        <v>8.8166666666666682</v>
      </c>
      <c r="O13" s="5">
        <v>8.6583330000000007</v>
      </c>
      <c r="P13" t="s">
        <v>666</v>
      </c>
      <c r="Q13" s="5" t="s">
        <v>454</v>
      </c>
      <c r="R13" s="5" t="s">
        <v>689</v>
      </c>
      <c r="S13" s="4" t="str">
        <f t="shared" si="0"/>
        <v>NG PSEUME Lavadinovic etal 2018</v>
      </c>
    </row>
    <row r="14" spans="1:19" x14ac:dyDescent="0.6">
      <c r="A14" s="4" t="s">
        <v>718</v>
      </c>
      <c r="B14" s="4">
        <v>16</v>
      </c>
      <c r="C14" s="4">
        <v>44.5</v>
      </c>
      <c r="D14">
        <v>-119</v>
      </c>
      <c r="E14" s="4">
        <v>1350</v>
      </c>
      <c r="F14" s="4">
        <v>7.3</v>
      </c>
      <c r="G14" s="4">
        <v>1.51</v>
      </c>
      <c r="H14" s="4">
        <v>148.69999999999999</v>
      </c>
      <c r="I14" s="4" t="s">
        <v>969</v>
      </c>
      <c r="J14" s="4">
        <v>43.783332999999999</v>
      </c>
      <c r="K14" s="4">
        <v>18.966667000000001</v>
      </c>
      <c r="L14" s="4">
        <v>650</v>
      </c>
      <c r="M14" s="4" t="s">
        <v>972</v>
      </c>
      <c r="N14" s="4">
        <v>8.8166666666666682</v>
      </c>
      <c r="O14" s="5">
        <v>8.6583330000000007</v>
      </c>
      <c r="P14" t="s">
        <v>666</v>
      </c>
      <c r="Q14" s="5" t="s">
        <v>454</v>
      </c>
      <c r="R14" s="5" t="s">
        <v>689</v>
      </c>
      <c r="S14" s="4" t="str">
        <f t="shared" si="0"/>
        <v>NG PSEUME Lavadinovic etal 2018</v>
      </c>
    </row>
    <row r="15" spans="1:19" x14ac:dyDescent="0.6">
      <c r="A15" s="4" t="s">
        <v>719</v>
      </c>
      <c r="B15" s="4">
        <v>17</v>
      </c>
      <c r="C15" s="4">
        <v>49</v>
      </c>
      <c r="D15">
        <v>-120</v>
      </c>
      <c r="E15" s="4">
        <v>750</v>
      </c>
      <c r="F15" s="4">
        <v>3.8</v>
      </c>
      <c r="G15" s="4">
        <v>1.48</v>
      </c>
      <c r="H15" s="4">
        <v>136.6</v>
      </c>
      <c r="I15" s="4" t="s">
        <v>969</v>
      </c>
      <c r="J15" s="4">
        <v>43.783332999999999</v>
      </c>
      <c r="K15" s="4">
        <v>18.966667000000001</v>
      </c>
      <c r="L15" s="4">
        <v>650</v>
      </c>
      <c r="M15" s="4" t="s">
        <v>972</v>
      </c>
      <c r="N15" s="4">
        <v>8.8166666666666682</v>
      </c>
      <c r="O15" s="5">
        <v>8.6583330000000007</v>
      </c>
      <c r="P15" t="s">
        <v>666</v>
      </c>
      <c r="Q15" s="5" t="s">
        <v>454</v>
      </c>
      <c r="R15" s="5" t="s">
        <v>689</v>
      </c>
      <c r="S15" s="4" t="str">
        <f t="shared" si="0"/>
        <v>NG PSEUME Lavadinovic etal 2018</v>
      </c>
    </row>
    <row r="16" spans="1:19" x14ac:dyDescent="0.6">
      <c r="A16" s="4" t="s">
        <v>718</v>
      </c>
      <c r="B16" s="4">
        <v>18</v>
      </c>
      <c r="C16" s="4">
        <v>45.3</v>
      </c>
      <c r="D16">
        <v>-123.8</v>
      </c>
      <c r="E16" s="4">
        <v>300</v>
      </c>
      <c r="F16" s="4">
        <v>9.4</v>
      </c>
      <c r="G16" s="4">
        <v>4.16</v>
      </c>
      <c r="H16" s="4">
        <v>147</v>
      </c>
      <c r="I16" s="4" t="s">
        <v>969</v>
      </c>
      <c r="J16" s="4">
        <v>43.783332999999999</v>
      </c>
      <c r="K16" s="4">
        <v>18.966667000000001</v>
      </c>
      <c r="L16" s="4">
        <v>650</v>
      </c>
      <c r="M16" s="4" t="s">
        <v>972</v>
      </c>
      <c r="N16" s="4">
        <v>8.8166666666666682</v>
      </c>
      <c r="O16" s="5">
        <v>8.6583330000000007</v>
      </c>
      <c r="P16" t="s">
        <v>666</v>
      </c>
      <c r="Q16" s="5" t="s">
        <v>454</v>
      </c>
      <c r="R16" s="5" t="s">
        <v>689</v>
      </c>
      <c r="S16" s="4" t="str">
        <f t="shared" si="0"/>
        <v>NG PSEUME Lavadinovic etal 2018</v>
      </c>
    </row>
    <row r="17" spans="1:19" x14ac:dyDescent="0.6">
      <c r="A17" s="4" t="s">
        <v>718</v>
      </c>
      <c r="B17" s="4">
        <v>20</v>
      </c>
      <c r="C17" s="4">
        <v>45</v>
      </c>
      <c r="D17">
        <v>-123</v>
      </c>
      <c r="E17" s="4">
        <v>150</v>
      </c>
      <c r="F17" s="4">
        <v>11.2</v>
      </c>
      <c r="G17" s="4">
        <v>1.84</v>
      </c>
      <c r="H17" s="4">
        <v>150</v>
      </c>
      <c r="I17" s="4" t="s">
        <v>969</v>
      </c>
      <c r="J17" s="4">
        <v>43.783332999999999</v>
      </c>
      <c r="K17" s="4">
        <v>18.966667000000001</v>
      </c>
      <c r="L17" s="4">
        <v>650</v>
      </c>
      <c r="M17" s="4" t="s">
        <v>972</v>
      </c>
      <c r="N17" s="4">
        <v>8.8166666666666682</v>
      </c>
      <c r="O17" s="5">
        <v>8.6583330000000007</v>
      </c>
      <c r="P17" t="s">
        <v>666</v>
      </c>
      <c r="Q17" s="5" t="s">
        <v>454</v>
      </c>
      <c r="R17" s="5" t="s">
        <v>689</v>
      </c>
      <c r="S17" s="4" t="str">
        <f t="shared" si="0"/>
        <v>NG PSEUME Lavadinovic etal 2018</v>
      </c>
    </row>
    <row r="18" spans="1:19" x14ac:dyDescent="0.6">
      <c r="A18" s="4" t="s">
        <v>720</v>
      </c>
      <c r="B18" s="4">
        <v>22</v>
      </c>
      <c r="C18" s="4">
        <v>32.9</v>
      </c>
      <c r="D18">
        <v>-105.7</v>
      </c>
      <c r="E18" s="4">
        <v>2682</v>
      </c>
      <c r="F18" s="4">
        <v>7.2</v>
      </c>
      <c r="G18" s="4">
        <v>4.38</v>
      </c>
      <c r="H18" s="4">
        <v>141.9</v>
      </c>
      <c r="I18" s="4" t="s">
        <v>969</v>
      </c>
      <c r="J18" s="4">
        <v>43.783332999999999</v>
      </c>
      <c r="K18" s="4">
        <v>18.966667000000001</v>
      </c>
      <c r="L18" s="4">
        <v>650</v>
      </c>
      <c r="M18" s="4" t="s">
        <v>972</v>
      </c>
      <c r="N18" s="4">
        <v>8.8166666666666682</v>
      </c>
      <c r="O18" s="5">
        <v>8.6583330000000007</v>
      </c>
      <c r="P18" t="s">
        <v>666</v>
      </c>
      <c r="Q18" s="5" t="s">
        <v>454</v>
      </c>
      <c r="R18" s="5" t="s">
        <v>689</v>
      </c>
      <c r="S18" s="4" t="str">
        <f t="shared" si="0"/>
        <v>NG PSEUME Lavadinovic etal 2018</v>
      </c>
    </row>
    <row r="19" spans="1:19" x14ac:dyDescent="0.6">
      <c r="A19" s="4" t="s">
        <v>720</v>
      </c>
      <c r="B19" s="4">
        <v>23</v>
      </c>
      <c r="C19" s="4">
        <v>36</v>
      </c>
      <c r="D19">
        <v>-106</v>
      </c>
      <c r="E19" s="4">
        <v>2667</v>
      </c>
      <c r="F19" s="4">
        <v>7.7</v>
      </c>
      <c r="G19" s="4">
        <v>2.41</v>
      </c>
      <c r="H19" s="4">
        <v>139.69999999999999</v>
      </c>
      <c r="I19" s="4" t="s">
        <v>969</v>
      </c>
      <c r="J19" s="4">
        <v>43.783332999999999</v>
      </c>
      <c r="K19" s="4">
        <v>18.966667000000001</v>
      </c>
      <c r="L19" s="4">
        <v>650</v>
      </c>
      <c r="M19" s="4" t="s">
        <v>972</v>
      </c>
      <c r="N19" s="4">
        <v>8.8166666666666682</v>
      </c>
      <c r="O19" s="5">
        <v>8.6583330000000007</v>
      </c>
      <c r="P19" t="s">
        <v>666</v>
      </c>
      <c r="Q19" s="5" t="s">
        <v>454</v>
      </c>
      <c r="R19" s="5" t="s">
        <v>689</v>
      </c>
      <c r="S19" s="4" t="str">
        <f t="shared" si="0"/>
        <v>NG PSEUME Lavadinovic etal 2018</v>
      </c>
    </row>
    <row r="20" spans="1:19" x14ac:dyDescent="0.6">
      <c r="A20" s="4" t="s">
        <v>718</v>
      </c>
      <c r="B20" s="4">
        <v>24</v>
      </c>
      <c r="C20" s="4">
        <v>44.3</v>
      </c>
      <c r="D20">
        <v>-118.8</v>
      </c>
      <c r="E20" s="4">
        <v>1500</v>
      </c>
      <c r="F20" s="4">
        <v>5.9</v>
      </c>
      <c r="G20" s="4">
        <v>1.54</v>
      </c>
      <c r="H20" s="4">
        <v>147</v>
      </c>
      <c r="I20" s="4" t="s">
        <v>969</v>
      </c>
      <c r="J20" s="4">
        <v>43.783332999999999</v>
      </c>
      <c r="K20" s="4">
        <v>18.966667000000001</v>
      </c>
      <c r="L20" s="4">
        <v>650</v>
      </c>
      <c r="M20" s="4" t="s">
        <v>972</v>
      </c>
      <c r="N20" s="4">
        <v>8.8166666666666682</v>
      </c>
      <c r="O20" s="5">
        <v>8.6583330000000007</v>
      </c>
      <c r="P20" t="s">
        <v>666</v>
      </c>
      <c r="Q20" s="5" t="s">
        <v>454</v>
      </c>
      <c r="R20" s="5" t="s">
        <v>689</v>
      </c>
      <c r="S20" s="4" t="str">
        <f t="shared" si="0"/>
        <v>NG PSEUME Lavadinovic etal 2018</v>
      </c>
    </row>
    <row r="21" spans="1:19" x14ac:dyDescent="0.6">
      <c r="A21" s="4" t="s">
        <v>718</v>
      </c>
      <c r="B21" s="4">
        <v>26</v>
      </c>
      <c r="C21" s="4">
        <v>42.6</v>
      </c>
      <c r="D21">
        <v>-122.8</v>
      </c>
      <c r="E21" s="4">
        <v>900</v>
      </c>
      <c r="F21" s="4">
        <v>10.5</v>
      </c>
      <c r="G21" s="4">
        <v>1.3800000000000001</v>
      </c>
      <c r="H21" s="4">
        <v>143.30000000000001</v>
      </c>
      <c r="I21" s="4" t="s">
        <v>969</v>
      </c>
      <c r="J21" s="4">
        <v>43.783332999999999</v>
      </c>
      <c r="K21" s="4">
        <v>18.966667000000001</v>
      </c>
      <c r="L21" s="4">
        <v>650</v>
      </c>
      <c r="M21" s="4" t="s">
        <v>972</v>
      </c>
      <c r="N21" s="4">
        <v>8.8166666666666682</v>
      </c>
      <c r="O21" s="5">
        <v>8.6583330000000007</v>
      </c>
      <c r="P21" t="s">
        <v>666</v>
      </c>
      <c r="Q21" s="5" t="s">
        <v>454</v>
      </c>
      <c r="R21" s="5" t="s">
        <v>689</v>
      </c>
      <c r="S21" s="4" t="str">
        <f t="shared" si="0"/>
        <v>NG PSEUME Lavadinovic etal 2018</v>
      </c>
    </row>
    <row r="22" spans="1:19" x14ac:dyDescent="0.6">
      <c r="A22" s="4" t="s">
        <v>718</v>
      </c>
      <c r="B22" s="4">
        <v>27</v>
      </c>
      <c r="C22" s="4">
        <v>42.7</v>
      </c>
      <c r="D22">
        <v>-122.5</v>
      </c>
      <c r="E22" s="4">
        <v>1050</v>
      </c>
      <c r="F22" s="4">
        <v>9.1999999999999993</v>
      </c>
      <c r="G22" s="4">
        <v>1.8800000000000001</v>
      </c>
      <c r="H22" s="4">
        <v>144.6</v>
      </c>
      <c r="I22" s="4" t="s">
        <v>969</v>
      </c>
      <c r="J22" s="4">
        <v>43.783332999999999</v>
      </c>
      <c r="K22" s="4">
        <v>18.966667000000001</v>
      </c>
      <c r="L22" s="4">
        <v>650</v>
      </c>
      <c r="M22" s="4" t="s">
        <v>972</v>
      </c>
      <c r="N22" s="4">
        <v>8.8166666666666682</v>
      </c>
      <c r="O22" s="5">
        <v>8.6583330000000007</v>
      </c>
      <c r="P22" t="s">
        <v>666</v>
      </c>
      <c r="Q22" s="5" t="s">
        <v>454</v>
      </c>
      <c r="R22" s="5" t="s">
        <v>689</v>
      </c>
      <c r="S22" s="4" t="str">
        <f t="shared" si="0"/>
        <v>NG PSEUME Lavadinovic etal 2018</v>
      </c>
    </row>
    <row r="23" spans="1:19" x14ac:dyDescent="0.6">
      <c r="A23" s="4" t="s">
        <v>718</v>
      </c>
      <c r="B23" s="4">
        <v>30</v>
      </c>
      <c r="C23" s="4">
        <v>45</v>
      </c>
      <c r="D23">
        <v>-121.5</v>
      </c>
      <c r="E23" s="4">
        <v>900</v>
      </c>
      <c r="F23" s="4">
        <v>7.3</v>
      </c>
      <c r="G23" s="4">
        <v>0.95000000000000007</v>
      </c>
      <c r="H23" s="4">
        <v>147.30000000000001</v>
      </c>
      <c r="I23" s="4" t="s">
        <v>969</v>
      </c>
      <c r="J23" s="4">
        <v>43.783332999999999</v>
      </c>
      <c r="K23" s="4">
        <v>18.966667000000001</v>
      </c>
      <c r="L23" s="4">
        <v>650</v>
      </c>
      <c r="M23" s="4" t="s">
        <v>972</v>
      </c>
      <c r="N23" s="4">
        <v>8.8166666666666682</v>
      </c>
      <c r="O23" s="5">
        <v>8.6583330000000007</v>
      </c>
      <c r="P23" t="s">
        <v>666</v>
      </c>
      <c r="Q23" s="5" t="s">
        <v>454</v>
      </c>
      <c r="R23" s="5" t="s">
        <v>689</v>
      </c>
      <c r="S23" s="4" t="str">
        <f t="shared" si="0"/>
        <v>NG PSEUME Lavadinovic etal 2018</v>
      </c>
    </row>
    <row r="24" spans="1:19" x14ac:dyDescent="0.6">
      <c r="A24" s="4" t="s">
        <v>719</v>
      </c>
      <c r="B24" s="4">
        <v>31</v>
      </c>
      <c r="C24" s="4">
        <v>47.7</v>
      </c>
      <c r="D24">
        <v>-123</v>
      </c>
      <c r="E24" s="4">
        <v>300</v>
      </c>
      <c r="F24" s="4">
        <v>9.4</v>
      </c>
      <c r="G24" s="4">
        <v>2.63</v>
      </c>
      <c r="H24" s="4">
        <v>155.1</v>
      </c>
      <c r="I24" s="4" t="s">
        <v>969</v>
      </c>
      <c r="J24" s="4">
        <v>43.783332999999999</v>
      </c>
      <c r="K24" s="4">
        <v>18.966667000000001</v>
      </c>
      <c r="L24" s="4">
        <v>650</v>
      </c>
      <c r="M24" s="4" t="s">
        <v>972</v>
      </c>
      <c r="N24" s="4">
        <v>8.8166666666666682</v>
      </c>
      <c r="O24" s="5">
        <v>8.6583330000000007</v>
      </c>
      <c r="P24" t="s">
        <v>666</v>
      </c>
      <c r="Q24" s="5" t="s">
        <v>454</v>
      </c>
      <c r="R24" s="5" t="s">
        <v>689</v>
      </c>
      <c r="S24" s="4" t="str">
        <f t="shared" si="0"/>
        <v>NG PSEUME Lavadinovic etal 2018</v>
      </c>
    </row>
    <row r="27" spans="1:19" x14ac:dyDescent="0.6">
      <c r="I27" t="s">
        <v>968</v>
      </c>
      <c r="O27">
        <v>120</v>
      </c>
    </row>
    <row r="30" spans="1:19" x14ac:dyDescent="0.6">
      <c r="H30" t="s">
        <v>721</v>
      </c>
    </row>
  </sheetData>
  <phoneticPr fontId="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V32"/>
  <sheetViews>
    <sheetView workbookViewId="0">
      <selection activeCell="G8" sqref="G8"/>
    </sheetView>
  </sheetViews>
  <sheetFormatPr defaultColWidth="10.796875" defaultRowHeight="15.6" x14ac:dyDescent="0.6"/>
  <cols>
    <col min="1" max="1" width="4" bestFit="1" customWidth="1"/>
    <col min="2" max="2" width="22" bestFit="1" customWidth="1"/>
    <col min="3" max="3" width="10.1484375" bestFit="1" customWidth="1"/>
    <col min="4" max="4" width="11.1484375" bestFit="1" customWidth="1"/>
    <col min="5" max="5" width="12.1484375" bestFit="1" customWidth="1"/>
    <col min="6" max="6" width="5.1484375" bestFit="1" customWidth="1"/>
    <col min="7" max="7" width="8" bestFit="1" customWidth="1"/>
    <col min="8" max="8" width="12" bestFit="1" customWidth="1"/>
    <col min="9" max="9" width="12" customWidth="1"/>
    <col min="10" max="10" width="9.5" bestFit="1" customWidth="1"/>
  </cols>
  <sheetData>
    <row r="1" spans="1:22" x14ac:dyDescent="0.6">
      <c r="A1" s="2" t="s">
        <v>454</v>
      </c>
    </row>
    <row r="2" spans="1:22" x14ac:dyDescent="0.6">
      <c r="A2" s="4" t="s">
        <v>605</v>
      </c>
      <c r="O2">
        <v>243</v>
      </c>
    </row>
    <row r="3" spans="1:22" x14ac:dyDescent="0.6">
      <c r="H3" s="17" t="s">
        <v>1108</v>
      </c>
      <c r="I3" s="17" t="s">
        <v>1110</v>
      </c>
      <c r="J3" s="17"/>
      <c r="K3" s="17"/>
    </row>
    <row r="4" spans="1:22" s="1" customFormat="1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" t="s">
        <v>743</v>
      </c>
      <c r="G4" s="1" t="s">
        <v>744</v>
      </c>
      <c r="H4" s="1" t="s">
        <v>39</v>
      </c>
      <c r="I4" s="1" t="s">
        <v>40</v>
      </c>
      <c r="J4" s="12" t="s">
        <v>624</v>
      </c>
      <c r="K4" s="12" t="s">
        <v>629</v>
      </c>
      <c r="L4" s="12" t="s">
        <v>625</v>
      </c>
      <c r="M4" s="1" t="s">
        <v>727</v>
      </c>
      <c r="N4" s="12" t="s">
        <v>745</v>
      </c>
      <c r="O4" s="12" t="s">
        <v>746</v>
      </c>
      <c r="P4" s="12" t="s">
        <v>992</v>
      </c>
      <c r="Q4" s="12" t="s">
        <v>654</v>
      </c>
      <c r="R4" s="12" t="s">
        <v>1054</v>
      </c>
      <c r="S4" s="12" t="s">
        <v>971</v>
      </c>
      <c r="V4" s="1" t="s">
        <v>1109</v>
      </c>
    </row>
    <row r="5" spans="1:22" x14ac:dyDescent="0.6">
      <c r="A5">
        <v>1</v>
      </c>
      <c r="B5" t="s">
        <v>455</v>
      </c>
      <c r="C5">
        <v>48.25</v>
      </c>
      <c r="D5">
        <v>-121.583333</v>
      </c>
      <c r="E5">
        <v>167.64050560000001</v>
      </c>
      <c r="F5">
        <v>10.5</v>
      </c>
      <c r="G5">
        <v>3.64</v>
      </c>
      <c r="H5">
        <f t="shared" ref="H5:H27" si="0">V5-180</f>
        <v>116</v>
      </c>
      <c r="I5" s="4" t="s">
        <v>969</v>
      </c>
      <c r="J5">
        <v>-42.515999999999998</v>
      </c>
      <c r="K5">
        <v>172.63900000000001</v>
      </c>
      <c r="L5">
        <v>490</v>
      </c>
      <c r="M5">
        <v>1961</v>
      </c>
      <c r="N5">
        <v>9.4916666666666654</v>
      </c>
      <c r="O5" s="5">
        <v>8.25</v>
      </c>
      <c r="P5" t="s">
        <v>666</v>
      </c>
      <c r="Q5" s="5" t="s">
        <v>454</v>
      </c>
      <c r="R5" s="5" t="s">
        <v>689</v>
      </c>
      <c r="S5" t="s">
        <v>724</v>
      </c>
      <c r="V5">
        <v>296</v>
      </c>
    </row>
    <row r="6" spans="1:22" x14ac:dyDescent="0.6">
      <c r="A6">
        <v>2</v>
      </c>
      <c r="B6" t="s">
        <v>456</v>
      </c>
      <c r="C6">
        <v>45.8</v>
      </c>
      <c r="D6">
        <v>-121.933333</v>
      </c>
      <c r="E6">
        <v>335.28101120000002</v>
      </c>
      <c r="F6">
        <v>10</v>
      </c>
      <c r="G6">
        <v>2.99</v>
      </c>
      <c r="H6">
        <f t="shared" si="0"/>
        <v>101</v>
      </c>
      <c r="I6" s="4" t="s">
        <v>969</v>
      </c>
      <c r="J6">
        <v>-42.515999999999998</v>
      </c>
      <c r="K6">
        <v>172.63900000000001</v>
      </c>
      <c r="L6">
        <v>490</v>
      </c>
      <c r="M6">
        <v>1961</v>
      </c>
      <c r="N6">
        <v>9.4916666666666654</v>
      </c>
      <c r="O6" s="5">
        <v>8.25</v>
      </c>
      <c r="P6" t="s">
        <v>666</v>
      </c>
      <c r="Q6" s="5" t="s">
        <v>454</v>
      </c>
      <c r="R6" s="5" t="s">
        <v>689</v>
      </c>
      <c r="S6" t="str">
        <f>S5</f>
        <v>NG PSEUME Sweet 1965</v>
      </c>
      <c r="V6">
        <v>281</v>
      </c>
    </row>
    <row r="7" spans="1:22" x14ac:dyDescent="0.6">
      <c r="A7">
        <v>4</v>
      </c>
      <c r="B7" t="s">
        <v>457</v>
      </c>
      <c r="C7">
        <v>44.466667000000001</v>
      </c>
      <c r="D7">
        <v>-123.5</v>
      </c>
      <c r="E7">
        <v>396.24119510000003</v>
      </c>
      <c r="F7">
        <v>10.6</v>
      </c>
      <c r="G7">
        <v>2.34</v>
      </c>
      <c r="H7">
        <f t="shared" si="0"/>
        <v>103</v>
      </c>
      <c r="I7" s="4" t="s">
        <v>969</v>
      </c>
      <c r="J7">
        <v>-42.515999999999998</v>
      </c>
      <c r="K7">
        <v>172.63900000000001</v>
      </c>
      <c r="L7">
        <v>490</v>
      </c>
      <c r="M7">
        <v>1961</v>
      </c>
      <c r="N7">
        <v>9.4916666666666654</v>
      </c>
      <c r="O7" s="5">
        <v>8.25</v>
      </c>
      <c r="P7" t="s">
        <v>666</v>
      </c>
      <c r="Q7" s="5" t="s">
        <v>454</v>
      </c>
      <c r="R7" s="5" t="s">
        <v>689</v>
      </c>
      <c r="S7" t="str">
        <f t="shared" ref="S7:S27" si="1">S6</f>
        <v>NG PSEUME Sweet 1965</v>
      </c>
      <c r="V7">
        <v>283</v>
      </c>
    </row>
    <row r="8" spans="1:22" x14ac:dyDescent="0.6">
      <c r="A8">
        <v>6</v>
      </c>
      <c r="B8" t="s">
        <v>458</v>
      </c>
      <c r="C8">
        <v>44.1</v>
      </c>
      <c r="D8">
        <v>-123.75</v>
      </c>
      <c r="E8">
        <v>76.200229820000004</v>
      </c>
      <c r="F8">
        <v>12.8</v>
      </c>
      <c r="G8">
        <v>2.65</v>
      </c>
      <c r="H8">
        <f t="shared" si="0"/>
        <v>110</v>
      </c>
      <c r="I8" s="4" t="s">
        <v>969</v>
      </c>
      <c r="J8">
        <v>-42.515999999999998</v>
      </c>
      <c r="K8">
        <v>172.63900000000001</v>
      </c>
      <c r="L8">
        <v>490</v>
      </c>
      <c r="M8">
        <v>1961</v>
      </c>
      <c r="N8">
        <v>9.4916666666666654</v>
      </c>
      <c r="O8" s="5">
        <v>8.25</v>
      </c>
      <c r="P8" t="s">
        <v>666</v>
      </c>
      <c r="Q8" s="5" t="s">
        <v>454</v>
      </c>
      <c r="R8" s="5" t="s">
        <v>689</v>
      </c>
      <c r="S8" t="str">
        <f t="shared" si="1"/>
        <v>NG PSEUME Sweet 1965</v>
      </c>
      <c r="V8">
        <v>290</v>
      </c>
    </row>
    <row r="9" spans="1:22" x14ac:dyDescent="0.6">
      <c r="A9">
        <v>8</v>
      </c>
      <c r="B9" t="s">
        <v>459</v>
      </c>
      <c r="C9">
        <v>42.9</v>
      </c>
      <c r="D9">
        <v>-122.433333</v>
      </c>
      <c r="E9">
        <v>1021.08308</v>
      </c>
      <c r="F9">
        <v>6.9</v>
      </c>
      <c r="G9">
        <v>1.79</v>
      </c>
      <c r="H9">
        <f t="shared" si="0"/>
        <v>100</v>
      </c>
      <c r="I9" s="4" t="s">
        <v>969</v>
      </c>
      <c r="J9">
        <v>-42.515999999999998</v>
      </c>
      <c r="K9">
        <v>172.63900000000001</v>
      </c>
      <c r="L9">
        <v>490</v>
      </c>
      <c r="M9">
        <v>1961</v>
      </c>
      <c r="N9">
        <v>9.4916666666666654</v>
      </c>
      <c r="O9" s="5">
        <v>8.25</v>
      </c>
      <c r="P9" t="s">
        <v>666</v>
      </c>
      <c r="Q9" s="5" t="s">
        <v>454</v>
      </c>
      <c r="R9" s="5" t="s">
        <v>689</v>
      </c>
      <c r="S9" t="str">
        <f t="shared" si="1"/>
        <v>NG PSEUME Sweet 1965</v>
      </c>
      <c r="V9">
        <v>280</v>
      </c>
    </row>
    <row r="10" spans="1:22" x14ac:dyDescent="0.6">
      <c r="A10">
        <v>9</v>
      </c>
      <c r="B10" t="s">
        <v>460</v>
      </c>
      <c r="C10">
        <v>42.9</v>
      </c>
      <c r="D10">
        <v>-123.25</v>
      </c>
      <c r="E10">
        <v>304.80091929999998</v>
      </c>
      <c r="F10">
        <v>12.5</v>
      </c>
      <c r="G10">
        <v>1.56</v>
      </c>
      <c r="H10">
        <f t="shared" si="0"/>
        <v>104</v>
      </c>
      <c r="I10" s="4" t="s">
        <v>969</v>
      </c>
      <c r="J10">
        <v>-42.515999999999998</v>
      </c>
      <c r="K10">
        <v>172.63900000000001</v>
      </c>
      <c r="L10">
        <v>490</v>
      </c>
      <c r="M10">
        <v>1961</v>
      </c>
      <c r="N10">
        <v>9.4916666666666654</v>
      </c>
      <c r="O10" s="5">
        <v>8.25</v>
      </c>
      <c r="P10" t="s">
        <v>666</v>
      </c>
      <c r="Q10" s="5" t="s">
        <v>454</v>
      </c>
      <c r="R10" s="5" t="s">
        <v>689</v>
      </c>
      <c r="S10" t="str">
        <f t="shared" si="1"/>
        <v>NG PSEUME Sweet 1965</v>
      </c>
      <c r="V10">
        <v>284</v>
      </c>
    </row>
    <row r="11" spans="1:22" x14ac:dyDescent="0.6">
      <c r="A11">
        <v>10</v>
      </c>
      <c r="B11" t="s">
        <v>461</v>
      </c>
      <c r="C11">
        <v>43.05</v>
      </c>
      <c r="D11">
        <v>-123.85</v>
      </c>
      <c r="E11">
        <v>152.4004596</v>
      </c>
      <c r="F11">
        <v>12.8</v>
      </c>
      <c r="G11">
        <v>2.37</v>
      </c>
      <c r="H11">
        <f t="shared" si="0"/>
        <v>108</v>
      </c>
      <c r="I11" s="4" t="s">
        <v>969</v>
      </c>
      <c r="J11">
        <v>-42.515999999999998</v>
      </c>
      <c r="K11">
        <v>172.63900000000001</v>
      </c>
      <c r="L11">
        <v>490</v>
      </c>
      <c r="M11">
        <v>1961</v>
      </c>
      <c r="N11">
        <v>9.4916666666666654</v>
      </c>
      <c r="O11" s="5">
        <v>8.25</v>
      </c>
      <c r="P11" t="s">
        <v>666</v>
      </c>
      <c r="Q11" s="5" t="s">
        <v>454</v>
      </c>
      <c r="R11" s="5" t="s">
        <v>689</v>
      </c>
      <c r="S11" t="str">
        <f t="shared" si="1"/>
        <v>NG PSEUME Sweet 1965</v>
      </c>
      <c r="V11">
        <v>288</v>
      </c>
    </row>
    <row r="12" spans="1:22" x14ac:dyDescent="0.6">
      <c r="A12">
        <v>11</v>
      </c>
      <c r="B12" t="s">
        <v>462</v>
      </c>
      <c r="C12">
        <v>43.033332999999999</v>
      </c>
      <c r="D12">
        <v>-124.416667</v>
      </c>
      <c r="E12">
        <v>15.24004596</v>
      </c>
      <c r="F12">
        <v>11.4</v>
      </c>
      <c r="G12">
        <v>2.14</v>
      </c>
      <c r="H12">
        <f t="shared" si="0"/>
        <v>106</v>
      </c>
      <c r="I12" s="4" t="s">
        <v>969</v>
      </c>
      <c r="J12">
        <v>-42.515999999999998</v>
      </c>
      <c r="K12">
        <v>172.63900000000001</v>
      </c>
      <c r="L12">
        <v>490</v>
      </c>
      <c r="M12">
        <v>1961</v>
      </c>
      <c r="N12">
        <v>9.4916666666666654</v>
      </c>
      <c r="O12" s="5">
        <v>8.25</v>
      </c>
      <c r="P12" t="s">
        <v>666</v>
      </c>
      <c r="Q12" s="5" t="s">
        <v>454</v>
      </c>
      <c r="R12" s="5" t="s">
        <v>689</v>
      </c>
      <c r="S12" t="str">
        <f t="shared" si="1"/>
        <v>NG PSEUME Sweet 1965</v>
      </c>
      <c r="V12">
        <v>286</v>
      </c>
    </row>
    <row r="13" spans="1:22" x14ac:dyDescent="0.6">
      <c r="A13">
        <v>12</v>
      </c>
      <c r="B13" t="s">
        <v>463</v>
      </c>
      <c r="C13">
        <v>41.8</v>
      </c>
      <c r="D13">
        <v>-124.066667</v>
      </c>
      <c r="E13">
        <v>91.440275779999993</v>
      </c>
      <c r="F13">
        <v>12</v>
      </c>
      <c r="G13">
        <v>2.2999999999999998</v>
      </c>
      <c r="H13">
        <f t="shared" si="0"/>
        <v>106</v>
      </c>
      <c r="I13" s="4" t="s">
        <v>969</v>
      </c>
      <c r="J13">
        <v>-42.515999999999998</v>
      </c>
      <c r="K13">
        <v>172.63900000000001</v>
      </c>
      <c r="L13">
        <v>490</v>
      </c>
      <c r="M13">
        <v>1961</v>
      </c>
      <c r="N13">
        <v>9.4916666666666654</v>
      </c>
      <c r="O13" s="5">
        <v>8.25</v>
      </c>
      <c r="P13" t="s">
        <v>666</v>
      </c>
      <c r="Q13" s="5" t="s">
        <v>454</v>
      </c>
      <c r="R13" s="5" t="s">
        <v>689</v>
      </c>
      <c r="S13" t="str">
        <f t="shared" si="1"/>
        <v>NG PSEUME Sweet 1965</v>
      </c>
      <c r="V13">
        <v>286</v>
      </c>
    </row>
    <row r="14" spans="1:22" x14ac:dyDescent="0.6">
      <c r="A14">
        <v>13</v>
      </c>
      <c r="B14" t="s">
        <v>464</v>
      </c>
      <c r="C14">
        <v>41.883333</v>
      </c>
      <c r="D14">
        <v>-122.2</v>
      </c>
      <c r="E14">
        <v>1371.604137</v>
      </c>
      <c r="F14">
        <v>6.5</v>
      </c>
      <c r="G14">
        <v>1.19</v>
      </c>
      <c r="H14">
        <f t="shared" si="0"/>
        <v>109</v>
      </c>
      <c r="I14" s="4" t="s">
        <v>969</v>
      </c>
      <c r="J14">
        <v>-42.515999999999998</v>
      </c>
      <c r="K14">
        <v>172.63900000000001</v>
      </c>
      <c r="L14">
        <v>490</v>
      </c>
      <c r="M14">
        <v>1961</v>
      </c>
      <c r="N14">
        <v>9.4916666666666654</v>
      </c>
      <c r="O14" s="5">
        <v>8.25</v>
      </c>
      <c r="P14" t="s">
        <v>666</v>
      </c>
      <c r="Q14" s="5" t="s">
        <v>454</v>
      </c>
      <c r="R14" s="5" t="s">
        <v>689</v>
      </c>
      <c r="S14" t="str">
        <f t="shared" si="1"/>
        <v>NG PSEUME Sweet 1965</v>
      </c>
      <c r="V14">
        <v>289</v>
      </c>
    </row>
    <row r="15" spans="1:22" x14ac:dyDescent="0.6">
      <c r="A15">
        <v>14</v>
      </c>
      <c r="B15" t="s">
        <v>465</v>
      </c>
      <c r="C15">
        <v>40.983333000000002</v>
      </c>
      <c r="D15">
        <v>-122.433333</v>
      </c>
      <c r="E15">
        <v>487.6814708</v>
      </c>
      <c r="F15">
        <v>14.4</v>
      </c>
      <c r="G15">
        <v>1.49</v>
      </c>
      <c r="H15">
        <f t="shared" si="0"/>
        <v>95</v>
      </c>
      <c r="I15" s="4" t="s">
        <v>969</v>
      </c>
      <c r="J15">
        <v>-42.515999999999998</v>
      </c>
      <c r="K15">
        <v>172.63900000000001</v>
      </c>
      <c r="L15">
        <v>490</v>
      </c>
      <c r="M15">
        <v>1961</v>
      </c>
      <c r="N15">
        <v>9.4916666666666654</v>
      </c>
      <c r="O15" s="5">
        <v>8.25</v>
      </c>
      <c r="P15" t="s">
        <v>666</v>
      </c>
      <c r="Q15" s="5" t="s">
        <v>454</v>
      </c>
      <c r="R15" s="5" t="s">
        <v>689</v>
      </c>
      <c r="S15" t="str">
        <f t="shared" si="1"/>
        <v>NG PSEUME Sweet 1965</v>
      </c>
      <c r="V15">
        <v>275</v>
      </c>
    </row>
    <row r="16" spans="1:22" x14ac:dyDescent="0.6">
      <c r="A16">
        <v>15</v>
      </c>
      <c r="B16" t="s">
        <v>466</v>
      </c>
      <c r="C16">
        <v>40.950000000000003</v>
      </c>
      <c r="D16">
        <v>-123.65</v>
      </c>
      <c r="E16">
        <v>182.88055159999999</v>
      </c>
      <c r="F16">
        <v>14</v>
      </c>
      <c r="G16">
        <v>1.1499999999999999</v>
      </c>
      <c r="H16">
        <f t="shared" si="0"/>
        <v>105</v>
      </c>
      <c r="I16" s="4" t="s">
        <v>969</v>
      </c>
      <c r="J16">
        <v>-42.515999999999998</v>
      </c>
      <c r="K16">
        <v>172.63900000000001</v>
      </c>
      <c r="L16">
        <v>490</v>
      </c>
      <c r="M16">
        <v>1961</v>
      </c>
      <c r="N16">
        <v>9.4916666666666654</v>
      </c>
      <c r="O16" s="5">
        <v>8.25</v>
      </c>
      <c r="P16" t="s">
        <v>666</v>
      </c>
      <c r="Q16" s="5" t="s">
        <v>454</v>
      </c>
      <c r="R16" s="5" t="s">
        <v>689</v>
      </c>
      <c r="S16" t="str">
        <f t="shared" si="1"/>
        <v>NG PSEUME Sweet 1965</v>
      </c>
      <c r="V16">
        <v>285</v>
      </c>
    </row>
    <row r="17" spans="1:22" x14ac:dyDescent="0.6">
      <c r="A17">
        <v>16</v>
      </c>
      <c r="B17" t="s">
        <v>467</v>
      </c>
      <c r="C17">
        <v>40.916666999999997</v>
      </c>
      <c r="D17">
        <v>-123.8</v>
      </c>
      <c r="E17">
        <v>487.6814708</v>
      </c>
      <c r="F17">
        <v>12.2</v>
      </c>
      <c r="G17">
        <v>1.24</v>
      </c>
      <c r="H17">
        <f t="shared" si="0"/>
        <v>113</v>
      </c>
      <c r="I17" s="4" t="s">
        <v>969</v>
      </c>
      <c r="J17">
        <v>-42.515999999999998</v>
      </c>
      <c r="K17">
        <v>172.63900000000001</v>
      </c>
      <c r="L17">
        <v>490</v>
      </c>
      <c r="M17">
        <v>1961</v>
      </c>
      <c r="N17">
        <v>9.4916666666666654</v>
      </c>
      <c r="O17" s="5">
        <v>8.25</v>
      </c>
      <c r="P17" t="s">
        <v>666</v>
      </c>
      <c r="Q17" s="5" t="s">
        <v>454</v>
      </c>
      <c r="R17" s="5" t="s">
        <v>689</v>
      </c>
      <c r="S17" t="str">
        <f t="shared" si="1"/>
        <v>NG PSEUME Sweet 1965</v>
      </c>
      <c r="V17">
        <v>293</v>
      </c>
    </row>
    <row r="18" spans="1:22" x14ac:dyDescent="0.6">
      <c r="A18">
        <v>17</v>
      </c>
      <c r="B18" t="s">
        <v>468</v>
      </c>
      <c r="C18">
        <v>40.916666999999997</v>
      </c>
      <c r="D18">
        <v>-123.916667</v>
      </c>
      <c r="E18">
        <v>213.36064350000001</v>
      </c>
      <c r="F18">
        <v>11</v>
      </c>
      <c r="G18">
        <v>1.24</v>
      </c>
      <c r="H18">
        <f t="shared" si="0"/>
        <v>106</v>
      </c>
      <c r="I18" s="4" t="s">
        <v>969</v>
      </c>
      <c r="J18">
        <v>-42.515999999999998</v>
      </c>
      <c r="K18">
        <v>172.63900000000001</v>
      </c>
      <c r="L18">
        <v>490</v>
      </c>
      <c r="M18">
        <v>1961</v>
      </c>
      <c r="N18">
        <v>9.4916666666666654</v>
      </c>
      <c r="O18" s="5">
        <v>8.25</v>
      </c>
      <c r="P18" t="s">
        <v>666</v>
      </c>
      <c r="Q18" s="5" t="s">
        <v>454</v>
      </c>
      <c r="R18" s="5" t="s">
        <v>689</v>
      </c>
      <c r="S18" t="str">
        <f t="shared" si="1"/>
        <v>NG PSEUME Sweet 1965</v>
      </c>
      <c r="V18">
        <v>286</v>
      </c>
    </row>
    <row r="19" spans="1:22" x14ac:dyDescent="0.6">
      <c r="A19">
        <v>18</v>
      </c>
      <c r="B19" t="s">
        <v>469</v>
      </c>
      <c r="C19">
        <v>40.233333000000002</v>
      </c>
      <c r="D19">
        <v>-123.86666700000001</v>
      </c>
      <c r="E19">
        <v>518.16156279999996</v>
      </c>
      <c r="F19">
        <v>11.7</v>
      </c>
      <c r="G19">
        <v>0.97</v>
      </c>
      <c r="H19">
        <f t="shared" si="0"/>
        <v>96</v>
      </c>
      <c r="I19" s="4" t="s">
        <v>969</v>
      </c>
      <c r="J19">
        <v>-42.515999999999998</v>
      </c>
      <c r="K19">
        <v>172.63900000000001</v>
      </c>
      <c r="L19">
        <v>490</v>
      </c>
      <c r="M19">
        <v>1961</v>
      </c>
      <c r="N19">
        <v>9.4916666666666654</v>
      </c>
      <c r="O19" s="5">
        <v>8.25</v>
      </c>
      <c r="P19" t="s">
        <v>666</v>
      </c>
      <c r="Q19" s="5" t="s">
        <v>454</v>
      </c>
      <c r="R19" s="5" t="s">
        <v>689</v>
      </c>
      <c r="S19" t="str">
        <f t="shared" si="1"/>
        <v>NG PSEUME Sweet 1965</v>
      </c>
      <c r="V19">
        <v>276</v>
      </c>
    </row>
    <row r="20" spans="1:22" x14ac:dyDescent="0.6">
      <c r="A20">
        <v>19</v>
      </c>
      <c r="B20" t="s">
        <v>470</v>
      </c>
      <c r="C20">
        <v>39.6</v>
      </c>
      <c r="D20">
        <v>-123.8</v>
      </c>
      <c r="E20">
        <v>152.4004596</v>
      </c>
      <c r="F20">
        <v>11.4</v>
      </c>
      <c r="G20">
        <v>0.74</v>
      </c>
      <c r="H20">
        <f t="shared" si="0"/>
        <v>103</v>
      </c>
      <c r="I20" s="4" t="s">
        <v>969</v>
      </c>
      <c r="J20">
        <v>-42.515999999999998</v>
      </c>
      <c r="K20">
        <v>172.63900000000001</v>
      </c>
      <c r="L20">
        <v>490</v>
      </c>
      <c r="M20">
        <v>1961</v>
      </c>
      <c r="N20">
        <v>9.4916666666666654</v>
      </c>
      <c r="O20" s="5">
        <v>8.25</v>
      </c>
      <c r="P20" t="s">
        <v>666</v>
      </c>
      <c r="Q20" s="5" t="s">
        <v>454</v>
      </c>
      <c r="R20" s="5" t="s">
        <v>689</v>
      </c>
      <c r="S20" t="str">
        <f t="shared" si="1"/>
        <v>NG PSEUME Sweet 1965</v>
      </c>
      <c r="V20">
        <v>283</v>
      </c>
    </row>
    <row r="21" spans="1:22" x14ac:dyDescent="0.6">
      <c r="A21">
        <v>20</v>
      </c>
      <c r="B21" t="s">
        <v>471</v>
      </c>
      <c r="C21">
        <v>39.833333000000003</v>
      </c>
      <c r="D21">
        <v>-123.05</v>
      </c>
      <c r="E21">
        <v>762.00229820000004</v>
      </c>
      <c r="F21">
        <v>13.4</v>
      </c>
      <c r="G21">
        <v>0.87</v>
      </c>
      <c r="H21">
        <f t="shared" si="0"/>
        <v>102</v>
      </c>
      <c r="I21" s="4" t="s">
        <v>969</v>
      </c>
      <c r="J21">
        <v>-42.515999999999998</v>
      </c>
      <c r="K21">
        <v>172.63900000000001</v>
      </c>
      <c r="L21">
        <v>490</v>
      </c>
      <c r="M21">
        <v>1961</v>
      </c>
      <c r="N21">
        <v>9.4916666666666654</v>
      </c>
      <c r="O21" s="5">
        <v>8.25</v>
      </c>
      <c r="P21" t="s">
        <v>666</v>
      </c>
      <c r="Q21" s="5" t="s">
        <v>454</v>
      </c>
      <c r="R21" s="5" t="s">
        <v>689</v>
      </c>
      <c r="S21" t="str">
        <f>S20</f>
        <v>NG PSEUME Sweet 1965</v>
      </c>
      <c r="V21">
        <v>282</v>
      </c>
    </row>
    <row r="22" spans="1:22" x14ac:dyDescent="0.6">
      <c r="A22">
        <v>22</v>
      </c>
      <c r="B22" t="s">
        <v>472</v>
      </c>
      <c r="C22">
        <v>39.85</v>
      </c>
      <c r="D22">
        <v>-123.6</v>
      </c>
      <c r="E22">
        <v>762.00229820000004</v>
      </c>
      <c r="F22">
        <v>11.6</v>
      </c>
      <c r="G22">
        <v>1.23</v>
      </c>
      <c r="H22">
        <f t="shared" si="0"/>
        <v>101</v>
      </c>
      <c r="I22" s="4" t="s">
        <v>969</v>
      </c>
      <c r="J22">
        <v>-42.515999999999998</v>
      </c>
      <c r="K22">
        <v>172.63900000000001</v>
      </c>
      <c r="L22">
        <v>490</v>
      </c>
      <c r="M22">
        <v>1961</v>
      </c>
      <c r="N22">
        <v>9.4916666666666654</v>
      </c>
      <c r="O22" s="5">
        <v>8.25</v>
      </c>
      <c r="P22" t="s">
        <v>666</v>
      </c>
      <c r="Q22" s="5" t="s">
        <v>454</v>
      </c>
      <c r="R22" s="5" t="s">
        <v>689</v>
      </c>
      <c r="S22" t="str">
        <f t="shared" si="1"/>
        <v>NG PSEUME Sweet 1965</v>
      </c>
      <c r="V22">
        <v>281</v>
      </c>
    </row>
    <row r="23" spans="1:22" x14ac:dyDescent="0.6">
      <c r="A23">
        <v>24</v>
      </c>
      <c r="B23" t="s">
        <v>473</v>
      </c>
      <c r="C23">
        <v>39.35</v>
      </c>
      <c r="D23">
        <v>-123.716667</v>
      </c>
      <c r="E23">
        <v>152.4004596</v>
      </c>
      <c r="F23">
        <v>11.8</v>
      </c>
      <c r="G23">
        <v>0.74</v>
      </c>
      <c r="H23">
        <f t="shared" si="0"/>
        <v>113</v>
      </c>
      <c r="I23" s="4" t="s">
        <v>969</v>
      </c>
      <c r="J23">
        <v>-42.515999999999998</v>
      </c>
      <c r="K23">
        <v>172.63900000000001</v>
      </c>
      <c r="L23">
        <v>490</v>
      </c>
      <c r="M23">
        <v>1961</v>
      </c>
      <c r="N23">
        <v>9.4916666666666654</v>
      </c>
      <c r="O23" s="5">
        <v>8.25</v>
      </c>
      <c r="P23" t="s">
        <v>666</v>
      </c>
      <c r="Q23" s="5" t="s">
        <v>454</v>
      </c>
      <c r="R23" s="5" t="s">
        <v>689</v>
      </c>
      <c r="S23" t="str">
        <f t="shared" si="1"/>
        <v>NG PSEUME Sweet 1965</v>
      </c>
      <c r="V23">
        <v>293</v>
      </c>
    </row>
    <row r="24" spans="1:22" x14ac:dyDescent="0.6">
      <c r="A24">
        <v>26</v>
      </c>
      <c r="B24" t="s">
        <v>474</v>
      </c>
      <c r="C24">
        <v>38.75</v>
      </c>
      <c r="D24">
        <v>-120.75</v>
      </c>
      <c r="E24">
        <v>914.40275780000002</v>
      </c>
      <c r="F24">
        <v>14</v>
      </c>
      <c r="G24">
        <v>0.73</v>
      </c>
      <c r="H24">
        <f t="shared" si="0"/>
        <v>87</v>
      </c>
      <c r="I24" s="4" t="s">
        <v>969</v>
      </c>
      <c r="J24">
        <v>-42.515999999999998</v>
      </c>
      <c r="K24">
        <v>172.63900000000001</v>
      </c>
      <c r="L24">
        <v>490</v>
      </c>
      <c r="M24">
        <v>1961</v>
      </c>
      <c r="N24">
        <v>9.4916666666666654</v>
      </c>
      <c r="O24" s="5">
        <v>8.25</v>
      </c>
      <c r="P24" t="s">
        <v>666</v>
      </c>
      <c r="Q24" s="5" t="s">
        <v>454</v>
      </c>
      <c r="R24" s="5" t="s">
        <v>689</v>
      </c>
      <c r="S24" t="str">
        <f t="shared" si="1"/>
        <v>NG PSEUME Sweet 1965</v>
      </c>
      <c r="V24">
        <v>267</v>
      </c>
    </row>
    <row r="25" spans="1:22" x14ac:dyDescent="0.6">
      <c r="A25">
        <v>27</v>
      </c>
      <c r="B25" t="s">
        <v>475</v>
      </c>
      <c r="C25">
        <v>38.766666999999998</v>
      </c>
      <c r="D25">
        <v>-122.683333</v>
      </c>
      <c r="E25">
        <v>457.20137890000001</v>
      </c>
      <c r="F25">
        <v>14.7</v>
      </c>
      <c r="G25">
        <v>0.47</v>
      </c>
      <c r="H25">
        <f t="shared" si="0"/>
        <v>93</v>
      </c>
      <c r="I25" s="4" t="s">
        <v>969</v>
      </c>
      <c r="J25">
        <v>-42.515999999999998</v>
      </c>
      <c r="K25">
        <v>172.63900000000001</v>
      </c>
      <c r="L25">
        <v>490</v>
      </c>
      <c r="M25">
        <v>1961</v>
      </c>
      <c r="N25">
        <v>9.4916666666666654</v>
      </c>
      <c r="O25" s="5">
        <v>8.25</v>
      </c>
      <c r="P25" t="s">
        <v>666</v>
      </c>
      <c r="Q25" s="5" t="s">
        <v>454</v>
      </c>
      <c r="R25" s="5" t="s">
        <v>689</v>
      </c>
      <c r="S25" t="str">
        <f t="shared" si="1"/>
        <v>NG PSEUME Sweet 1965</v>
      </c>
      <c r="V25">
        <v>273</v>
      </c>
    </row>
    <row r="26" spans="1:22" x14ac:dyDescent="0.6">
      <c r="A26">
        <v>28</v>
      </c>
      <c r="B26" t="s">
        <v>476</v>
      </c>
      <c r="C26">
        <v>38.65</v>
      </c>
      <c r="D26">
        <v>-123.36666700000001</v>
      </c>
      <c r="E26">
        <v>152.4004596</v>
      </c>
      <c r="F26">
        <v>12</v>
      </c>
      <c r="G26">
        <v>0.51</v>
      </c>
      <c r="H26">
        <f t="shared" si="0"/>
        <v>111</v>
      </c>
      <c r="I26" s="4" t="s">
        <v>969</v>
      </c>
      <c r="J26">
        <v>-42.515999999999998</v>
      </c>
      <c r="K26">
        <v>172.63900000000001</v>
      </c>
      <c r="L26">
        <v>490</v>
      </c>
      <c r="M26">
        <v>1961</v>
      </c>
      <c r="N26">
        <v>9.4916666666666654</v>
      </c>
      <c r="O26" s="5">
        <v>8.25</v>
      </c>
      <c r="P26" t="s">
        <v>666</v>
      </c>
      <c r="Q26" s="5" t="s">
        <v>454</v>
      </c>
      <c r="R26" s="5" t="s">
        <v>689</v>
      </c>
      <c r="S26" t="str">
        <f t="shared" si="1"/>
        <v>NG PSEUME Sweet 1965</v>
      </c>
      <c r="V26">
        <v>291</v>
      </c>
    </row>
    <row r="27" spans="1:22" x14ac:dyDescent="0.6">
      <c r="A27">
        <v>30</v>
      </c>
      <c r="B27" t="s">
        <v>477</v>
      </c>
      <c r="C27">
        <v>37.083333000000003</v>
      </c>
      <c r="D27">
        <v>-122.25</v>
      </c>
      <c r="E27">
        <v>304.80091929999998</v>
      </c>
      <c r="F27">
        <v>13.1</v>
      </c>
      <c r="G27">
        <v>0.36</v>
      </c>
      <c r="H27">
        <f t="shared" si="0"/>
        <v>101</v>
      </c>
      <c r="I27" s="4" t="s">
        <v>969</v>
      </c>
      <c r="J27">
        <v>-42.515999999999998</v>
      </c>
      <c r="K27">
        <v>172.63900000000001</v>
      </c>
      <c r="L27">
        <v>490</v>
      </c>
      <c r="M27">
        <v>1961</v>
      </c>
      <c r="N27">
        <v>9.4916666666666654</v>
      </c>
      <c r="O27" s="5">
        <v>8.25</v>
      </c>
      <c r="P27" t="s">
        <v>666</v>
      </c>
      <c r="Q27" s="5" t="s">
        <v>454</v>
      </c>
      <c r="R27" s="5" t="s">
        <v>689</v>
      </c>
      <c r="S27" t="str">
        <f t="shared" si="1"/>
        <v>NG PSEUME Sweet 1965</v>
      </c>
      <c r="V27">
        <v>281</v>
      </c>
    </row>
    <row r="32" spans="1:22" x14ac:dyDescent="0.6">
      <c r="S32" t="s">
        <v>728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17"/>
  <sheetViews>
    <sheetView workbookViewId="0">
      <selection activeCell="A3" sqref="A3"/>
    </sheetView>
  </sheetViews>
  <sheetFormatPr defaultColWidth="10.796875" defaultRowHeight="15.6" x14ac:dyDescent="0.6"/>
  <cols>
    <col min="1" max="1" width="4" bestFit="1" customWidth="1"/>
    <col min="2" max="2" width="5.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454</v>
      </c>
    </row>
    <row r="2" spans="1:12" x14ac:dyDescent="0.6">
      <c r="A2" s="4" t="s">
        <v>606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4</v>
      </c>
      <c r="B5" t="s">
        <v>478</v>
      </c>
      <c r="C5">
        <v>50.5</v>
      </c>
      <c r="D5">
        <v>126.75</v>
      </c>
      <c r="E5">
        <v>150</v>
      </c>
      <c r="F5">
        <v>9.1999999999999993</v>
      </c>
      <c r="G5">
        <v>5.51</v>
      </c>
      <c r="H5" t="s">
        <v>479</v>
      </c>
      <c r="I5">
        <v>25</v>
      </c>
      <c r="J5">
        <v>18.600000000000001</v>
      </c>
    </row>
    <row r="6" spans="1:12" x14ac:dyDescent="0.6">
      <c r="A6">
        <v>2</v>
      </c>
      <c r="B6" t="s">
        <v>480</v>
      </c>
      <c r="C6">
        <v>49.75</v>
      </c>
      <c r="D6">
        <v>125</v>
      </c>
      <c r="E6">
        <v>460</v>
      </c>
      <c r="F6">
        <v>7.7</v>
      </c>
      <c r="G6">
        <v>2.39</v>
      </c>
      <c r="H6" t="s">
        <v>479</v>
      </c>
      <c r="I6">
        <v>25</v>
      </c>
      <c r="J6">
        <v>17.7</v>
      </c>
    </row>
    <row r="7" spans="1:12" x14ac:dyDescent="0.6">
      <c r="A7">
        <v>1</v>
      </c>
      <c r="B7" t="s">
        <v>481</v>
      </c>
      <c r="C7">
        <v>49.17</v>
      </c>
      <c r="D7">
        <v>124</v>
      </c>
      <c r="E7">
        <v>840</v>
      </c>
      <c r="F7">
        <v>6.6</v>
      </c>
      <c r="G7">
        <v>2.08</v>
      </c>
      <c r="H7" t="s">
        <v>479</v>
      </c>
      <c r="I7">
        <v>25</v>
      </c>
      <c r="J7">
        <v>18.5</v>
      </c>
    </row>
    <row r="8" spans="1:12" x14ac:dyDescent="0.6">
      <c r="A8">
        <v>3</v>
      </c>
      <c r="B8" t="s">
        <v>482</v>
      </c>
      <c r="C8">
        <v>48.83</v>
      </c>
      <c r="D8">
        <v>124.25</v>
      </c>
      <c r="E8">
        <v>200</v>
      </c>
      <c r="F8">
        <v>9.6</v>
      </c>
      <c r="G8">
        <v>3.66</v>
      </c>
      <c r="H8" t="s">
        <v>479</v>
      </c>
      <c r="I8">
        <v>25</v>
      </c>
      <c r="J8">
        <v>18.7</v>
      </c>
    </row>
    <row r="9" spans="1:12" x14ac:dyDescent="0.6">
      <c r="A9">
        <v>6</v>
      </c>
      <c r="B9" t="s">
        <v>483</v>
      </c>
      <c r="C9">
        <v>47.25</v>
      </c>
      <c r="D9">
        <v>123.33</v>
      </c>
      <c r="E9">
        <v>90</v>
      </c>
      <c r="F9">
        <v>10.3</v>
      </c>
      <c r="G9">
        <v>3.62</v>
      </c>
      <c r="H9" t="s">
        <v>479</v>
      </c>
      <c r="I9">
        <v>25</v>
      </c>
      <c r="J9">
        <v>20.100000000000001</v>
      </c>
    </row>
    <row r="10" spans="1:12" x14ac:dyDescent="0.6">
      <c r="A10">
        <v>5</v>
      </c>
      <c r="B10" t="s">
        <v>484</v>
      </c>
      <c r="C10">
        <v>46.75</v>
      </c>
      <c r="D10">
        <v>122.75</v>
      </c>
      <c r="E10">
        <v>590</v>
      </c>
      <c r="F10">
        <v>8.4</v>
      </c>
      <c r="G10">
        <v>2.29</v>
      </c>
      <c r="H10" t="s">
        <v>479</v>
      </c>
      <c r="I10">
        <v>25</v>
      </c>
      <c r="J10">
        <v>18</v>
      </c>
    </row>
    <row r="11" spans="1:12" x14ac:dyDescent="0.6">
      <c r="A11">
        <v>7</v>
      </c>
      <c r="B11" t="s">
        <v>485</v>
      </c>
      <c r="C11">
        <v>45.5</v>
      </c>
      <c r="D11">
        <v>123.5</v>
      </c>
      <c r="E11">
        <v>580</v>
      </c>
      <c r="F11">
        <v>9.4</v>
      </c>
      <c r="G11">
        <v>4.63</v>
      </c>
      <c r="H11" t="s">
        <v>479</v>
      </c>
      <c r="I11">
        <v>25</v>
      </c>
      <c r="J11">
        <v>18.7</v>
      </c>
    </row>
    <row r="12" spans="1:12" x14ac:dyDescent="0.6">
      <c r="A12">
        <v>9</v>
      </c>
      <c r="B12" t="s">
        <v>486</v>
      </c>
      <c r="C12">
        <v>45.17</v>
      </c>
      <c r="D12">
        <v>122.1</v>
      </c>
      <c r="E12">
        <v>550</v>
      </c>
      <c r="F12">
        <v>9.9</v>
      </c>
      <c r="G12">
        <v>3.15</v>
      </c>
      <c r="H12" t="s">
        <v>479</v>
      </c>
      <c r="I12">
        <v>25</v>
      </c>
      <c r="J12">
        <v>18.600000000000001</v>
      </c>
    </row>
    <row r="13" spans="1:12" x14ac:dyDescent="0.6">
      <c r="A13">
        <v>10</v>
      </c>
      <c r="B13" t="s">
        <v>487</v>
      </c>
      <c r="C13">
        <v>45.17</v>
      </c>
      <c r="D13">
        <v>121.75</v>
      </c>
      <c r="E13">
        <v>1070</v>
      </c>
      <c r="F13">
        <v>5.8</v>
      </c>
      <c r="G13">
        <v>2.38</v>
      </c>
      <c r="H13" t="s">
        <v>479</v>
      </c>
      <c r="I13">
        <v>25</v>
      </c>
      <c r="J13">
        <v>18.2</v>
      </c>
    </row>
    <row r="14" spans="1:12" x14ac:dyDescent="0.6">
      <c r="A14">
        <v>8</v>
      </c>
      <c r="B14" t="s">
        <v>488</v>
      </c>
      <c r="C14">
        <v>44.83</v>
      </c>
      <c r="D14">
        <v>123.05</v>
      </c>
      <c r="E14">
        <v>60</v>
      </c>
      <c r="F14">
        <v>11.5</v>
      </c>
      <c r="G14">
        <v>2.3199999999999998</v>
      </c>
      <c r="H14" t="s">
        <v>479</v>
      </c>
      <c r="I14">
        <v>25</v>
      </c>
      <c r="J14">
        <v>18.899999999999999</v>
      </c>
    </row>
    <row r="15" spans="1:12" x14ac:dyDescent="0.6">
      <c r="A15">
        <v>11</v>
      </c>
      <c r="B15" t="s">
        <v>489</v>
      </c>
      <c r="C15">
        <v>44.5</v>
      </c>
      <c r="D15">
        <v>123.6</v>
      </c>
      <c r="E15">
        <v>580</v>
      </c>
      <c r="F15">
        <v>10.1</v>
      </c>
      <c r="G15">
        <v>3.06</v>
      </c>
      <c r="H15" t="s">
        <v>479</v>
      </c>
      <c r="I15">
        <v>25</v>
      </c>
      <c r="J15">
        <v>18.7</v>
      </c>
    </row>
    <row r="16" spans="1:12" x14ac:dyDescent="0.6">
      <c r="A16">
        <v>12</v>
      </c>
      <c r="B16" t="s">
        <v>490</v>
      </c>
      <c r="C16">
        <v>43.75</v>
      </c>
      <c r="D16">
        <v>122.17</v>
      </c>
      <c r="E16">
        <v>580</v>
      </c>
      <c r="F16">
        <v>12.4</v>
      </c>
      <c r="G16">
        <v>3.37</v>
      </c>
      <c r="H16" t="s">
        <v>479</v>
      </c>
      <c r="I16">
        <v>25</v>
      </c>
      <c r="J16">
        <v>17.899999999999999</v>
      </c>
    </row>
    <row r="17" spans="1:10" x14ac:dyDescent="0.6">
      <c r="A17">
        <v>13</v>
      </c>
      <c r="B17" t="s">
        <v>491</v>
      </c>
      <c r="C17">
        <v>43.75</v>
      </c>
      <c r="D17">
        <v>122.17</v>
      </c>
      <c r="E17">
        <v>840</v>
      </c>
      <c r="F17">
        <v>11.2</v>
      </c>
      <c r="G17">
        <v>3.37</v>
      </c>
      <c r="H17" t="s">
        <v>479</v>
      </c>
      <c r="I17">
        <v>25</v>
      </c>
      <c r="J17">
        <v>18.7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W52"/>
  <sheetViews>
    <sheetView topLeftCell="H1" workbookViewId="0">
      <selection activeCell="V10" sqref="V10"/>
    </sheetView>
  </sheetViews>
  <sheetFormatPr defaultColWidth="10.796875" defaultRowHeight="15.6" x14ac:dyDescent="0.6"/>
  <cols>
    <col min="1" max="1" width="4" bestFit="1" customWidth="1"/>
    <col min="2" max="2" width="5.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12" bestFit="1" customWidth="1"/>
    <col min="9" max="9" width="9.5" bestFit="1" customWidth="1"/>
  </cols>
  <sheetData>
    <row r="1" spans="1:23" x14ac:dyDescent="0.6">
      <c r="A1" s="2" t="s">
        <v>454</v>
      </c>
    </row>
    <row r="2" spans="1:23" x14ac:dyDescent="0.6">
      <c r="A2" s="4" t="s">
        <v>607</v>
      </c>
    </row>
    <row r="4" spans="1:23" s="1" customFormat="1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" t="s">
        <v>743</v>
      </c>
      <c r="G4" s="1" t="s">
        <v>744</v>
      </c>
      <c r="H4" s="1" t="s">
        <v>39</v>
      </c>
      <c r="I4" s="1" t="s">
        <v>40</v>
      </c>
      <c r="J4" s="12" t="s">
        <v>624</v>
      </c>
      <c r="K4" s="12" t="s">
        <v>629</v>
      </c>
      <c r="L4" s="12" t="s">
        <v>625</v>
      </c>
      <c r="M4" s="1" t="s">
        <v>727</v>
      </c>
      <c r="N4" s="12" t="s">
        <v>745</v>
      </c>
      <c r="O4" s="12" t="s">
        <v>746</v>
      </c>
      <c r="P4" s="12" t="s">
        <v>992</v>
      </c>
      <c r="Q4" s="12" t="s">
        <v>654</v>
      </c>
      <c r="R4" s="12" t="s">
        <v>1054</v>
      </c>
      <c r="S4" s="12" t="s">
        <v>971</v>
      </c>
    </row>
    <row r="5" spans="1:23" x14ac:dyDescent="0.6">
      <c r="A5">
        <v>1</v>
      </c>
      <c r="B5" t="s">
        <v>481</v>
      </c>
      <c r="C5">
        <v>49.17</v>
      </c>
      <c r="D5">
        <v>-124</v>
      </c>
      <c r="E5">
        <v>840</v>
      </c>
      <c r="F5">
        <v>6.6</v>
      </c>
      <c r="G5">
        <v>2.08</v>
      </c>
      <c r="H5">
        <v>127.4</v>
      </c>
      <c r="I5" t="s">
        <v>969</v>
      </c>
      <c r="J5">
        <v>44.83</v>
      </c>
      <c r="K5">
        <v>-123.05</v>
      </c>
      <c r="L5">
        <v>60</v>
      </c>
      <c r="M5">
        <v>1962</v>
      </c>
      <c r="N5">
        <v>11.5</v>
      </c>
      <c r="O5">
        <v>2.3199999999999998</v>
      </c>
      <c r="P5" t="s">
        <v>666</v>
      </c>
      <c r="Q5" s="5" t="s">
        <v>454</v>
      </c>
      <c r="R5" s="5" t="s">
        <v>689</v>
      </c>
      <c r="S5" t="s">
        <v>738</v>
      </c>
    </row>
    <row r="6" spans="1:23" x14ac:dyDescent="0.6">
      <c r="A6">
        <v>2</v>
      </c>
      <c r="B6" t="s">
        <v>480</v>
      </c>
      <c r="C6">
        <v>49.75</v>
      </c>
      <c r="D6">
        <v>-125</v>
      </c>
      <c r="E6">
        <v>460</v>
      </c>
      <c r="F6">
        <v>7.7</v>
      </c>
      <c r="G6">
        <v>2.39</v>
      </c>
      <c r="H6">
        <v>128.5</v>
      </c>
      <c r="I6" t="s">
        <v>969</v>
      </c>
      <c r="J6">
        <v>44.83</v>
      </c>
      <c r="K6">
        <v>-123.05</v>
      </c>
      <c r="L6">
        <v>60</v>
      </c>
      <c r="M6">
        <v>1962</v>
      </c>
      <c r="N6">
        <v>11.5</v>
      </c>
      <c r="O6">
        <v>2.3199999999999998</v>
      </c>
      <c r="P6" t="s">
        <v>666</v>
      </c>
      <c r="Q6" s="5" t="s">
        <v>454</v>
      </c>
      <c r="R6" s="5" t="s">
        <v>689</v>
      </c>
      <c r="S6" t="s">
        <v>738</v>
      </c>
    </row>
    <row r="7" spans="1:23" x14ac:dyDescent="0.6">
      <c r="A7">
        <v>3</v>
      </c>
      <c r="B7" t="s">
        <v>482</v>
      </c>
      <c r="C7">
        <v>48.83</v>
      </c>
      <c r="D7">
        <v>-124.25</v>
      </c>
      <c r="E7">
        <v>200</v>
      </c>
      <c r="F7">
        <v>9.6</v>
      </c>
      <c r="G7">
        <v>3.66</v>
      </c>
      <c r="H7">
        <v>125.80000000000001</v>
      </c>
      <c r="I7" t="s">
        <v>969</v>
      </c>
      <c r="J7">
        <v>44.83</v>
      </c>
      <c r="K7">
        <v>-123.05</v>
      </c>
      <c r="L7">
        <v>60</v>
      </c>
      <c r="M7">
        <v>1962</v>
      </c>
      <c r="N7">
        <v>11.5</v>
      </c>
      <c r="O7">
        <v>2.3199999999999998</v>
      </c>
      <c r="P7" t="s">
        <v>666</v>
      </c>
      <c r="Q7" s="5" t="s">
        <v>454</v>
      </c>
      <c r="R7" s="5" t="s">
        <v>689</v>
      </c>
      <c r="S7" t="s">
        <v>738</v>
      </c>
      <c r="W7" t="s">
        <v>1107</v>
      </c>
    </row>
    <row r="8" spans="1:23" x14ac:dyDescent="0.6">
      <c r="A8">
        <v>4</v>
      </c>
      <c r="B8" t="s">
        <v>478</v>
      </c>
      <c r="C8">
        <v>50.5</v>
      </c>
      <c r="D8">
        <v>-126.75</v>
      </c>
      <c r="E8">
        <v>150</v>
      </c>
      <c r="F8">
        <v>9.1999999999999993</v>
      </c>
      <c r="G8">
        <v>5.51</v>
      </c>
      <c r="H8">
        <v>127.9</v>
      </c>
      <c r="I8" t="s">
        <v>969</v>
      </c>
      <c r="J8">
        <v>44.83</v>
      </c>
      <c r="K8">
        <v>-123.05</v>
      </c>
      <c r="L8">
        <v>60</v>
      </c>
      <c r="M8">
        <v>1962</v>
      </c>
      <c r="N8">
        <v>11.5</v>
      </c>
      <c r="O8">
        <v>2.3199999999999998</v>
      </c>
      <c r="P8" t="s">
        <v>666</v>
      </c>
      <c r="Q8" s="5" t="s">
        <v>454</v>
      </c>
      <c r="R8" s="5" t="s">
        <v>689</v>
      </c>
      <c r="S8" t="s">
        <v>738</v>
      </c>
    </row>
    <row r="9" spans="1:23" x14ac:dyDescent="0.6">
      <c r="A9">
        <v>5</v>
      </c>
      <c r="B9" t="s">
        <v>484</v>
      </c>
      <c r="C9">
        <v>46.75</v>
      </c>
      <c r="D9">
        <v>-122.75</v>
      </c>
      <c r="E9">
        <v>590</v>
      </c>
      <c r="F9">
        <v>8.4</v>
      </c>
      <c r="G9">
        <v>2.29</v>
      </c>
      <c r="H9">
        <v>122.9</v>
      </c>
      <c r="I9" t="s">
        <v>969</v>
      </c>
      <c r="J9">
        <v>44.83</v>
      </c>
      <c r="K9">
        <v>-123.05</v>
      </c>
      <c r="L9">
        <v>60</v>
      </c>
      <c r="M9">
        <v>1962</v>
      </c>
      <c r="N9">
        <v>11.5</v>
      </c>
      <c r="O9">
        <v>2.3199999999999998</v>
      </c>
      <c r="P9" t="s">
        <v>666</v>
      </c>
      <c r="Q9" s="5" t="s">
        <v>454</v>
      </c>
      <c r="R9" s="5" t="s">
        <v>689</v>
      </c>
      <c r="S9" t="s">
        <v>738</v>
      </c>
      <c r="W9">
        <v>128.4</v>
      </c>
    </row>
    <row r="10" spans="1:23" x14ac:dyDescent="0.6">
      <c r="A10">
        <v>6</v>
      </c>
      <c r="B10" t="s">
        <v>483</v>
      </c>
      <c r="C10">
        <v>47.25</v>
      </c>
      <c r="D10">
        <v>-123.33</v>
      </c>
      <c r="E10">
        <v>90</v>
      </c>
      <c r="F10">
        <v>10.3</v>
      </c>
      <c r="G10">
        <v>3.62</v>
      </c>
      <c r="H10">
        <v>128</v>
      </c>
      <c r="I10" t="s">
        <v>969</v>
      </c>
      <c r="J10">
        <v>44.83</v>
      </c>
      <c r="K10">
        <v>-123.05</v>
      </c>
      <c r="L10">
        <v>60</v>
      </c>
      <c r="M10">
        <v>1962</v>
      </c>
      <c r="N10">
        <v>11.5</v>
      </c>
      <c r="O10">
        <v>2.3199999999999998</v>
      </c>
      <c r="P10" t="s">
        <v>666</v>
      </c>
      <c r="Q10" s="5" t="s">
        <v>454</v>
      </c>
      <c r="R10" s="5" t="s">
        <v>689</v>
      </c>
      <c r="S10" t="s">
        <v>738</v>
      </c>
      <c r="W10">
        <v>129.80000000000001</v>
      </c>
    </row>
    <row r="11" spans="1:23" x14ac:dyDescent="0.6">
      <c r="A11">
        <v>7</v>
      </c>
      <c r="B11" t="s">
        <v>485</v>
      </c>
      <c r="C11">
        <v>45.5</v>
      </c>
      <c r="D11">
        <v>-123.5</v>
      </c>
      <c r="E11">
        <v>580</v>
      </c>
      <c r="F11">
        <v>9.4</v>
      </c>
      <c r="G11">
        <v>4.63</v>
      </c>
      <c r="H11">
        <v>127.7</v>
      </c>
      <c r="I11" t="s">
        <v>969</v>
      </c>
      <c r="J11">
        <v>44.83</v>
      </c>
      <c r="K11">
        <v>-123.05</v>
      </c>
      <c r="L11">
        <v>60</v>
      </c>
      <c r="M11">
        <v>1962</v>
      </c>
      <c r="N11">
        <v>11.5</v>
      </c>
      <c r="O11">
        <v>2.3199999999999998</v>
      </c>
      <c r="P11" t="s">
        <v>666</v>
      </c>
      <c r="Q11" s="5" t="s">
        <v>454</v>
      </c>
      <c r="R11" s="5" t="s">
        <v>689</v>
      </c>
      <c r="S11" t="s">
        <v>738</v>
      </c>
      <c r="W11">
        <v>126.4</v>
      </c>
    </row>
    <row r="12" spans="1:23" x14ac:dyDescent="0.6">
      <c r="A12">
        <v>8</v>
      </c>
      <c r="B12" t="s">
        <v>488</v>
      </c>
      <c r="C12">
        <v>44.83</v>
      </c>
      <c r="D12">
        <v>-123.05</v>
      </c>
      <c r="E12">
        <v>60</v>
      </c>
      <c r="F12">
        <v>11.5</v>
      </c>
      <c r="G12">
        <v>2.3199999999999998</v>
      </c>
      <c r="H12">
        <v>118.80000000000001</v>
      </c>
      <c r="I12" t="s">
        <v>969</v>
      </c>
      <c r="J12">
        <v>44.83</v>
      </c>
      <c r="K12">
        <v>-123.05</v>
      </c>
      <c r="L12">
        <v>60</v>
      </c>
      <c r="M12">
        <v>1962</v>
      </c>
      <c r="N12">
        <v>11.5</v>
      </c>
      <c r="O12">
        <v>2.3199999999999998</v>
      </c>
      <c r="P12" t="s">
        <v>666</v>
      </c>
      <c r="Q12" s="5" t="s">
        <v>454</v>
      </c>
      <c r="R12" s="5" t="s">
        <v>689</v>
      </c>
      <c r="S12" t="s">
        <v>738</v>
      </c>
      <c r="W12">
        <v>131</v>
      </c>
    </row>
    <row r="13" spans="1:23" x14ac:dyDescent="0.6">
      <c r="A13">
        <v>9</v>
      </c>
      <c r="B13" t="s">
        <v>486</v>
      </c>
      <c r="C13">
        <v>45.17</v>
      </c>
      <c r="D13">
        <v>-122.1</v>
      </c>
      <c r="E13">
        <v>550</v>
      </c>
      <c r="F13">
        <v>9.9</v>
      </c>
      <c r="G13">
        <v>3.15</v>
      </c>
      <c r="H13">
        <v>122.30000000000001</v>
      </c>
      <c r="I13" t="s">
        <v>969</v>
      </c>
      <c r="J13">
        <v>44.83</v>
      </c>
      <c r="K13">
        <v>-123.05</v>
      </c>
      <c r="L13">
        <v>60</v>
      </c>
      <c r="M13">
        <v>1962</v>
      </c>
      <c r="N13">
        <v>11.5</v>
      </c>
      <c r="O13">
        <v>2.3199999999999998</v>
      </c>
      <c r="P13" t="s">
        <v>666</v>
      </c>
      <c r="Q13" s="5" t="s">
        <v>454</v>
      </c>
      <c r="R13" s="5" t="s">
        <v>689</v>
      </c>
      <c r="S13" t="s">
        <v>738</v>
      </c>
      <c r="W13">
        <v>125.3</v>
      </c>
    </row>
    <row r="14" spans="1:23" x14ac:dyDescent="0.6">
      <c r="A14">
        <v>10</v>
      </c>
      <c r="B14" t="s">
        <v>487</v>
      </c>
      <c r="C14">
        <v>45.17</v>
      </c>
      <c r="D14">
        <v>-121.75</v>
      </c>
      <c r="E14">
        <v>1070</v>
      </c>
      <c r="F14">
        <v>5.8</v>
      </c>
      <c r="G14">
        <v>2.38</v>
      </c>
      <c r="H14">
        <v>124.60000000000001</v>
      </c>
      <c r="I14" t="s">
        <v>969</v>
      </c>
      <c r="J14">
        <v>44.83</v>
      </c>
      <c r="K14">
        <v>-123.05</v>
      </c>
      <c r="L14">
        <v>60</v>
      </c>
      <c r="M14">
        <v>1962</v>
      </c>
      <c r="N14">
        <v>11.5</v>
      </c>
      <c r="O14">
        <v>2.3199999999999998</v>
      </c>
      <c r="P14" t="s">
        <v>666</v>
      </c>
      <c r="Q14" s="5" t="s">
        <v>454</v>
      </c>
      <c r="R14" s="5" t="s">
        <v>689</v>
      </c>
      <c r="S14" t="s">
        <v>738</v>
      </c>
      <c r="W14">
        <v>129.9</v>
      </c>
    </row>
    <row r="15" spans="1:23" x14ac:dyDescent="0.6">
      <c r="A15">
        <v>11</v>
      </c>
      <c r="B15" t="s">
        <v>489</v>
      </c>
      <c r="C15">
        <v>44.5</v>
      </c>
      <c r="D15">
        <v>-123.6</v>
      </c>
      <c r="E15">
        <v>580</v>
      </c>
      <c r="F15">
        <v>10.1</v>
      </c>
      <c r="G15">
        <v>3.06</v>
      </c>
      <c r="H15">
        <v>123</v>
      </c>
      <c r="I15" t="s">
        <v>969</v>
      </c>
      <c r="J15">
        <v>44.83</v>
      </c>
      <c r="K15">
        <v>-123.05</v>
      </c>
      <c r="L15">
        <v>60</v>
      </c>
      <c r="M15">
        <v>1962</v>
      </c>
      <c r="N15">
        <v>11.5</v>
      </c>
      <c r="O15">
        <v>2.3199999999999998</v>
      </c>
      <c r="P15" t="s">
        <v>666</v>
      </c>
      <c r="Q15" s="5" t="s">
        <v>454</v>
      </c>
      <c r="R15" s="5" t="s">
        <v>689</v>
      </c>
      <c r="S15" t="s">
        <v>738</v>
      </c>
      <c r="W15">
        <v>130.1</v>
      </c>
    </row>
    <row r="16" spans="1:23" x14ac:dyDescent="0.6">
      <c r="A16">
        <v>12</v>
      </c>
      <c r="B16" t="s">
        <v>490</v>
      </c>
      <c r="C16">
        <v>43.75</v>
      </c>
      <c r="D16">
        <v>-122.17</v>
      </c>
      <c r="E16">
        <v>580</v>
      </c>
      <c r="F16">
        <v>12.4</v>
      </c>
      <c r="G16">
        <v>3.37</v>
      </c>
      <c r="H16">
        <v>120.4</v>
      </c>
      <c r="I16" t="s">
        <v>969</v>
      </c>
      <c r="J16">
        <v>44.83</v>
      </c>
      <c r="K16">
        <v>-123.05</v>
      </c>
      <c r="L16">
        <v>60</v>
      </c>
      <c r="M16">
        <v>1962</v>
      </c>
      <c r="N16">
        <v>11.5</v>
      </c>
      <c r="O16">
        <v>2.3199999999999998</v>
      </c>
      <c r="P16" t="s">
        <v>666</v>
      </c>
      <c r="Q16" s="5" t="s">
        <v>454</v>
      </c>
      <c r="R16" s="5" t="s">
        <v>689</v>
      </c>
      <c r="S16" t="s">
        <v>738</v>
      </c>
      <c r="W16">
        <v>119.1</v>
      </c>
    </row>
    <row r="17" spans="1:23" x14ac:dyDescent="0.6">
      <c r="A17">
        <v>13</v>
      </c>
      <c r="B17" t="s">
        <v>491</v>
      </c>
      <c r="C17">
        <v>43.75</v>
      </c>
      <c r="D17">
        <v>-122.17</v>
      </c>
      <c r="E17">
        <v>840</v>
      </c>
      <c r="F17">
        <v>11.2</v>
      </c>
      <c r="G17">
        <v>3.37</v>
      </c>
      <c r="H17">
        <v>121</v>
      </c>
      <c r="I17" t="s">
        <v>969</v>
      </c>
      <c r="J17">
        <v>44.83</v>
      </c>
      <c r="K17">
        <v>-123.05</v>
      </c>
      <c r="L17">
        <v>60</v>
      </c>
      <c r="M17">
        <v>1962</v>
      </c>
      <c r="N17">
        <v>11.5</v>
      </c>
      <c r="O17">
        <v>2.3199999999999998</v>
      </c>
      <c r="P17" t="s">
        <v>666</v>
      </c>
      <c r="Q17" s="5" t="s">
        <v>454</v>
      </c>
      <c r="R17" s="5" t="s">
        <v>689</v>
      </c>
      <c r="S17" t="s">
        <v>738</v>
      </c>
      <c r="W17">
        <v>125.9</v>
      </c>
    </row>
    <row r="18" spans="1:23" x14ac:dyDescent="0.6">
      <c r="A18">
        <v>14</v>
      </c>
      <c r="B18" t="s">
        <v>492</v>
      </c>
      <c r="C18">
        <v>42.34</v>
      </c>
      <c r="D18">
        <v>-123.25</v>
      </c>
      <c r="E18">
        <v>910</v>
      </c>
      <c r="F18">
        <v>10.199999999999999</v>
      </c>
      <c r="G18">
        <v>0.93</v>
      </c>
      <c r="H18">
        <v>124.80000000000001</v>
      </c>
      <c r="I18" t="s">
        <v>969</v>
      </c>
      <c r="J18">
        <v>44.83</v>
      </c>
      <c r="K18">
        <v>-123.05</v>
      </c>
      <c r="L18">
        <v>60</v>
      </c>
      <c r="M18">
        <v>1962</v>
      </c>
      <c r="N18">
        <v>11.5</v>
      </c>
      <c r="O18">
        <v>2.3199999999999998</v>
      </c>
      <c r="P18" t="s">
        <v>666</v>
      </c>
      <c r="Q18" s="5" t="s">
        <v>454</v>
      </c>
      <c r="R18" s="5" t="s">
        <v>689</v>
      </c>
      <c r="S18" t="s">
        <v>738</v>
      </c>
      <c r="W18">
        <v>128.6</v>
      </c>
    </row>
    <row r="19" spans="1:23" x14ac:dyDescent="0.6">
      <c r="A19">
        <v>15</v>
      </c>
      <c r="B19" t="s">
        <v>493</v>
      </c>
      <c r="C19">
        <v>49.17</v>
      </c>
      <c r="D19">
        <v>-122.5</v>
      </c>
      <c r="E19">
        <v>180</v>
      </c>
      <c r="F19">
        <v>8.9</v>
      </c>
      <c r="G19">
        <v>3.94</v>
      </c>
      <c r="H19">
        <v>127</v>
      </c>
      <c r="I19" t="s">
        <v>969</v>
      </c>
      <c r="J19">
        <v>44.83</v>
      </c>
      <c r="K19">
        <v>-123.05</v>
      </c>
      <c r="L19">
        <v>60</v>
      </c>
      <c r="M19">
        <v>1962</v>
      </c>
      <c r="N19">
        <v>11.5</v>
      </c>
      <c r="O19">
        <v>2.3199999999999998</v>
      </c>
      <c r="P19" t="s">
        <v>666</v>
      </c>
      <c r="Q19" s="5" t="s">
        <v>454</v>
      </c>
      <c r="R19" s="5" t="s">
        <v>689</v>
      </c>
      <c r="S19" t="s">
        <v>738</v>
      </c>
      <c r="W19">
        <v>123.8</v>
      </c>
    </row>
    <row r="20" spans="1:23" x14ac:dyDescent="0.6">
      <c r="A20">
        <v>16</v>
      </c>
      <c r="B20" t="s">
        <v>494</v>
      </c>
      <c r="C20">
        <v>47.5</v>
      </c>
      <c r="D20">
        <v>-121.33</v>
      </c>
      <c r="E20">
        <v>1220</v>
      </c>
      <c r="F20">
        <v>3.8</v>
      </c>
      <c r="G20">
        <v>5.51</v>
      </c>
      <c r="H20">
        <v>123</v>
      </c>
      <c r="I20" t="s">
        <v>969</v>
      </c>
      <c r="J20">
        <v>44.83</v>
      </c>
      <c r="K20">
        <v>-123.05</v>
      </c>
      <c r="L20">
        <v>60</v>
      </c>
      <c r="M20">
        <v>1962</v>
      </c>
      <c r="N20">
        <v>11.5</v>
      </c>
      <c r="O20">
        <v>2.3199999999999998</v>
      </c>
      <c r="P20" t="s">
        <v>666</v>
      </c>
      <c r="Q20" s="5" t="s">
        <v>454</v>
      </c>
      <c r="R20" s="5" t="s">
        <v>689</v>
      </c>
      <c r="S20" t="s">
        <v>738</v>
      </c>
      <c r="W20">
        <v>122.2</v>
      </c>
    </row>
    <row r="21" spans="1:23" x14ac:dyDescent="0.6">
      <c r="A21">
        <v>1</v>
      </c>
      <c r="B21" t="s">
        <v>481</v>
      </c>
      <c r="C21">
        <v>49.17</v>
      </c>
      <c r="D21">
        <v>-124</v>
      </c>
      <c r="E21">
        <v>840</v>
      </c>
      <c r="F21">
        <v>6.6</v>
      </c>
      <c r="G21">
        <v>2.08</v>
      </c>
      <c r="H21">
        <v>128.4</v>
      </c>
      <c r="I21" t="s">
        <v>969</v>
      </c>
      <c r="J21">
        <v>44.83</v>
      </c>
      <c r="K21">
        <v>-123.05</v>
      </c>
      <c r="L21">
        <v>60</v>
      </c>
      <c r="M21">
        <v>1963</v>
      </c>
      <c r="N21">
        <v>11.5</v>
      </c>
      <c r="O21">
        <v>2.3199999999999998</v>
      </c>
      <c r="P21" t="s">
        <v>666</v>
      </c>
      <c r="Q21" s="5" t="s">
        <v>454</v>
      </c>
      <c r="R21" s="5" t="s">
        <v>689</v>
      </c>
      <c r="S21" t="s">
        <v>738</v>
      </c>
      <c r="W21">
        <v>124</v>
      </c>
    </row>
    <row r="22" spans="1:23" x14ac:dyDescent="0.6">
      <c r="A22">
        <v>2</v>
      </c>
      <c r="B22" t="s">
        <v>480</v>
      </c>
      <c r="C22">
        <v>49.75</v>
      </c>
      <c r="D22">
        <v>-125</v>
      </c>
      <c r="E22">
        <v>460</v>
      </c>
      <c r="F22">
        <v>7.7</v>
      </c>
      <c r="G22">
        <v>2.39</v>
      </c>
      <c r="H22">
        <v>129.80000000000001</v>
      </c>
      <c r="I22" t="s">
        <v>969</v>
      </c>
      <c r="J22">
        <v>44.83</v>
      </c>
      <c r="K22">
        <v>-123.05</v>
      </c>
      <c r="L22">
        <v>60</v>
      </c>
      <c r="M22">
        <v>1963</v>
      </c>
      <c r="N22">
        <v>11.5</v>
      </c>
      <c r="O22">
        <v>2.3199999999999998</v>
      </c>
      <c r="P22" t="s">
        <v>666</v>
      </c>
      <c r="Q22" s="5" t="s">
        <v>454</v>
      </c>
      <c r="R22" s="5" t="s">
        <v>689</v>
      </c>
      <c r="S22" t="s">
        <v>738</v>
      </c>
      <c r="W22">
        <v>125.5</v>
      </c>
    </row>
    <row r="23" spans="1:23" x14ac:dyDescent="0.6">
      <c r="A23">
        <v>3</v>
      </c>
      <c r="B23" t="s">
        <v>482</v>
      </c>
      <c r="C23">
        <v>48.83</v>
      </c>
      <c r="D23">
        <v>-124.25</v>
      </c>
      <c r="E23">
        <v>200</v>
      </c>
      <c r="F23">
        <v>9.6</v>
      </c>
      <c r="G23">
        <v>3.66</v>
      </c>
      <c r="H23">
        <v>126.4</v>
      </c>
      <c r="I23" t="s">
        <v>969</v>
      </c>
      <c r="J23">
        <v>44.83</v>
      </c>
      <c r="K23">
        <v>-123.05</v>
      </c>
      <c r="L23">
        <v>60</v>
      </c>
      <c r="M23">
        <v>1963</v>
      </c>
      <c r="N23">
        <v>11.5</v>
      </c>
      <c r="O23">
        <v>2.3199999999999998</v>
      </c>
      <c r="P23" t="s">
        <v>666</v>
      </c>
      <c r="Q23" s="5" t="s">
        <v>454</v>
      </c>
      <c r="R23" s="5" t="s">
        <v>689</v>
      </c>
      <c r="S23" t="s">
        <v>738</v>
      </c>
      <c r="W23">
        <v>133.6</v>
      </c>
    </row>
    <row r="24" spans="1:23" x14ac:dyDescent="0.6">
      <c r="A24">
        <v>4</v>
      </c>
      <c r="B24" t="s">
        <v>478</v>
      </c>
      <c r="C24">
        <v>50.5</v>
      </c>
      <c r="D24">
        <v>-126.75</v>
      </c>
      <c r="E24">
        <v>150</v>
      </c>
      <c r="F24">
        <v>9.1999999999999993</v>
      </c>
      <c r="G24">
        <v>5.51</v>
      </c>
      <c r="H24">
        <v>131</v>
      </c>
      <c r="I24" t="s">
        <v>969</v>
      </c>
      <c r="J24">
        <v>44.83</v>
      </c>
      <c r="K24">
        <v>-123.05</v>
      </c>
      <c r="L24">
        <v>60</v>
      </c>
      <c r="M24">
        <v>1963</v>
      </c>
      <c r="N24">
        <v>11.5</v>
      </c>
      <c r="O24">
        <v>2.3199999999999998</v>
      </c>
      <c r="P24" t="s">
        <v>666</v>
      </c>
      <c r="Q24" s="5" t="s">
        <v>454</v>
      </c>
      <c r="R24" s="5" t="s">
        <v>689</v>
      </c>
      <c r="S24" t="s">
        <v>738</v>
      </c>
      <c r="W24">
        <v>128.4</v>
      </c>
    </row>
    <row r="25" spans="1:23" x14ac:dyDescent="0.6">
      <c r="A25">
        <v>5</v>
      </c>
      <c r="B25" t="s">
        <v>484</v>
      </c>
      <c r="C25">
        <v>46.75</v>
      </c>
      <c r="D25">
        <v>-122.75</v>
      </c>
      <c r="E25">
        <v>590</v>
      </c>
      <c r="F25">
        <v>8.4</v>
      </c>
      <c r="G25">
        <v>2.29</v>
      </c>
      <c r="H25">
        <v>125.30000000000001</v>
      </c>
      <c r="I25" t="s">
        <v>969</v>
      </c>
      <c r="J25">
        <v>44.83</v>
      </c>
      <c r="K25">
        <v>-123.05</v>
      </c>
      <c r="L25">
        <v>60</v>
      </c>
      <c r="M25">
        <v>1963</v>
      </c>
      <c r="N25">
        <v>11.5</v>
      </c>
      <c r="O25">
        <v>2.3199999999999998</v>
      </c>
      <c r="P25" t="s">
        <v>666</v>
      </c>
      <c r="Q25" s="5" t="s">
        <v>454</v>
      </c>
      <c r="R25" s="5" t="s">
        <v>689</v>
      </c>
      <c r="S25" t="s">
        <v>738</v>
      </c>
    </row>
    <row r="26" spans="1:23" x14ac:dyDescent="0.6">
      <c r="A26">
        <v>6</v>
      </c>
      <c r="B26" t="s">
        <v>483</v>
      </c>
      <c r="C26">
        <v>47.25</v>
      </c>
      <c r="D26">
        <v>-123.33</v>
      </c>
      <c r="E26">
        <v>90</v>
      </c>
      <c r="F26">
        <v>10.3</v>
      </c>
      <c r="G26">
        <v>3.62</v>
      </c>
      <c r="H26">
        <v>129.9</v>
      </c>
      <c r="I26" t="s">
        <v>969</v>
      </c>
      <c r="J26">
        <v>44.83</v>
      </c>
      <c r="K26">
        <v>-123.05</v>
      </c>
      <c r="L26">
        <v>60</v>
      </c>
      <c r="M26">
        <v>1963</v>
      </c>
      <c r="N26">
        <v>11.5</v>
      </c>
      <c r="O26">
        <v>2.3199999999999998</v>
      </c>
      <c r="P26" t="s">
        <v>666</v>
      </c>
      <c r="Q26" s="5" t="s">
        <v>454</v>
      </c>
      <c r="R26" s="5" t="s">
        <v>689</v>
      </c>
      <c r="S26" t="s">
        <v>738</v>
      </c>
    </row>
    <row r="27" spans="1:23" x14ac:dyDescent="0.6">
      <c r="A27">
        <v>7</v>
      </c>
      <c r="B27" t="s">
        <v>485</v>
      </c>
      <c r="C27">
        <v>45.5</v>
      </c>
      <c r="D27">
        <v>-123.5</v>
      </c>
      <c r="E27">
        <v>580</v>
      </c>
      <c r="F27">
        <v>9.4</v>
      </c>
      <c r="G27">
        <v>4.63</v>
      </c>
      <c r="H27">
        <v>130.1</v>
      </c>
      <c r="I27" t="s">
        <v>969</v>
      </c>
      <c r="J27">
        <v>44.83</v>
      </c>
      <c r="K27">
        <v>-123.05</v>
      </c>
      <c r="L27">
        <v>60</v>
      </c>
      <c r="M27">
        <v>1963</v>
      </c>
      <c r="N27">
        <v>11.5</v>
      </c>
      <c r="O27">
        <v>2.3199999999999998</v>
      </c>
      <c r="P27" t="s">
        <v>666</v>
      </c>
      <c r="Q27" s="5" t="s">
        <v>454</v>
      </c>
      <c r="R27" s="5" t="s">
        <v>689</v>
      </c>
      <c r="S27" t="s">
        <v>738</v>
      </c>
    </row>
    <row r="28" spans="1:23" x14ac:dyDescent="0.6">
      <c r="A28">
        <v>8</v>
      </c>
      <c r="B28" t="s">
        <v>488</v>
      </c>
      <c r="C28">
        <v>44.83</v>
      </c>
      <c r="D28">
        <v>-123.05</v>
      </c>
      <c r="E28">
        <v>60</v>
      </c>
      <c r="F28">
        <v>11.5</v>
      </c>
      <c r="G28">
        <v>2.3199999999999998</v>
      </c>
      <c r="H28">
        <v>119.10000000000001</v>
      </c>
      <c r="I28" t="s">
        <v>969</v>
      </c>
      <c r="J28">
        <v>44.83</v>
      </c>
      <c r="K28">
        <v>-123.05</v>
      </c>
      <c r="L28">
        <v>60</v>
      </c>
      <c r="M28">
        <v>1963</v>
      </c>
      <c r="N28">
        <v>11.5</v>
      </c>
      <c r="O28">
        <v>2.3199999999999998</v>
      </c>
      <c r="P28" t="s">
        <v>666</v>
      </c>
      <c r="Q28" s="5" t="s">
        <v>454</v>
      </c>
      <c r="R28" s="5" t="s">
        <v>689</v>
      </c>
      <c r="S28" t="s">
        <v>738</v>
      </c>
    </row>
    <row r="29" spans="1:23" x14ac:dyDescent="0.6">
      <c r="A29">
        <v>9</v>
      </c>
      <c r="B29" t="s">
        <v>486</v>
      </c>
      <c r="C29">
        <v>45.17</v>
      </c>
      <c r="D29">
        <v>-122.1</v>
      </c>
      <c r="E29">
        <v>550</v>
      </c>
      <c r="F29">
        <v>9.9</v>
      </c>
      <c r="G29">
        <v>3.15</v>
      </c>
      <c r="H29">
        <v>125.9</v>
      </c>
      <c r="I29" t="s">
        <v>969</v>
      </c>
      <c r="J29">
        <v>44.83</v>
      </c>
      <c r="K29">
        <v>-123.05</v>
      </c>
      <c r="L29">
        <v>60</v>
      </c>
      <c r="M29">
        <v>1963</v>
      </c>
      <c r="N29">
        <v>11.5</v>
      </c>
      <c r="O29">
        <v>2.3199999999999998</v>
      </c>
      <c r="P29" t="s">
        <v>666</v>
      </c>
      <c r="Q29" s="5" t="s">
        <v>454</v>
      </c>
      <c r="R29" s="5" t="s">
        <v>689</v>
      </c>
      <c r="S29" t="s">
        <v>738</v>
      </c>
    </row>
    <row r="30" spans="1:23" x14ac:dyDescent="0.6">
      <c r="A30">
        <v>10</v>
      </c>
      <c r="B30" t="s">
        <v>487</v>
      </c>
      <c r="C30">
        <v>45.17</v>
      </c>
      <c r="D30">
        <v>-121.75</v>
      </c>
      <c r="E30">
        <v>1070</v>
      </c>
      <c r="F30">
        <v>5.8</v>
      </c>
      <c r="G30">
        <v>2.38</v>
      </c>
      <c r="H30">
        <v>128.6</v>
      </c>
      <c r="I30" t="s">
        <v>969</v>
      </c>
      <c r="J30">
        <v>44.83</v>
      </c>
      <c r="K30">
        <v>-123.05</v>
      </c>
      <c r="L30">
        <v>60</v>
      </c>
      <c r="M30">
        <v>1963</v>
      </c>
      <c r="N30">
        <v>11.5</v>
      </c>
      <c r="O30">
        <v>2.3199999999999998</v>
      </c>
      <c r="P30" t="s">
        <v>666</v>
      </c>
      <c r="Q30" s="5" t="s">
        <v>454</v>
      </c>
      <c r="R30" s="5" t="s">
        <v>689</v>
      </c>
      <c r="S30" t="s">
        <v>738</v>
      </c>
    </row>
    <row r="31" spans="1:23" x14ac:dyDescent="0.6">
      <c r="A31">
        <v>11</v>
      </c>
      <c r="B31" t="s">
        <v>489</v>
      </c>
      <c r="C31">
        <v>44.5</v>
      </c>
      <c r="D31">
        <v>-123.6</v>
      </c>
      <c r="E31">
        <v>580</v>
      </c>
      <c r="F31">
        <v>10.1</v>
      </c>
      <c r="G31">
        <v>3.06</v>
      </c>
      <c r="H31">
        <v>123.80000000000001</v>
      </c>
      <c r="I31" t="s">
        <v>969</v>
      </c>
      <c r="J31">
        <v>44.83</v>
      </c>
      <c r="K31">
        <v>-123.05</v>
      </c>
      <c r="L31">
        <v>60</v>
      </c>
      <c r="M31">
        <v>1963</v>
      </c>
      <c r="N31">
        <v>11.5</v>
      </c>
      <c r="O31">
        <v>2.3199999999999998</v>
      </c>
      <c r="P31" t="s">
        <v>666</v>
      </c>
      <c r="Q31" s="5" t="s">
        <v>454</v>
      </c>
      <c r="R31" s="5" t="s">
        <v>689</v>
      </c>
      <c r="S31" t="s">
        <v>738</v>
      </c>
    </row>
    <row r="32" spans="1:23" x14ac:dyDescent="0.6">
      <c r="A32">
        <v>12</v>
      </c>
      <c r="B32" t="s">
        <v>490</v>
      </c>
      <c r="C32">
        <v>43.75</v>
      </c>
      <c r="D32">
        <v>-122.17</v>
      </c>
      <c r="E32">
        <v>580</v>
      </c>
      <c r="F32">
        <v>12.4</v>
      </c>
      <c r="G32">
        <v>3.37</v>
      </c>
      <c r="H32">
        <v>122.2</v>
      </c>
      <c r="I32" t="s">
        <v>969</v>
      </c>
      <c r="J32">
        <v>44.83</v>
      </c>
      <c r="K32">
        <v>-123.05</v>
      </c>
      <c r="L32">
        <v>60</v>
      </c>
      <c r="M32">
        <v>1963</v>
      </c>
      <c r="N32">
        <v>11.5</v>
      </c>
      <c r="O32">
        <v>2.3199999999999998</v>
      </c>
      <c r="P32" t="s">
        <v>666</v>
      </c>
      <c r="Q32" s="5" t="s">
        <v>454</v>
      </c>
      <c r="R32" s="5" t="s">
        <v>689</v>
      </c>
      <c r="S32" t="s">
        <v>738</v>
      </c>
    </row>
    <row r="33" spans="1:19" x14ac:dyDescent="0.6">
      <c r="A33">
        <v>13</v>
      </c>
      <c r="B33" t="s">
        <v>491</v>
      </c>
      <c r="C33">
        <v>43.75</v>
      </c>
      <c r="D33">
        <v>-122.17</v>
      </c>
      <c r="E33">
        <v>840</v>
      </c>
      <c r="F33">
        <v>11.2</v>
      </c>
      <c r="G33">
        <v>3.37</v>
      </c>
      <c r="H33">
        <v>124</v>
      </c>
      <c r="I33" t="s">
        <v>969</v>
      </c>
      <c r="J33">
        <v>44.83</v>
      </c>
      <c r="K33">
        <v>-123.05</v>
      </c>
      <c r="L33">
        <v>60</v>
      </c>
      <c r="M33">
        <v>1963</v>
      </c>
      <c r="N33">
        <v>11.5</v>
      </c>
      <c r="O33">
        <v>2.3199999999999998</v>
      </c>
      <c r="P33" t="s">
        <v>666</v>
      </c>
      <c r="Q33" s="5" t="s">
        <v>454</v>
      </c>
      <c r="R33" s="5" t="s">
        <v>689</v>
      </c>
      <c r="S33" t="s">
        <v>738</v>
      </c>
    </row>
    <row r="34" spans="1:19" x14ac:dyDescent="0.6">
      <c r="A34">
        <v>14</v>
      </c>
      <c r="B34" t="s">
        <v>492</v>
      </c>
      <c r="C34">
        <v>42.34</v>
      </c>
      <c r="D34">
        <v>-123.25</v>
      </c>
      <c r="E34">
        <v>910</v>
      </c>
      <c r="F34">
        <v>10.199999999999999</v>
      </c>
      <c r="G34">
        <v>0.93</v>
      </c>
      <c r="H34">
        <v>125.5</v>
      </c>
      <c r="I34" t="s">
        <v>969</v>
      </c>
      <c r="J34">
        <v>44.83</v>
      </c>
      <c r="K34">
        <v>-123.05</v>
      </c>
      <c r="L34">
        <v>60</v>
      </c>
      <c r="M34">
        <v>1963</v>
      </c>
      <c r="N34">
        <v>11.5</v>
      </c>
      <c r="O34">
        <v>2.3199999999999998</v>
      </c>
      <c r="P34" t="s">
        <v>666</v>
      </c>
      <c r="Q34" s="5" t="s">
        <v>454</v>
      </c>
      <c r="R34" s="5" t="s">
        <v>689</v>
      </c>
      <c r="S34" t="s">
        <v>738</v>
      </c>
    </row>
    <row r="35" spans="1:19" x14ac:dyDescent="0.6">
      <c r="A35">
        <v>15</v>
      </c>
      <c r="B35" t="s">
        <v>493</v>
      </c>
      <c r="C35">
        <v>49.17</v>
      </c>
      <c r="D35">
        <v>-122.5</v>
      </c>
      <c r="E35">
        <v>180</v>
      </c>
      <c r="F35">
        <v>8.9</v>
      </c>
      <c r="G35">
        <v>3.94</v>
      </c>
      <c r="H35">
        <v>133.6</v>
      </c>
      <c r="I35" t="s">
        <v>969</v>
      </c>
      <c r="J35">
        <v>44.83</v>
      </c>
      <c r="K35">
        <v>-123.05</v>
      </c>
      <c r="L35">
        <v>60</v>
      </c>
      <c r="M35">
        <v>1963</v>
      </c>
      <c r="N35">
        <v>11.5</v>
      </c>
      <c r="O35">
        <v>2.3199999999999998</v>
      </c>
      <c r="P35" t="s">
        <v>666</v>
      </c>
      <c r="Q35" s="5" t="s">
        <v>454</v>
      </c>
      <c r="R35" s="5" t="s">
        <v>689</v>
      </c>
      <c r="S35" t="s">
        <v>738</v>
      </c>
    </row>
    <row r="36" spans="1:19" x14ac:dyDescent="0.6">
      <c r="A36">
        <v>16</v>
      </c>
      <c r="B36" t="s">
        <v>494</v>
      </c>
      <c r="C36">
        <v>47.5</v>
      </c>
      <c r="D36">
        <v>-121.33</v>
      </c>
      <c r="E36">
        <v>1220</v>
      </c>
      <c r="F36">
        <v>3.8</v>
      </c>
      <c r="G36">
        <v>5.51</v>
      </c>
      <c r="H36">
        <v>128.4</v>
      </c>
      <c r="I36" t="s">
        <v>969</v>
      </c>
      <c r="J36">
        <v>44.83</v>
      </c>
      <c r="K36">
        <v>-123.05</v>
      </c>
      <c r="L36">
        <v>60</v>
      </c>
      <c r="M36">
        <v>1963</v>
      </c>
      <c r="N36">
        <v>11.5</v>
      </c>
      <c r="O36">
        <v>2.3199999999999998</v>
      </c>
      <c r="P36" t="s">
        <v>666</v>
      </c>
      <c r="Q36" s="5" t="s">
        <v>454</v>
      </c>
      <c r="R36" s="5" t="s">
        <v>689</v>
      </c>
      <c r="S36" t="s">
        <v>738</v>
      </c>
    </row>
    <row r="37" spans="1:19" x14ac:dyDescent="0.6">
      <c r="A37">
        <v>1</v>
      </c>
      <c r="B37" t="s">
        <v>481</v>
      </c>
      <c r="C37">
        <v>49.17</v>
      </c>
      <c r="D37">
        <v>-124</v>
      </c>
      <c r="E37">
        <v>840</v>
      </c>
      <c r="F37">
        <v>6.6</v>
      </c>
      <c r="G37">
        <v>2.08</v>
      </c>
      <c r="H37">
        <v>120.9</v>
      </c>
      <c r="I37" t="s">
        <v>969</v>
      </c>
      <c r="J37">
        <v>44.83</v>
      </c>
      <c r="K37">
        <v>-123.05</v>
      </c>
      <c r="L37">
        <v>60</v>
      </c>
      <c r="M37">
        <v>1965</v>
      </c>
      <c r="N37">
        <v>11.5</v>
      </c>
      <c r="O37">
        <v>2.3199999999999998</v>
      </c>
      <c r="P37" t="s">
        <v>666</v>
      </c>
      <c r="Q37" s="5" t="s">
        <v>454</v>
      </c>
      <c r="R37" s="5" t="s">
        <v>689</v>
      </c>
      <c r="S37" t="s">
        <v>738</v>
      </c>
    </row>
    <row r="38" spans="1:19" x14ac:dyDescent="0.6">
      <c r="A38">
        <v>2</v>
      </c>
      <c r="B38" t="s">
        <v>480</v>
      </c>
      <c r="C38">
        <v>49.75</v>
      </c>
      <c r="D38">
        <v>-125</v>
      </c>
      <c r="E38">
        <v>460</v>
      </c>
      <c r="F38">
        <v>7.7</v>
      </c>
      <c r="G38">
        <v>2.39</v>
      </c>
      <c r="H38">
        <v>121.30000000000001</v>
      </c>
      <c r="I38" t="s">
        <v>969</v>
      </c>
      <c r="J38">
        <v>44.83</v>
      </c>
      <c r="K38">
        <v>-123.05</v>
      </c>
      <c r="L38">
        <v>60</v>
      </c>
      <c r="M38">
        <v>1965</v>
      </c>
      <c r="N38">
        <v>11.5</v>
      </c>
      <c r="O38">
        <v>2.3199999999999998</v>
      </c>
      <c r="P38" t="s">
        <v>666</v>
      </c>
      <c r="Q38" s="5" t="s">
        <v>454</v>
      </c>
      <c r="R38" s="5" t="s">
        <v>689</v>
      </c>
      <c r="S38" t="s">
        <v>738</v>
      </c>
    </row>
    <row r="39" spans="1:19" x14ac:dyDescent="0.6">
      <c r="A39">
        <v>3</v>
      </c>
      <c r="B39" t="s">
        <v>482</v>
      </c>
      <c r="C39">
        <v>48.83</v>
      </c>
      <c r="D39">
        <v>-124.25</v>
      </c>
      <c r="E39">
        <v>200</v>
      </c>
      <c r="F39">
        <v>9.6</v>
      </c>
      <c r="G39">
        <v>3.66</v>
      </c>
      <c r="H39">
        <v>121.7</v>
      </c>
      <c r="I39" t="s">
        <v>969</v>
      </c>
      <c r="J39">
        <v>44.83</v>
      </c>
      <c r="K39">
        <v>-123.05</v>
      </c>
      <c r="L39">
        <v>60</v>
      </c>
      <c r="M39">
        <v>1965</v>
      </c>
      <c r="N39">
        <v>11.5</v>
      </c>
      <c r="O39">
        <v>2.3199999999999998</v>
      </c>
      <c r="P39" t="s">
        <v>666</v>
      </c>
      <c r="Q39" s="5" t="s">
        <v>454</v>
      </c>
      <c r="R39" s="5" t="s">
        <v>689</v>
      </c>
      <c r="S39" t="s">
        <v>738</v>
      </c>
    </row>
    <row r="40" spans="1:19" x14ac:dyDescent="0.6">
      <c r="A40">
        <v>4</v>
      </c>
      <c r="B40" t="s">
        <v>478</v>
      </c>
      <c r="C40">
        <v>50.5</v>
      </c>
      <c r="D40">
        <v>-126.75</v>
      </c>
      <c r="E40">
        <v>150</v>
      </c>
      <c r="F40">
        <v>9.1999999999999993</v>
      </c>
      <c r="G40">
        <v>5.51</v>
      </c>
      <c r="H40">
        <v>121.80000000000001</v>
      </c>
      <c r="I40" t="s">
        <v>969</v>
      </c>
      <c r="J40">
        <v>44.83</v>
      </c>
      <c r="K40">
        <v>-123.05</v>
      </c>
      <c r="L40">
        <v>60</v>
      </c>
      <c r="M40">
        <v>1965</v>
      </c>
      <c r="N40">
        <v>11.5</v>
      </c>
      <c r="O40">
        <v>2.3199999999999998</v>
      </c>
      <c r="P40" t="s">
        <v>666</v>
      </c>
      <c r="Q40" s="5" t="s">
        <v>454</v>
      </c>
      <c r="R40" s="5" t="s">
        <v>689</v>
      </c>
      <c r="S40" t="s">
        <v>738</v>
      </c>
    </row>
    <row r="41" spans="1:19" x14ac:dyDescent="0.6">
      <c r="A41">
        <v>5</v>
      </c>
      <c r="B41" t="s">
        <v>484</v>
      </c>
      <c r="C41">
        <v>46.75</v>
      </c>
      <c r="D41">
        <v>-122.75</v>
      </c>
      <c r="E41">
        <v>590</v>
      </c>
      <c r="F41">
        <v>8.4</v>
      </c>
      <c r="G41">
        <v>2.29</v>
      </c>
      <c r="H41">
        <v>121.60000000000001</v>
      </c>
      <c r="I41" t="s">
        <v>969</v>
      </c>
      <c r="J41">
        <v>44.83</v>
      </c>
      <c r="K41">
        <v>-123.05</v>
      </c>
      <c r="L41">
        <v>60</v>
      </c>
      <c r="M41">
        <v>1965</v>
      </c>
      <c r="N41">
        <v>11.5</v>
      </c>
      <c r="O41">
        <v>2.3199999999999998</v>
      </c>
      <c r="P41" t="s">
        <v>666</v>
      </c>
      <c r="Q41" s="5" t="s">
        <v>454</v>
      </c>
      <c r="R41" s="5" t="s">
        <v>689</v>
      </c>
      <c r="S41" t="s">
        <v>738</v>
      </c>
    </row>
    <row r="42" spans="1:19" x14ac:dyDescent="0.6">
      <c r="A42">
        <v>6</v>
      </c>
      <c r="B42" t="s">
        <v>483</v>
      </c>
      <c r="C42">
        <v>47.25</v>
      </c>
      <c r="D42">
        <v>-123.33</v>
      </c>
      <c r="E42">
        <v>90</v>
      </c>
      <c r="F42">
        <v>10.3</v>
      </c>
      <c r="G42">
        <v>3.62</v>
      </c>
      <c r="H42">
        <v>122.30000000000001</v>
      </c>
      <c r="I42" t="s">
        <v>969</v>
      </c>
      <c r="J42">
        <v>44.83</v>
      </c>
      <c r="K42">
        <v>-123.05</v>
      </c>
      <c r="L42">
        <v>60</v>
      </c>
      <c r="M42">
        <v>1965</v>
      </c>
      <c r="N42">
        <v>11.5</v>
      </c>
      <c r="O42">
        <v>2.3199999999999998</v>
      </c>
      <c r="P42" t="s">
        <v>666</v>
      </c>
      <c r="Q42" s="5" t="s">
        <v>454</v>
      </c>
      <c r="R42" s="5" t="s">
        <v>689</v>
      </c>
      <c r="S42" t="s">
        <v>738</v>
      </c>
    </row>
    <row r="43" spans="1:19" x14ac:dyDescent="0.6">
      <c r="A43">
        <v>7</v>
      </c>
      <c r="B43" t="s">
        <v>485</v>
      </c>
      <c r="C43">
        <v>45.5</v>
      </c>
      <c r="D43">
        <v>-123.5</v>
      </c>
      <c r="E43">
        <v>580</v>
      </c>
      <c r="F43">
        <v>9.4</v>
      </c>
      <c r="G43">
        <v>4.63</v>
      </c>
      <c r="H43">
        <v>119.4</v>
      </c>
      <c r="I43" t="s">
        <v>969</v>
      </c>
      <c r="J43">
        <v>44.83</v>
      </c>
      <c r="K43">
        <v>-123.05</v>
      </c>
      <c r="L43">
        <v>60</v>
      </c>
      <c r="M43">
        <v>1965</v>
      </c>
      <c r="N43">
        <v>11.5</v>
      </c>
      <c r="O43">
        <v>2.3199999999999998</v>
      </c>
      <c r="P43" t="s">
        <v>666</v>
      </c>
      <c r="Q43" s="5" t="s">
        <v>454</v>
      </c>
      <c r="R43" s="5" t="s">
        <v>689</v>
      </c>
      <c r="S43" t="s">
        <v>738</v>
      </c>
    </row>
    <row r="44" spans="1:19" x14ac:dyDescent="0.6">
      <c r="A44">
        <v>8</v>
      </c>
      <c r="B44" t="s">
        <v>488</v>
      </c>
      <c r="C44">
        <v>44.83</v>
      </c>
      <c r="D44">
        <v>-123.05</v>
      </c>
      <c r="E44">
        <v>60</v>
      </c>
      <c r="F44">
        <v>11.5</v>
      </c>
      <c r="G44">
        <v>2.3199999999999998</v>
      </c>
      <c r="H44">
        <v>120.9</v>
      </c>
      <c r="I44" t="s">
        <v>969</v>
      </c>
      <c r="J44">
        <v>44.83</v>
      </c>
      <c r="K44">
        <v>-123.05</v>
      </c>
      <c r="L44">
        <v>60</v>
      </c>
      <c r="M44">
        <v>1965</v>
      </c>
      <c r="N44">
        <v>11.5</v>
      </c>
      <c r="O44">
        <v>2.3199999999999998</v>
      </c>
      <c r="P44" t="s">
        <v>666</v>
      </c>
      <c r="Q44" s="5" t="s">
        <v>454</v>
      </c>
      <c r="R44" s="5" t="s">
        <v>689</v>
      </c>
      <c r="S44" t="s">
        <v>738</v>
      </c>
    </row>
    <row r="45" spans="1:19" x14ac:dyDescent="0.6">
      <c r="A45">
        <v>9</v>
      </c>
      <c r="B45" t="s">
        <v>486</v>
      </c>
      <c r="C45">
        <v>45.17</v>
      </c>
      <c r="D45">
        <v>-122.1</v>
      </c>
      <c r="E45">
        <v>550</v>
      </c>
      <c r="F45">
        <v>9.9</v>
      </c>
      <c r="G45">
        <v>3.15</v>
      </c>
      <c r="H45">
        <v>124.5</v>
      </c>
      <c r="I45" t="s">
        <v>969</v>
      </c>
      <c r="J45">
        <v>44.83</v>
      </c>
      <c r="K45">
        <v>-123.05</v>
      </c>
      <c r="L45">
        <v>60</v>
      </c>
      <c r="M45">
        <v>1965</v>
      </c>
      <c r="N45">
        <v>11.5</v>
      </c>
      <c r="O45">
        <v>2.3199999999999998</v>
      </c>
      <c r="P45" t="s">
        <v>666</v>
      </c>
      <c r="Q45" s="5" t="s">
        <v>454</v>
      </c>
      <c r="R45" s="5" t="s">
        <v>689</v>
      </c>
      <c r="S45" t="s">
        <v>738</v>
      </c>
    </row>
    <row r="46" spans="1:19" x14ac:dyDescent="0.6">
      <c r="A46">
        <v>10</v>
      </c>
      <c r="B46" t="s">
        <v>487</v>
      </c>
      <c r="C46">
        <v>45.17</v>
      </c>
      <c r="D46">
        <v>-121.75</v>
      </c>
      <c r="E46">
        <v>1070</v>
      </c>
      <c r="F46">
        <v>5.8</v>
      </c>
      <c r="G46">
        <v>2.38</v>
      </c>
      <c r="H46">
        <v>119.2</v>
      </c>
      <c r="I46" t="s">
        <v>969</v>
      </c>
      <c r="J46">
        <v>44.83</v>
      </c>
      <c r="K46">
        <v>-123.05</v>
      </c>
      <c r="L46">
        <v>60</v>
      </c>
      <c r="M46">
        <v>1965</v>
      </c>
      <c r="N46">
        <v>11.5</v>
      </c>
      <c r="O46">
        <v>2.3199999999999998</v>
      </c>
      <c r="P46" t="s">
        <v>666</v>
      </c>
      <c r="Q46" s="5" t="s">
        <v>454</v>
      </c>
      <c r="R46" s="5" t="s">
        <v>689</v>
      </c>
      <c r="S46" t="s">
        <v>738</v>
      </c>
    </row>
    <row r="47" spans="1:19" x14ac:dyDescent="0.6">
      <c r="A47">
        <v>11</v>
      </c>
      <c r="B47" t="s">
        <v>489</v>
      </c>
      <c r="C47">
        <v>44.5</v>
      </c>
      <c r="D47">
        <v>-123.6</v>
      </c>
      <c r="E47">
        <v>580</v>
      </c>
      <c r="F47">
        <v>10.1</v>
      </c>
      <c r="G47">
        <v>3.06</v>
      </c>
      <c r="H47">
        <v>119.9</v>
      </c>
      <c r="I47" t="s">
        <v>969</v>
      </c>
      <c r="J47">
        <v>44.83</v>
      </c>
      <c r="K47">
        <v>-123.05</v>
      </c>
      <c r="L47">
        <v>60</v>
      </c>
      <c r="M47">
        <v>1965</v>
      </c>
      <c r="N47">
        <v>11.5</v>
      </c>
      <c r="O47">
        <v>2.3199999999999998</v>
      </c>
      <c r="P47" t="s">
        <v>666</v>
      </c>
      <c r="Q47" s="5" t="s">
        <v>454</v>
      </c>
      <c r="R47" s="5" t="s">
        <v>689</v>
      </c>
      <c r="S47" t="s">
        <v>738</v>
      </c>
    </row>
    <row r="48" spans="1:19" x14ac:dyDescent="0.6">
      <c r="A48">
        <v>12</v>
      </c>
      <c r="B48" t="s">
        <v>490</v>
      </c>
      <c r="C48">
        <v>43.75</v>
      </c>
      <c r="D48">
        <v>-122.17</v>
      </c>
      <c r="E48">
        <v>580</v>
      </c>
      <c r="F48">
        <v>12.4</v>
      </c>
      <c r="G48">
        <v>3.37</v>
      </c>
      <c r="H48">
        <v>119.2</v>
      </c>
      <c r="I48" t="s">
        <v>969</v>
      </c>
      <c r="J48">
        <v>44.83</v>
      </c>
      <c r="K48">
        <v>-123.05</v>
      </c>
      <c r="L48">
        <v>60</v>
      </c>
      <c r="M48">
        <v>1965</v>
      </c>
      <c r="N48">
        <v>11.5</v>
      </c>
      <c r="O48">
        <v>2.3199999999999998</v>
      </c>
      <c r="P48" t="s">
        <v>666</v>
      </c>
      <c r="Q48" s="5" t="s">
        <v>454</v>
      </c>
      <c r="R48" s="5" t="s">
        <v>689</v>
      </c>
      <c r="S48" t="s">
        <v>738</v>
      </c>
    </row>
    <row r="49" spans="1:19" x14ac:dyDescent="0.6">
      <c r="A49">
        <v>13</v>
      </c>
      <c r="B49" t="s">
        <v>491</v>
      </c>
      <c r="C49">
        <v>43.75</v>
      </c>
      <c r="D49">
        <v>-122.17</v>
      </c>
      <c r="E49">
        <v>840</v>
      </c>
      <c r="F49">
        <v>11.2</v>
      </c>
      <c r="G49">
        <v>3.37</v>
      </c>
      <c r="H49">
        <v>121.4</v>
      </c>
      <c r="I49" t="s">
        <v>969</v>
      </c>
      <c r="J49">
        <v>44.83</v>
      </c>
      <c r="K49">
        <v>-123.05</v>
      </c>
      <c r="L49">
        <v>60</v>
      </c>
      <c r="M49">
        <v>1965</v>
      </c>
      <c r="N49">
        <v>11.5</v>
      </c>
      <c r="O49">
        <v>2.3199999999999998</v>
      </c>
      <c r="P49" t="s">
        <v>666</v>
      </c>
      <c r="Q49" s="5" t="s">
        <v>454</v>
      </c>
      <c r="R49" s="5" t="s">
        <v>689</v>
      </c>
      <c r="S49" t="s">
        <v>738</v>
      </c>
    </row>
    <row r="50" spans="1:19" x14ac:dyDescent="0.6">
      <c r="A50">
        <v>14</v>
      </c>
      <c r="B50" t="s">
        <v>492</v>
      </c>
      <c r="C50">
        <v>42.34</v>
      </c>
      <c r="D50">
        <v>-123.25</v>
      </c>
      <c r="E50">
        <v>910</v>
      </c>
      <c r="F50">
        <v>10.199999999999999</v>
      </c>
      <c r="G50">
        <v>0.93</v>
      </c>
      <c r="H50">
        <v>121.4</v>
      </c>
      <c r="I50" t="s">
        <v>969</v>
      </c>
      <c r="J50">
        <v>44.83</v>
      </c>
      <c r="K50">
        <v>-123.05</v>
      </c>
      <c r="L50">
        <v>60</v>
      </c>
      <c r="M50">
        <v>1965</v>
      </c>
      <c r="N50">
        <v>11.5</v>
      </c>
      <c r="O50">
        <v>2.3199999999999998</v>
      </c>
      <c r="P50" t="s">
        <v>666</v>
      </c>
      <c r="Q50" s="5" t="s">
        <v>454</v>
      </c>
      <c r="R50" s="5" t="s">
        <v>689</v>
      </c>
      <c r="S50" t="s">
        <v>738</v>
      </c>
    </row>
    <row r="51" spans="1:19" x14ac:dyDescent="0.6">
      <c r="A51">
        <v>15</v>
      </c>
      <c r="B51" t="s">
        <v>493</v>
      </c>
      <c r="C51">
        <v>49.17</v>
      </c>
      <c r="D51">
        <v>-122.5</v>
      </c>
      <c r="E51">
        <v>180</v>
      </c>
      <c r="F51">
        <v>8.9</v>
      </c>
      <c r="G51">
        <v>3.94</v>
      </c>
      <c r="H51">
        <v>126.30000000000001</v>
      </c>
      <c r="I51" t="s">
        <v>969</v>
      </c>
      <c r="J51">
        <v>44.83</v>
      </c>
      <c r="K51">
        <v>-123.05</v>
      </c>
      <c r="L51">
        <v>60</v>
      </c>
      <c r="M51">
        <v>1965</v>
      </c>
      <c r="N51">
        <v>11.5</v>
      </c>
      <c r="O51">
        <v>2.3199999999999998</v>
      </c>
      <c r="P51" t="s">
        <v>666</v>
      </c>
      <c r="Q51" s="5" t="s">
        <v>454</v>
      </c>
      <c r="R51" s="5" t="s">
        <v>689</v>
      </c>
      <c r="S51" t="s">
        <v>738</v>
      </c>
    </row>
    <row r="52" spans="1:19" x14ac:dyDescent="0.6">
      <c r="A52">
        <v>16</v>
      </c>
      <c r="B52" t="s">
        <v>494</v>
      </c>
      <c r="C52">
        <v>47.5</v>
      </c>
      <c r="D52">
        <v>-121.33</v>
      </c>
      <c r="E52">
        <v>1220</v>
      </c>
      <c r="F52">
        <v>3.8</v>
      </c>
      <c r="G52">
        <v>5.51</v>
      </c>
      <c r="H52">
        <v>123.10000000000001</v>
      </c>
      <c r="I52" t="s">
        <v>969</v>
      </c>
      <c r="J52">
        <v>44.83</v>
      </c>
      <c r="K52">
        <v>-123.05</v>
      </c>
      <c r="L52">
        <v>60</v>
      </c>
      <c r="M52">
        <v>1965</v>
      </c>
      <c r="N52">
        <v>11.5</v>
      </c>
      <c r="O52">
        <v>2.3199999999999998</v>
      </c>
      <c r="P52" t="s">
        <v>666</v>
      </c>
      <c r="Q52" s="5" t="s">
        <v>454</v>
      </c>
      <c r="R52" s="5" t="s">
        <v>689</v>
      </c>
      <c r="S52" t="s">
        <v>738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17"/>
  <sheetViews>
    <sheetView workbookViewId="0">
      <selection activeCell="J5" sqref="J5:J17"/>
    </sheetView>
  </sheetViews>
  <sheetFormatPr defaultColWidth="10.796875" defaultRowHeight="15.6" x14ac:dyDescent="0.6"/>
  <cols>
    <col min="1" max="1" width="4.6484375" customWidth="1"/>
    <col min="2" max="2" width="11.8476562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8.148437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508</v>
      </c>
    </row>
    <row r="2" spans="1:12" x14ac:dyDescent="0.6">
      <c r="A2" s="4" t="s">
        <v>608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1</v>
      </c>
      <c r="B5" t="s">
        <v>495</v>
      </c>
      <c r="C5">
        <v>35.869999999999997</v>
      </c>
      <c r="D5">
        <v>118.63</v>
      </c>
      <c r="E5">
        <v>1224</v>
      </c>
      <c r="F5">
        <v>12</v>
      </c>
      <c r="G5">
        <v>0.43</v>
      </c>
      <c r="H5">
        <v>9</v>
      </c>
      <c r="I5">
        <v>108</v>
      </c>
      <c r="J5" s="6">
        <v>18.036100000000001</v>
      </c>
    </row>
    <row r="6" spans="1:12" x14ac:dyDescent="0.6">
      <c r="A6">
        <v>2</v>
      </c>
      <c r="B6" t="s">
        <v>496</v>
      </c>
      <c r="C6">
        <v>36.799999999999997</v>
      </c>
      <c r="D6">
        <v>119.08</v>
      </c>
      <c r="E6">
        <v>1093</v>
      </c>
      <c r="F6">
        <v>14.4</v>
      </c>
      <c r="G6">
        <v>0.5</v>
      </c>
      <c r="H6">
        <v>10</v>
      </c>
      <c r="I6">
        <v>120</v>
      </c>
      <c r="J6" s="6">
        <v>19.520800000000001</v>
      </c>
    </row>
    <row r="7" spans="1:12" x14ac:dyDescent="0.6">
      <c r="A7">
        <v>3</v>
      </c>
      <c r="B7" t="s">
        <v>497</v>
      </c>
      <c r="C7">
        <v>39.1</v>
      </c>
      <c r="D7">
        <v>120.85</v>
      </c>
      <c r="E7">
        <v>844</v>
      </c>
      <c r="F7">
        <v>13.7</v>
      </c>
      <c r="G7">
        <v>0.9</v>
      </c>
      <c r="H7">
        <v>10</v>
      </c>
      <c r="I7">
        <v>120</v>
      </c>
      <c r="J7" s="6">
        <v>13.6225</v>
      </c>
    </row>
    <row r="8" spans="1:12" x14ac:dyDescent="0.6">
      <c r="A8">
        <v>4</v>
      </c>
      <c r="B8" t="s">
        <v>498</v>
      </c>
      <c r="C8">
        <v>40.35</v>
      </c>
      <c r="D8">
        <v>122.94</v>
      </c>
      <c r="E8">
        <v>788</v>
      </c>
      <c r="F8">
        <v>14.9</v>
      </c>
      <c r="G8">
        <v>0.67</v>
      </c>
      <c r="H8">
        <v>10</v>
      </c>
      <c r="I8">
        <v>119</v>
      </c>
      <c r="J8" s="6">
        <v>12.784000000000001</v>
      </c>
    </row>
    <row r="9" spans="1:12" x14ac:dyDescent="0.6">
      <c r="A9">
        <v>5</v>
      </c>
      <c r="B9" t="s">
        <v>499</v>
      </c>
      <c r="C9">
        <v>40.840000000000003</v>
      </c>
      <c r="D9">
        <v>122.02</v>
      </c>
      <c r="E9">
        <v>475</v>
      </c>
      <c r="F9">
        <v>15.6</v>
      </c>
      <c r="G9">
        <v>1.37</v>
      </c>
      <c r="H9">
        <v>10</v>
      </c>
      <c r="I9">
        <v>120</v>
      </c>
      <c r="J9" s="6">
        <v>13.8339</v>
      </c>
    </row>
    <row r="10" spans="1:12" x14ac:dyDescent="0.6">
      <c r="A10">
        <v>6</v>
      </c>
      <c r="B10" t="s">
        <v>500</v>
      </c>
      <c r="C10">
        <v>41.84</v>
      </c>
      <c r="D10">
        <v>122.83</v>
      </c>
      <c r="E10">
        <v>535</v>
      </c>
      <c r="F10">
        <v>9.9</v>
      </c>
      <c r="G10">
        <v>0.73</v>
      </c>
      <c r="H10">
        <v>10</v>
      </c>
      <c r="I10">
        <v>120</v>
      </c>
      <c r="J10" s="6">
        <v>13.9133</v>
      </c>
    </row>
    <row r="11" spans="1:12" x14ac:dyDescent="0.6">
      <c r="A11">
        <v>7</v>
      </c>
      <c r="B11" t="s">
        <v>501</v>
      </c>
      <c r="C11">
        <v>42.46</v>
      </c>
      <c r="D11">
        <v>122.61</v>
      </c>
      <c r="E11">
        <v>630</v>
      </c>
      <c r="F11">
        <v>10.8</v>
      </c>
      <c r="G11">
        <v>1.33</v>
      </c>
      <c r="H11">
        <v>10</v>
      </c>
      <c r="I11">
        <v>120</v>
      </c>
      <c r="J11" s="6">
        <v>17.324999999999999</v>
      </c>
    </row>
    <row r="12" spans="1:12" x14ac:dyDescent="0.6">
      <c r="A12">
        <v>8</v>
      </c>
      <c r="B12" t="s">
        <v>502</v>
      </c>
      <c r="C12">
        <v>45.01</v>
      </c>
      <c r="D12">
        <v>123.16</v>
      </c>
      <c r="E12">
        <v>191</v>
      </c>
      <c r="F12">
        <v>10.8</v>
      </c>
      <c r="G12">
        <v>1.62</v>
      </c>
      <c r="H12">
        <v>9</v>
      </c>
      <c r="I12">
        <v>120</v>
      </c>
      <c r="J12" s="6">
        <v>17.982399999999998</v>
      </c>
    </row>
    <row r="13" spans="1:12" x14ac:dyDescent="0.6">
      <c r="A13">
        <v>9</v>
      </c>
      <c r="B13" t="s">
        <v>503</v>
      </c>
      <c r="C13">
        <v>45.28</v>
      </c>
      <c r="D13">
        <v>121.34</v>
      </c>
      <c r="E13">
        <v>650</v>
      </c>
      <c r="F13">
        <v>9.1999999999999993</v>
      </c>
      <c r="G13">
        <v>0.73</v>
      </c>
      <c r="H13">
        <v>10</v>
      </c>
      <c r="I13">
        <v>120</v>
      </c>
      <c r="J13" s="6">
        <v>16.807500000000001</v>
      </c>
    </row>
    <row r="14" spans="1:12" x14ac:dyDescent="0.6">
      <c r="A14">
        <v>11</v>
      </c>
      <c r="B14" t="s">
        <v>504</v>
      </c>
      <c r="C14">
        <v>46.82</v>
      </c>
      <c r="D14">
        <v>123.01</v>
      </c>
      <c r="E14">
        <v>63</v>
      </c>
      <c r="F14">
        <v>10.4</v>
      </c>
      <c r="G14">
        <v>2.16</v>
      </c>
      <c r="H14">
        <v>11</v>
      </c>
      <c r="I14">
        <v>132</v>
      </c>
      <c r="J14" s="6">
        <v>13.2394</v>
      </c>
    </row>
    <row r="15" spans="1:12" x14ac:dyDescent="0.6">
      <c r="A15">
        <v>13</v>
      </c>
      <c r="B15" t="s">
        <v>505</v>
      </c>
      <c r="C15">
        <v>48.79</v>
      </c>
      <c r="D15">
        <v>123.69</v>
      </c>
      <c r="E15">
        <v>20</v>
      </c>
      <c r="F15">
        <v>9.6</v>
      </c>
      <c r="G15">
        <v>1.67</v>
      </c>
      <c r="H15">
        <v>13</v>
      </c>
      <c r="I15">
        <v>156</v>
      </c>
      <c r="J15" s="6">
        <v>12.960900000000001</v>
      </c>
    </row>
    <row r="16" spans="1:12" x14ac:dyDescent="0.6">
      <c r="A16">
        <v>14</v>
      </c>
      <c r="B16" t="s">
        <v>506</v>
      </c>
      <c r="C16">
        <v>48.46</v>
      </c>
      <c r="D16">
        <v>123.4</v>
      </c>
      <c r="E16">
        <v>25</v>
      </c>
      <c r="F16">
        <v>10</v>
      </c>
      <c r="G16">
        <v>1.38</v>
      </c>
      <c r="H16">
        <v>12</v>
      </c>
      <c r="I16">
        <v>144</v>
      </c>
      <c r="J16" s="6">
        <v>10.801399999999999</v>
      </c>
    </row>
    <row r="17" spans="1:10" x14ac:dyDescent="0.6">
      <c r="A17">
        <v>15</v>
      </c>
      <c r="B17" t="s">
        <v>507</v>
      </c>
      <c r="C17">
        <v>49.72</v>
      </c>
      <c r="D17">
        <v>125.01</v>
      </c>
      <c r="E17">
        <v>35</v>
      </c>
      <c r="F17">
        <v>9.3000000000000007</v>
      </c>
      <c r="G17">
        <v>2.34</v>
      </c>
      <c r="H17">
        <v>10</v>
      </c>
      <c r="I17">
        <v>120</v>
      </c>
      <c r="J17" s="6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23"/>
  <sheetViews>
    <sheetView workbookViewId="0">
      <selection activeCell="A3" sqref="A3"/>
    </sheetView>
  </sheetViews>
  <sheetFormatPr defaultColWidth="10.796875" defaultRowHeight="15.6" x14ac:dyDescent="0.6"/>
  <cols>
    <col min="1" max="1" width="16.1484375" bestFit="1" customWidth="1"/>
    <col min="2" max="2" width="6.1484375" bestFit="1" customWidth="1"/>
    <col min="3" max="3" width="10.1484375" bestFit="1" customWidth="1"/>
    <col min="4" max="4" width="11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548</v>
      </c>
    </row>
    <row r="2" spans="1:12" x14ac:dyDescent="0.6">
      <c r="A2" t="s">
        <v>609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 t="s">
        <v>509</v>
      </c>
      <c r="B5" t="s">
        <v>510</v>
      </c>
      <c r="C5">
        <v>54</v>
      </c>
      <c r="D5">
        <v>132</v>
      </c>
      <c r="E5">
        <v>20</v>
      </c>
      <c r="F5">
        <v>7.6</v>
      </c>
      <c r="G5">
        <v>4.34</v>
      </c>
      <c r="H5" t="s">
        <v>325</v>
      </c>
      <c r="I5" t="s">
        <v>547</v>
      </c>
      <c r="J5">
        <v>66.599999999999994</v>
      </c>
    </row>
    <row r="6" spans="1:12" x14ac:dyDescent="0.6">
      <c r="A6" t="s">
        <v>511</v>
      </c>
      <c r="B6" t="s">
        <v>512</v>
      </c>
      <c r="C6">
        <v>54.283332999999999</v>
      </c>
      <c r="D6">
        <v>130.25</v>
      </c>
      <c r="E6">
        <v>65</v>
      </c>
      <c r="F6">
        <v>7.7</v>
      </c>
      <c r="G6">
        <v>8.6300000000000008</v>
      </c>
      <c r="H6" t="s">
        <v>325</v>
      </c>
      <c r="I6" t="s">
        <v>547</v>
      </c>
      <c r="J6">
        <v>63.2</v>
      </c>
    </row>
    <row r="7" spans="1:12" x14ac:dyDescent="0.6">
      <c r="A7" t="s">
        <v>513</v>
      </c>
      <c r="B7" t="s">
        <v>514</v>
      </c>
      <c r="C7">
        <v>49.966667000000001</v>
      </c>
      <c r="D7">
        <v>125.533333</v>
      </c>
      <c r="E7">
        <v>250</v>
      </c>
      <c r="F7">
        <v>8.6999999999999993</v>
      </c>
      <c r="G7">
        <v>2.19</v>
      </c>
      <c r="H7" t="s">
        <v>325</v>
      </c>
      <c r="I7" t="s">
        <v>547</v>
      </c>
      <c r="J7">
        <v>71.8</v>
      </c>
    </row>
    <row r="8" spans="1:12" x14ac:dyDescent="0.6">
      <c r="A8" t="s">
        <v>515</v>
      </c>
      <c r="B8" t="s">
        <v>516</v>
      </c>
      <c r="C8">
        <v>49.016666999999998</v>
      </c>
      <c r="D8">
        <v>125.583333</v>
      </c>
      <c r="E8">
        <v>50</v>
      </c>
      <c r="F8">
        <v>9.1</v>
      </c>
      <c r="G8">
        <v>6.04</v>
      </c>
      <c r="H8" t="s">
        <v>325</v>
      </c>
      <c r="I8" t="s">
        <v>547</v>
      </c>
      <c r="J8">
        <v>70.5</v>
      </c>
    </row>
    <row r="9" spans="1:12" x14ac:dyDescent="0.6">
      <c r="A9" t="s">
        <v>517</v>
      </c>
      <c r="B9" t="s">
        <v>518</v>
      </c>
      <c r="C9">
        <v>49.133333</v>
      </c>
      <c r="D9">
        <v>124.033333</v>
      </c>
      <c r="E9">
        <v>700</v>
      </c>
      <c r="F9">
        <v>7.3</v>
      </c>
      <c r="G9">
        <v>2.58</v>
      </c>
      <c r="H9" t="s">
        <v>325</v>
      </c>
      <c r="I9" t="s">
        <v>547</v>
      </c>
      <c r="J9">
        <v>71.900000000000006</v>
      </c>
    </row>
    <row r="10" spans="1:12" x14ac:dyDescent="0.6">
      <c r="A10" t="s">
        <v>519</v>
      </c>
      <c r="B10" t="s">
        <v>520</v>
      </c>
      <c r="C10">
        <v>48.616667</v>
      </c>
      <c r="D10">
        <v>123.55</v>
      </c>
      <c r="E10">
        <v>100</v>
      </c>
      <c r="F10">
        <v>9.6</v>
      </c>
      <c r="G10">
        <v>1.68</v>
      </c>
      <c r="H10" t="s">
        <v>325</v>
      </c>
      <c r="I10" t="s">
        <v>547</v>
      </c>
      <c r="J10">
        <v>80.599999999999994</v>
      </c>
    </row>
    <row r="11" spans="1:12" x14ac:dyDescent="0.6">
      <c r="A11" t="s">
        <v>521</v>
      </c>
      <c r="B11" t="s">
        <v>522</v>
      </c>
      <c r="C11">
        <v>49.783332999999999</v>
      </c>
      <c r="D11">
        <v>123.13333299999999</v>
      </c>
      <c r="E11">
        <v>100</v>
      </c>
      <c r="F11">
        <v>8.6999999999999993</v>
      </c>
      <c r="G11">
        <v>4.18</v>
      </c>
      <c r="H11" t="s">
        <v>325</v>
      </c>
      <c r="I11" t="s">
        <v>547</v>
      </c>
      <c r="J11">
        <v>79.5</v>
      </c>
    </row>
    <row r="12" spans="1:12" x14ac:dyDescent="0.6">
      <c r="A12" t="s">
        <v>523</v>
      </c>
      <c r="B12" t="s">
        <v>524</v>
      </c>
      <c r="C12">
        <v>50.083333000000003</v>
      </c>
      <c r="D12">
        <v>123.05</v>
      </c>
      <c r="E12">
        <v>690</v>
      </c>
      <c r="F12">
        <v>5.0999999999999996</v>
      </c>
      <c r="G12">
        <v>3.32</v>
      </c>
      <c r="H12" t="s">
        <v>325</v>
      </c>
      <c r="I12" t="s">
        <v>547</v>
      </c>
      <c r="J12">
        <v>74</v>
      </c>
    </row>
    <row r="13" spans="1:12" x14ac:dyDescent="0.6">
      <c r="A13" t="s">
        <v>525</v>
      </c>
      <c r="B13" t="s">
        <v>526</v>
      </c>
      <c r="C13">
        <v>49.216667000000001</v>
      </c>
      <c r="D13">
        <v>122.433333</v>
      </c>
      <c r="E13">
        <v>205</v>
      </c>
      <c r="F13">
        <v>9.3000000000000007</v>
      </c>
      <c r="G13">
        <v>5.0599999999999996</v>
      </c>
      <c r="H13" t="s">
        <v>325</v>
      </c>
      <c r="I13" t="s">
        <v>547</v>
      </c>
      <c r="J13">
        <v>78.599999999999994</v>
      </c>
    </row>
    <row r="14" spans="1:12" x14ac:dyDescent="0.6">
      <c r="A14" t="s">
        <v>527</v>
      </c>
      <c r="B14" t="s">
        <v>528</v>
      </c>
      <c r="C14">
        <v>49.466667000000001</v>
      </c>
      <c r="D14">
        <v>121.283333</v>
      </c>
      <c r="E14">
        <v>600</v>
      </c>
      <c r="F14">
        <v>5.9</v>
      </c>
      <c r="G14">
        <v>7.15</v>
      </c>
      <c r="H14" t="s">
        <v>325</v>
      </c>
      <c r="I14" t="s">
        <v>547</v>
      </c>
      <c r="J14">
        <v>78.400000000000006</v>
      </c>
    </row>
    <row r="15" spans="1:12" x14ac:dyDescent="0.6">
      <c r="A15" t="s">
        <v>529</v>
      </c>
      <c r="B15" t="s">
        <v>530</v>
      </c>
      <c r="C15">
        <v>50.666666999999997</v>
      </c>
      <c r="D15">
        <v>118.75</v>
      </c>
      <c r="E15">
        <v>550</v>
      </c>
      <c r="F15">
        <v>6.2</v>
      </c>
      <c r="G15">
        <v>2.91</v>
      </c>
      <c r="H15" t="s">
        <v>325</v>
      </c>
      <c r="I15" t="s">
        <v>547</v>
      </c>
      <c r="J15">
        <v>78.099999999999994</v>
      </c>
    </row>
    <row r="16" spans="1:12" x14ac:dyDescent="0.6">
      <c r="A16" t="s">
        <v>531</v>
      </c>
      <c r="B16" t="s">
        <v>532</v>
      </c>
      <c r="C16">
        <v>50.716667000000001</v>
      </c>
      <c r="D16">
        <v>118.783333</v>
      </c>
      <c r="E16">
        <v>1100</v>
      </c>
      <c r="F16">
        <v>3.4</v>
      </c>
      <c r="G16">
        <v>4.0599999999999996</v>
      </c>
      <c r="H16" t="s">
        <v>325</v>
      </c>
      <c r="I16" t="s">
        <v>547</v>
      </c>
      <c r="J16">
        <v>65.599999999999994</v>
      </c>
    </row>
    <row r="17" spans="1:10" x14ac:dyDescent="0.6">
      <c r="A17" t="s">
        <v>533</v>
      </c>
      <c r="B17" t="s">
        <v>534</v>
      </c>
      <c r="C17">
        <v>50.75</v>
      </c>
      <c r="D17">
        <v>118.816667</v>
      </c>
      <c r="E17">
        <v>1950</v>
      </c>
      <c r="F17">
        <v>0.4</v>
      </c>
      <c r="G17">
        <v>5.64</v>
      </c>
      <c r="H17" t="s">
        <v>325</v>
      </c>
      <c r="I17" t="s">
        <v>547</v>
      </c>
      <c r="J17">
        <v>61.2</v>
      </c>
    </row>
    <row r="18" spans="1:10" x14ac:dyDescent="0.6">
      <c r="A18" t="s">
        <v>535</v>
      </c>
      <c r="B18" t="s">
        <v>536</v>
      </c>
      <c r="C18">
        <v>48.35</v>
      </c>
      <c r="D18">
        <v>116.833333</v>
      </c>
      <c r="E18">
        <v>686</v>
      </c>
      <c r="F18">
        <v>6.8</v>
      </c>
      <c r="G18">
        <v>2.13</v>
      </c>
      <c r="H18" t="s">
        <v>325</v>
      </c>
      <c r="I18" t="s">
        <v>547</v>
      </c>
      <c r="J18">
        <v>69.2</v>
      </c>
    </row>
    <row r="19" spans="1:10" x14ac:dyDescent="0.6">
      <c r="A19" t="s">
        <v>537</v>
      </c>
      <c r="B19" t="s">
        <v>538</v>
      </c>
      <c r="C19">
        <v>48.05</v>
      </c>
      <c r="D19">
        <v>116.183333</v>
      </c>
      <c r="E19">
        <v>1219</v>
      </c>
      <c r="F19">
        <v>4.8</v>
      </c>
      <c r="G19">
        <v>3.49</v>
      </c>
      <c r="H19" t="s">
        <v>325</v>
      </c>
      <c r="I19" t="s">
        <v>547</v>
      </c>
      <c r="J19">
        <v>66.3</v>
      </c>
    </row>
    <row r="20" spans="1:10" x14ac:dyDescent="0.6">
      <c r="A20" t="s">
        <v>539</v>
      </c>
      <c r="B20" t="s">
        <v>540</v>
      </c>
      <c r="C20">
        <v>47.15</v>
      </c>
      <c r="D20">
        <v>114.933333</v>
      </c>
      <c r="E20">
        <v>945</v>
      </c>
      <c r="F20">
        <v>7.8</v>
      </c>
      <c r="G20">
        <v>2.5</v>
      </c>
      <c r="H20" t="s">
        <v>325</v>
      </c>
      <c r="I20" t="s">
        <v>547</v>
      </c>
      <c r="J20">
        <v>69.3</v>
      </c>
    </row>
    <row r="21" spans="1:10" x14ac:dyDescent="0.6">
      <c r="A21" t="s">
        <v>541</v>
      </c>
      <c r="B21" t="s">
        <v>542</v>
      </c>
      <c r="C21">
        <v>47.05</v>
      </c>
      <c r="D21">
        <v>116.61666700000001</v>
      </c>
      <c r="E21">
        <v>1097</v>
      </c>
      <c r="F21">
        <v>6.4</v>
      </c>
      <c r="G21">
        <v>2.92</v>
      </c>
      <c r="H21" t="s">
        <v>325</v>
      </c>
      <c r="I21" t="s">
        <v>547</v>
      </c>
      <c r="J21">
        <v>64.900000000000006</v>
      </c>
    </row>
    <row r="22" spans="1:10" x14ac:dyDescent="0.6">
      <c r="A22" t="s">
        <v>543</v>
      </c>
      <c r="B22" t="s">
        <v>544</v>
      </c>
      <c r="C22">
        <v>46.483333000000002</v>
      </c>
      <c r="D22">
        <v>115.666667</v>
      </c>
      <c r="E22">
        <v>1509</v>
      </c>
      <c r="F22">
        <v>4.4000000000000004</v>
      </c>
      <c r="G22">
        <v>4.1500000000000004</v>
      </c>
      <c r="H22" t="s">
        <v>325</v>
      </c>
      <c r="I22" t="s">
        <v>547</v>
      </c>
      <c r="J22">
        <v>66.3</v>
      </c>
    </row>
    <row r="23" spans="1:10" x14ac:dyDescent="0.6">
      <c r="A23" t="s">
        <v>545</v>
      </c>
      <c r="B23" t="s">
        <v>546</v>
      </c>
      <c r="C23">
        <v>46.133333</v>
      </c>
      <c r="D23">
        <v>115.666667</v>
      </c>
      <c r="E23">
        <v>411</v>
      </c>
      <c r="F23">
        <v>10.1</v>
      </c>
      <c r="G23">
        <v>2.98</v>
      </c>
      <c r="H23" t="s">
        <v>325</v>
      </c>
      <c r="I23" t="s">
        <v>547</v>
      </c>
      <c r="J23">
        <v>72.2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workbookViewId="0">
      <selection activeCell="A3" sqref="A3"/>
    </sheetView>
  </sheetViews>
  <sheetFormatPr defaultColWidth="10.796875" defaultRowHeight="15.6" x14ac:dyDescent="0.6"/>
  <cols>
    <col min="1" max="1" width="7.34765625" customWidth="1"/>
    <col min="2" max="2" width="17.1484375" bestFit="1" customWidth="1"/>
    <col min="3" max="3" width="10.1484375" bestFit="1" customWidth="1"/>
    <col min="4" max="4" width="11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41</v>
      </c>
    </row>
    <row r="2" spans="1:12" x14ac:dyDescent="0.6">
      <c r="A2" s="4" t="s">
        <v>585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12019</v>
      </c>
      <c r="B5" t="s">
        <v>15</v>
      </c>
      <c r="C5">
        <v>43.883333</v>
      </c>
      <c r="D5">
        <v>122.016667</v>
      </c>
      <c r="E5">
        <v>1310</v>
      </c>
      <c r="F5">
        <v>7.2</v>
      </c>
      <c r="G5">
        <v>3.26</v>
      </c>
      <c r="J5">
        <v>74</v>
      </c>
    </row>
    <row r="6" spans="1:12" x14ac:dyDescent="0.6">
      <c r="A6">
        <v>12014</v>
      </c>
      <c r="B6" t="s">
        <v>16</v>
      </c>
      <c r="C6">
        <v>45.116667</v>
      </c>
      <c r="D6">
        <v>121.666667</v>
      </c>
      <c r="E6">
        <v>1040</v>
      </c>
      <c r="F6">
        <v>7.7</v>
      </c>
      <c r="G6">
        <v>2</v>
      </c>
      <c r="J6">
        <v>79</v>
      </c>
    </row>
    <row r="7" spans="1:12" x14ac:dyDescent="0.6">
      <c r="A7">
        <v>12020</v>
      </c>
      <c r="B7" t="s">
        <v>17</v>
      </c>
      <c r="C7">
        <v>43.466667000000001</v>
      </c>
      <c r="D7">
        <v>121.95</v>
      </c>
      <c r="E7">
        <v>1375</v>
      </c>
      <c r="F7">
        <v>6.6</v>
      </c>
      <c r="G7">
        <v>1.35</v>
      </c>
      <c r="J7">
        <v>82</v>
      </c>
    </row>
    <row r="8" spans="1:12" x14ac:dyDescent="0.6">
      <c r="A8">
        <v>12018</v>
      </c>
      <c r="B8" t="s">
        <v>18</v>
      </c>
      <c r="C8">
        <v>43.983333000000002</v>
      </c>
      <c r="D8">
        <v>121.516667</v>
      </c>
      <c r="E8">
        <v>1500</v>
      </c>
      <c r="F8">
        <v>6.1</v>
      </c>
      <c r="G8">
        <v>1.44</v>
      </c>
      <c r="J8">
        <v>85</v>
      </c>
    </row>
    <row r="9" spans="1:12" x14ac:dyDescent="0.6">
      <c r="A9" t="s">
        <v>19</v>
      </c>
      <c r="B9" t="s">
        <v>20</v>
      </c>
      <c r="C9">
        <v>44.5</v>
      </c>
      <c r="D9">
        <v>121.666667</v>
      </c>
      <c r="E9">
        <v>975</v>
      </c>
      <c r="F9">
        <v>8</v>
      </c>
      <c r="G9">
        <v>0.83</v>
      </c>
      <c r="J9">
        <v>87</v>
      </c>
    </row>
    <row r="10" spans="1:12" x14ac:dyDescent="0.6">
      <c r="A10">
        <v>12021</v>
      </c>
      <c r="B10" t="s">
        <v>21</v>
      </c>
      <c r="C10">
        <v>42.933332999999998</v>
      </c>
      <c r="D10">
        <v>122.38333299999999</v>
      </c>
      <c r="E10">
        <v>1160</v>
      </c>
      <c r="F10">
        <v>6</v>
      </c>
      <c r="G10">
        <v>1.9</v>
      </c>
      <c r="J10">
        <v>88</v>
      </c>
    </row>
    <row r="11" spans="1:12" x14ac:dyDescent="0.6">
      <c r="A11">
        <v>12011</v>
      </c>
      <c r="B11" t="s">
        <v>22</v>
      </c>
      <c r="C11">
        <v>46.616667</v>
      </c>
      <c r="D11">
        <v>121.333333</v>
      </c>
      <c r="E11">
        <v>945</v>
      </c>
      <c r="F11">
        <v>6.5</v>
      </c>
      <c r="G11">
        <v>2.4300000000000002</v>
      </c>
      <c r="J11">
        <v>91</v>
      </c>
    </row>
    <row r="12" spans="1:12" x14ac:dyDescent="0.6">
      <c r="A12" t="s">
        <v>23</v>
      </c>
      <c r="B12" t="s">
        <v>20</v>
      </c>
      <c r="C12">
        <v>44.5</v>
      </c>
      <c r="D12">
        <v>121.666667</v>
      </c>
      <c r="E12">
        <v>1125</v>
      </c>
      <c r="F12">
        <v>7.3</v>
      </c>
      <c r="G12">
        <v>0.83</v>
      </c>
      <c r="J12">
        <v>91</v>
      </c>
    </row>
    <row r="13" spans="1:12" x14ac:dyDescent="0.6">
      <c r="A13">
        <v>12013</v>
      </c>
      <c r="B13" t="s">
        <v>24</v>
      </c>
      <c r="C13">
        <v>45.45</v>
      </c>
      <c r="D13">
        <v>121.65</v>
      </c>
      <c r="E13">
        <v>1040</v>
      </c>
      <c r="F13">
        <v>6.5</v>
      </c>
      <c r="G13">
        <v>2.92</v>
      </c>
      <c r="J13">
        <v>93</v>
      </c>
    </row>
    <row r="14" spans="1:12" x14ac:dyDescent="0.6">
      <c r="A14">
        <v>12053</v>
      </c>
      <c r="B14" t="s">
        <v>25</v>
      </c>
      <c r="C14">
        <v>45.016666999999998</v>
      </c>
      <c r="D14">
        <v>123.38333299999999</v>
      </c>
      <c r="E14">
        <v>260</v>
      </c>
      <c r="F14">
        <v>10.4</v>
      </c>
      <c r="G14">
        <v>1.54</v>
      </c>
      <c r="J14">
        <v>94</v>
      </c>
    </row>
    <row r="15" spans="1:12" x14ac:dyDescent="0.6">
      <c r="A15">
        <v>12012</v>
      </c>
      <c r="B15" t="s">
        <v>26</v>
      </c>
      <c r="C15">
        <v>46.116667</v>
      </c>
      <c r="D15">
        <v>121.65</v>
      </c>
      <c r="E15">
        <v>945</v>
      </c>
      <c r="F15">
        <v>8.9</v>
      </c>
      <c r="G15">
        <v>3.52</v>
      </c>
      <c r="J15">
        <v>99</v>
      </c>
    </row>
    <row r="16" spans="1:12" x14ac:dyDescent="0.6">
      <c r="A16">
        <v>12042</v>
      </c>
      <c r="B16" t="s">
        <v>27</v>
      </c>
      <c r="C16">
        <v>49.516666999999998</v>
      </c>
      <c r="D16">
        <v>124.86666700000001</v>
      </c>
      <c r="E16">
        <v>45</v>
      </c>
      <c r="F16">
        <v>8.9</v>
      </c>
      <c r="G16">
        <v>2.2999999999999998</v>
      </c>
      <c r="J16">
        <v>102</v>
      </c>
    </row>
    <row r="17" spans="1:10" x14ac:dyDescent="0.6">
      <c r="A17">
        <v>12043</v>
      </c>
      <c r="B17" t="s">
        <v>28</v>
      </c>
      <c r="C17">
        <v>49.3</v>
      </c>
      <c r="D17">
        <v>124.966667</v>
      </c>
      <c r="E17">
        <v>25</v>
      </c>
      <c r="F17">
        <v>9.1999999999999993</v>
      </c>
      <c r="G17">
        <v>2.7</v>
      </c>
      <c r="J17">
        <v>104</v>
      </c>
    </row>
    <row r="18" spans="1:10" x14ac:dyDescent="0.6">
      <c r="A18">
        <v>12051</v>
      </c>
      <c r="B18" t="s">
        <v>29</v>
      </c>
      <c r="C18">
        <v>46.633333</v>
      </c>
      <c r="D18">
        <v>123.25</v>
      </c>
      <c r="E18">
        <v>125</v>
      </c>
      <c r="F18">
        <v>10.9</v>
      </c>
      <c r="G18">
        <v>2.27</v>
      </c>
      <c r="J18">
        <v>106</v>
      </c>
    </row>
    <row r="19" spans="1:10" x14ac:dyDescent="0.6">
      <c r="A19">
        <v>12045</v>
      </c>
      <c r="B19" t="s">
        <v>30</v>
      </c>
      <c r="C19">
        <v>49.05</v>
      </c>
      <c r="D19">
        <v>123.766667</v>
      </c>
      <c r="E19">
        <v>30</v>
      </c>
      <c r="F19">
        <v>9.6</v>
      </c>
      <c r="G19">
        <v>1.83</v>
      </c>
      <c r="J19">
        <v>107</v>
      </c>
    </row>
    <row r="20" spans="1:10" x14ac:dyDescent="0.6">
      <c r="A20">
        <v>12006</v>
      </c>
      <c r="B20" t="s">
        <v>31</v>
      </c>
      <c r="C20">
        <v>47.683332999999998</v>
      </c>
      <c r="D20">
        <v>120.566667</v>
      </c>
      <c r="E20">
        <v>760</v>
      </c>
      <c r="F20">
        <v>8.3000000000000007</v>
      </c>
      <c r="G20">
        <v>1.1399999999999999</v>
      </c>
      <c r="J20">
        <v>108</v>
      </c>
    </row>
    <row r="21" spans="1:10" x14ac:dyDescent="0.6">
      <c r="A21" t="s">
        <v>32</v>
      </c>
      <c r="B21" t="s">
        <v>33</v>
      </c>
      <c r="C21">
        <v>45.166666999999997</v>
      </c>
      <c r="D21">
        <v>123.5</v>
      </c>
      <c r="E21">
        <v>380</v>
      </c>
      <c r="F21">
        <v>9.9</v>
      </c>
      <c r="G21">
        <v>1.86</v>
      </c>
      <c r="J21">
        <v>117</v>
      </c>
    </row>
    <row r="22" spans="1:10" x14ac:dyDescent="0.6">
      <c r="A22">
        <v>12055</v>
      </c>
      <c r="B22" t="s">
        <v>34</v>
      </c>
      <c r="C22">
        <v>43.716667000000001</v>
      </c>
      <c r="D22">
        <v>122.316667</v>
      </c>
      <c r="E22">
        <v>684</v>
      </c>
      <c r="F22">
        <v>11.3</v>
      </c>
      <c r="G22">
        <v>2.62</v>
      </c>
      <c r="J22">
        <v>122</v>
      </c>
    </row>
    <row r="23" spans="1:10" x14ac:dyDescent="0.6">
      <c r="A23">
        <v>12054</v>
      </c>
      <c r="B23" t="s">
        <v>35</v>
      </c>
      <c r="C23">
        <v>44.333333000000003</v>
      </c>
      <c r="D23">
        <v>123.466667</v>
      </c>
      <c r="E23">
        <v>275</v>
      </c>
      <c r="F23">
        <v>12.3</v>
      </c>
      <c r="G23">
        <v>2.11</v>
      </c>
      <c r="J23">
        <v>125</v>
      </c>
    </row>
    <row r="24" spans="1:10" x14ac:dyDescent="0.6">
      <c r="A24">
        <v>12003</v>
      </c>
      <c r="B24" t="s">
        <v>36</v>
      </c>
      <c r="C24">
        <v>48.066667000000002</v>
      </c>
      <c r="D24">
        <v>123.63333299999999</v>
      </c>
      <c r="E24">
        <v>140</v>
      </c>
      <c r="F24">
        <v>10</v>
      </c>
      <c r="G24">
        <v>2.0499999999999998</v>
      </c>
      <c r="J24">
        <v>128</v>
      </c>
    </row>
    <row r="25" spans="1:10" x14ac:dyDescent="0.6">
      <c r="A25">
        <v>12041</v>
      </c>
      <c r="B25" t="s">
        <v>37</v>
      </c>
      <c r="C25">
        <v>49.933332999999998</v>
      </c>
      <c r="D25">
        <v>125.2</v>
      </c>
      <c r="E25">
        <v>5</v>
      </c>
      <c r="F25">
        <v>9.1999999999999993</v>
      </c>
      <c r="G25">
        <v>2.62</v>
      </c>
      <c r="J25">
        <v>134</v>
      </c>
    </row>
    <row r="26" spans="1:10" x14ac:dyDescent="0.6">
      <c r="A26">
        <v>12057</v>
      </c>
      <c r="B26" t="s">
        <v>38</v>
      </c>
      <c r="C26">
        <v>42.466667000000001</v>
      </c>
      <c r="D26">
        <v>124.466667</v>
      </c>
      <c r="E26">
        <v>45</v>
      </c>
      <c r="F26">
        <v>11.5</v>
      </c>
      <c r="G26">
        <v>2.2400000000000002</v>
      </c>
      <c r="J2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S23"/>
  <sheetViews>
    <sheetView workbookViewId="0">
      <selection activeCell="R25" sqref="R25"/>
    </sheetView>
  </sheetViews>
  <sheetFormatPr defaultColWidth="10.796875" defaultRowHeight="15.6" x14ac:dyDescent="0.6"/>
  <cols>
    <col min="1" max="1" width="20" bestFit="1" customWidth="1"/>
    <col min="2" max="2" width="4.1484375" bestFit="1" customWidth="1"/>
    <col min="3" max="3" width="12.1484375" bestFit="1" customWidth="1"/>
    <col min="4" max="4" width="7.84765625" bestFit="1" customWidth="1"/>
    <col min="5" max="6" width="5.1484375" bestFit="1" customWidth="1"/>
    <col min="7" max="7" width="8" bestFit="1" customWidth="1"/>
    <col min="8" max="8" width="12" bestFit="1" customWidth="1"/>
    <col min="9" max="9" width="9.5" bestFit="1" customWidth="1"/>
  </cols>
  <sheetData>
    <row r="1" spans="1:19" x14ac:dyDescent="0.6">
      <c r="A1" s="2" t="s">
        <v>569</v>
      </c>
      <c r="O1" t="s">
        <v>621</v>
      </c>
    </row>
    <row r="2" spans="1:19" x14ac:dyDescent="0.6">
      <c r="A2" t="s">
        <v>610</v>
      </c>
      <c r="N2" s="1" t="s">
        <v>634</v>
      </c>
      <c r="O2" s="1"/>
      <c r="P2" s="1"/>
      <c r="Q2" s="1"/>
      <c r="R2" s="1"/>
    </row>
    <row r="3" spans="1:19" x14ac:dyDescent="0.6">
      <c r="K3" t="s">
        <v>733</v>
      </c>
    </row>
    <row r="4" spans="1:19" s="1" customFormat="1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" t="s">
        <v>743</v>
      </c>
      <c r="G4" s="1" t="s">
        <v>744</v>
      </c>
      <c r="H4" s="1" t="s">
        <v>39</v>
      </c>
      <c r="I4" s="1" t="s">
        <v>40</v>
      </c>
      <c r="J4" s="12" t="s">
        <v>624</v>
      </c>
      <c r="K4" s="12" t="s">
        <v>629</v>
      </c>
      <c r="L4" s="12" t="s">
        <v>625</v>
      </c>
      <c r="M4" s="1" t="s">
        <v>623</v>
      </c>
      <c r="N4" s="12" t="s">
        <v>745</v>
      </c>
      <c r="O4" s="12" t="s">
        <v>746</v>
      </c>
      <c r="P4" s="12" t="s">
        <v>992</v>
      </c>
      <c r="Q4" s="12" t="s">
        <v>654</v>
      </c>
      <c r="R4" s="12" t="s">
        <v>1054</v>
      </c>
      <c r="S4" s="1" t="s">
        <v>971</v>
      </c>
    </row>
    <row r="5" spans="1:19" x14ac:dyDescent="0.6">
      <c r="A5" t="s">
        <v>549</v>
      </c>
      <c r="B5" t="s">
        <v>191</v>
      </c>
      <c r="C5">
        <v>38.633333329999999</v>
      </c>
      <c r="D5">
        <v>-123.23</v>
      </c>
      <c r="E5">
        <v>200</v>
      </c>
      <c r="F5">
        <v>13.7</v>
      </c>
      <c r="G5">
        <v>0.57999999999999996</v>
      </c>
      <c r="I5">
        <v>280</v>
      </c>
      <c r="J5">
        <v>44.5657</v>
      </c>
      <c r="K5">
        <v>-123.276</v>
      </c>
      <c r="L5">
        <v>70</v>
      </c>
      <c r="M5">
        <v>1978</v>
      </c>
      <c r="N5">
        <v>11.3</v>
      </c>
      <c r="O5">
        <v>1.47</v>
      </c>
      <c r="P5" t="s">
        <v>666</v>
      </c>
      <c r="Q5" s="4" t="s">
        <v>569</v>
      </c>
      <c r="R5" t="s">
        <v>689</v>
      </c>
      <c r="S5" t="s">
        <v>737</v>
      </c>
    </row>
    <row r="6" spans="1:19" x14ac:dyDescent="0.6">
      <c r="A6" t="s">
        <v>550</v>
      </c>
      <c r="B6" t="s">
        <v>191</v>
      </c>
      <c r="C6">
        <v>40.950000000000003</v>
      </c>
      <c r="D6">
        <v>-123.64</v>
      </c>
      <c r="E6">
        <v>700</v>
      </c>
      <c r="F6">
        <v>13</v>
      </c>
      <c r="G6">
        <v>1.31</v>
      </c>
      <c r="I6">
        <v>274</v>
      </c>
      <c r="J6">
        <v>44.5657</v>
      </c>
      <c r="K6">
        <v>-123.276</v>
      </c>
      <c r="L6">
        <v>70</v>
      </c>
      <c r="M6">
        <v>1978</v>
      </c>
      <c r="N6">
        <v>11.3</v>
      </c>
      <c r="O6">
        <v>1.47</v>
      </c>
      <c r="P6" t="s">
        <v>666</v>
      </c>
      <c r="Q6" s="4" t="s">
        <v>569</v>
      </c>
      <c r="R6" t="s">
        <v>689</v>
      </c>
      <c r="S6" t="str">
        <f>S5</f>
        <v>NG TSUGHE Kuser 1980</v>
      </c>
    </row>
    <row r="7" spans="1:19" x14ac:dyDescent="0.6">
      <c r="A7" t="s">
        <v>551</v>
      </c>
      <c r="B7" t="s">
        <v>195</v>
      </c>
      <c r="C7">
        <v>43.5</v>
      </c>
      <c r="D7">
        <v>-124</v>
      </c>
      <c r="E7">
        <v>500</v>
      </c>
      <c r="F7">
        <v>10.199999999999999</v>
      </c>
      <c r="G7">
        <v>2.86</v>
      </c>
      <c r="I7">
        <v>259</v>
      </c>
      <c r="J7">
        <v>44.5657</v>
      </c>
      <c r="K7">
        <v>-123.276</v>
      </c>
      <c r="L7">
        <v>70</v>
      </c>
      <c r="M7">
        <v>1978</v>
      </c>
      <c r="N7">
        <v>11.3</v>
      </c>
      <c r="O7">
        <v>1.47</v>
      </c>
      <c r="P7" t="s">
        <v>666</v>
      </c>
      <c r="Q7" s="4" t="s">
        <v>569</v>
      </c>
      <c r="R7" t="s">
        <v>689</v>
      </c>
      <c r="S7" t="str">
        <f t="shared" ref="S7:S23" si="0">S6</f>
        <v>NG TSUGHE Kuser 1980</v>
      </c>
    </row>
    <row r="8" spans="1:19" x14ac:dyDescent="0.6">
      <c r="A8" t="s">
        <v>552</v>
      </c>
      <c r="B8" t="s">
        <v>195</v>
      </c>
      <c r="C8">
        <v>44.5</v>
      </c>
      <c r="D8">
        <v>-123.5</v>
      </c>
      <c r="E8">
        <v>700</v>
      </c>
      <c r="F8">
        <v>10.1</v>
      </c>
      <c r="G8">
        <v>2.4300000000000002</v>
      </c>
      <c r="H8">
        <v>125</v>
      </c>
      <c r="I8">
        <v>254</v>
      </c>
      <c r="J8">
        <v>44.5657</v>
      </c>
      <c r="K8">
        <v>-123.276</v>
      </c>
      <c r="L8">
        <v>70</v>
      </c>
      <c r="M8">
        <v>1978</v>
      </c>
      <c r="N8">
        <v>11.3</v>
      </c>
      <c r="O8">
        <v>1.47</v>
      </c>
      <c r="P8" t="s">
        <v>666</v>
      </c>
      <c r="Q8" s="4" t="s">
        <v>569</v>
      </c>
      <c r="R8" t="s">
        <v>689</v>
      </c>
      <c r="S8" t="str">
        <f t="shared" si="0"/>
        <v>NG TSUGHE Kuser 1980</v>
      </c>
    </row>
    <row r="9" spans="1:19" x14ac:dyDescent="0.6">
      <c r="A9" t="s">
        <v>554</v>
      </c>
      <c r="B9" t="s">
        <v>195</v>
      </c>
      <c r="C9">
        <v>45.433333330000004</v>
      </c>
      <c r="D9">
        <v>-123.8</v>
      </c>
      <c r="E9">
        <v>200</v>
      </c>
      <c r="F9">
        <v>9.6999999999999993</v>
      </c>
      <c r="G9">
        <v>3.98</v>
      </c>
      <c r="I9">
        <v>253</v>
      </c>
      <c r="J9">
        <v>44.5657</v>
      </c>
      <c r="K9">
        <v>-123.276</v>
      </c>
      <c r="L9">
        <v>70</v>
      </c>
      <c r="M9">
        <v>1978</v>
      </c>
      <c r="N9">
        <v>11.3</v>
      </c>
      <c r="O9">
        <v>1.47</v>
      </c>
      <c r="P9" t="s">
        <v>666</v>
      </c>
      <c r="Q9" s="4" t="s">
        <v>569</v>
      </c>
      <c r="R9" t="s">
        <v>689</v>
      </c>
      <c r="S9" t="str">
        <f t="shared" si="0"/>
        <v>NG TSUGHE Kuser 1980</v>
      </c>
    </row>
    <row r="10" spans="1:19" x14ac:dyDescent="0.6">
      <c r="A10" t="s">
        <v>555</v>
      </c>
      <c r="B10" t="s">
        <v>68</v>
      </c>
      <c r="C10">
        <v>46.033333329999998</v>
      </c>
      <c r="D10">
        <v>-122.35</v>
      </c>
      <c r="E10">
        <v>500</v>
      </c>
      <c r="F10">
        <v>9.1</v>
      </c>
      <c r="G10">
        <v>4.71</v>
      </c>
      <c r="H10">
        <v>123</v>
      </c>
      <c r="I10">
        <v>246</v>
      </c>
      <c r="J10">
        <v>44.5657</v>
      </c>
      <c r="K10">
        <v>-123.276</v>
      </c>
      <c r="L10">
        <v>70</v>
      </c>
      <c r="M10">
        <v>1978</v>
      </c>
      <c r="N10">
        <v>11.3</v>
      </c>
      <c r="O10">
        <v>1.47</v>
      </c>
      <c r="P10" t="s">
        <v>666</v>
      </c>
      <c r="Q10" s="4" t="s">
        <v>569</v>
      </c>
      <c r="R10" t="s">
        <v>689</v>
      </c>
      <c r="S10" t="str">
        <f t="shared" si="0"/>
        <v>NG TSUGHE Kuser 1980</v>
      </c>
    </row>
    <row r="11" spans="1:19" x14ac:dyDescent="0.6">
      <c r="A11" t="s">
        <v>556</v>
      </c>
      <c r="B11" t="s">
        <v>68</v>
      </c>
      <c r="C11">
        <v>46.916666669999998</v>
      </c>
      <c r="D11">
        <v>-123.72</v>
      </c>
      <c r="E11">
        <v>100</v>
      </c>
      <c r="F11">
        <v>9.8000000000000007</v>
      </c>
      <c r="G11">
        <v>3.93</v>
      </c>
      <c r="H11">
        <v>121</v>
      </c>
      <c r="I11">
        <v>248</v>
      </c>
      <c r="J11">
        <v>44.5657</v>
      </c>
      <c r="K11">
        <v>-123.276</v>
      </c>
      <c r="L11">
        <v>70</v>
      </c>
      <c r="M11">
        <v>1978</v>
      </c>
      <c r="N11">
        <v>11.3</v>
      </c>
      <c r="O11">
        <v>1.47</v>
      </c>
      <c r="P11" t="s">
        <v>666</v>
      </c>
      <c r="Q11" s="4" t="s">
        <v>569</v>
      </c>
      <c r="R11" t="s">
        <v>689</v>
      </c>
      <c r="S11" t="str">
        <f t="shared" si="0"/>
        <v>NG TSUGHE Kuser 1980</v>
      </c>
    </row>
    <row r="12" spans="1:19" x14ac:dyDescent="0.6">
      <c r="A12" t="s">
        <v>557</v>
      </c>
      <c r="B12" t="s">
        <v>68</v>
      </c>
      <c r="C12">
        <v>47.583333330000002</v>
      </c>
      <c r="D12">
        <v>-121.75</v>
      </c>
      <c r="E12">
        <v>200</v>
      </c>
      <c r="F12">
        <v>9.4</v>
      </c>
      <c r="G12">
        <v>3.4</v>
      </c>
      <c r="I12">
        <v>247</v>
      </c>
      <c r="J12">
        <v>44.5657</v>
      </c>
      <c r="K12">
        <v>-123.276</v>
      </c>
      <c r="L12">
        <v>70</v>
      </c>
      <c r="M12">
        <v>1978</v>
      </c>
      <c r="N12">
        <v>11.3</v>
      </c>
      <c r="O12">
        <v>1.47</v>
      </c>
      <c r="P12" t="s">
        <v>666</v>
      </c>
      <c r="Q12" s="4" t="s">
        <v>569</v>
      </c>
      <c r="R12" t="s">
        <v>689</v>
      </c>
      <c r="S12" t="str">
        <f t="shared" si="0"/>
        <v>NG TSUGHE Kuser 1980</v>
      </c>
    </row>
    <row r="13" spans="1:19" x14ac:dyDescent="0.6">
      <c r="A13" t="s">
        <v>558</v>
      </c>
      <c r="B13" t="s">
        <v>68</v>
      </c>
      <c r="C13">
        <v>48.366666670000001</v>
      </c>
      <c r="D13">
        <v>-124.63</v>
      </c>
      <c r="E13">
        <v>100</v>
      </c>
      <c r="F13">
        <v>8.8000000000000007</v>
      </c>
      <c r="G13">
        <v>4.68</v>
      </c>
      <c r="H13">
        <v>124</v>
      </c>
      <c r="I13">
        <v>241</v>
      </c>
      <c r="J13">
        <v>44.5657</v>
      </c>
      <c r="K13">
        <v>-123.276</v>
      </c>
      <c r="L13">
        <v>70</v>
      </c>
      <c r="M13">
        <v>1978</v>
      </c>
      <c r="N13">
        <v>11.3</v>
      </c>
      <c r="O13">
        <v>1.47</v>
      </c>
      <c r="P13" t="s">
        <v>666</v>
      </c>
      <c r="Q13" s="4" t="s">
        <v>569</v>
      </c>
      <c r="R13" t="s">
        <v>689</v>
      </c>
      <c r="S13" t="str">
        <f t="shared" si="0"/>
        <v>NG TSUGHE Kuser 1980</v>
      </c>
    </row>
    <row r="14" spans="1:19" x14ac:dyDescent="0.6">
      <c r="A14" t="s">
        <v>559</v>
      </c>
      <c r="B14" t="s">
        <v>67</v>
      </c>
      <c r="C14">
        <v>49.75</v>
      </c>
      <c r="D14">
        <v>-126.45</v>
      </c>
      <c r="E14">
        <v>400</v>
      </c>
      <c r="F14">
        <v>7.5</v>
      </c>
      <c r="G14">
        <v>7.94</v>
      </c>
      <c r="H14">
        <v>118</v>
      </c>
      <c r="I14">
        <v>236</v>
      </c>
      <c r="J14">
        <v>44.5657</v>
      </c>
      <c r="K14">
        <v>-123.276</v>
      </c>
      <c r="L14">
        <v>70</v>
      </c>
      <c r="M14">
        <v>1978</v>
      </c>
      <c r="N14">
        <v>11.3</v>
      </c>
      <c r="O14">
        <v>1.47</v>
      </c>
      <c r="P14" t="s">
        <v>666</v>
      </c>
      <c r="Q14" s="4" t="s">
        <v>569</v>
      </c>
      <c r="R14" t="s">
        <v>689</v>
      </c>
      <c r="S14" t="str">
        <f t="shared" si="0"/>
        <v>NG TSUGHE Kuser 1980</v>
      </c>
    </row>
    <row r="15" spans="1:19" x14ac:dyDescent="0.6">
      <c r="A15" t="s">
        <v>560</v>
      </c>
      <c r="B15" t="s">
        <v>67</v>
      </c>
      <c r="C15">
        <v>50.4</v>
      </c>
      <c r="D15">
        <v>-127.73</v>
      </c>
      <c r="E15">
        <v>100</v>
      </c>
      <c r="F15">
        <v>8.4</v>
      </c>
      <c r="G15">
        <v>7.76</v>
      </c>
      <c r="H15">
        <v>117</v>
      </c>
      <c r="I15">
        <v>233</v>
      </c>
      <c r="J15">
        <v>44.5657</v>
      </c>
      <c r="K15">
        <v>-123.276</v>
      </c>
      <c r="L15">
        <v>70</v>
      </c>
      <c r="M15">
        <v>1978</v>
      </c>
      <c r="N15">
        <v>11.3</v>
      </c>
      <c r="O15">
        <v>1.47</v>
      </c>
      <c r="P15" t="s">
        <v>666</v>
      </c>
      <c r="Q15" s="4" t="s">
        <v>569</v>
      </c>
      <c r="R15" t="s">
        <v>689</v>
      </c>
      <c r="S15" t="str">
        <f t="shared" si="0"/>
        <v>NG TSUGHE Kuser 1980</v>
      </c>
    </row>
    <row r="16" spans="1:19" x14ac:dyDescent="0.6">
      <c r="A16" t="s">
        <v>561</v>
      </c>
      <c r="B16" t="s">
        <v>67</v>
      </c>
      <c r="C16">
        <v>52.933333330000004</v>
      </c>
      <c r="D16">
        <v>-132</v>
      </c>
      <c r="E16">
        <v>300</v>
      </c>
      <c r="F16">
        <v>6.1</v>
      </c>
      <c r="G16">
        <v>8.7899999999999991</v>
      </c>
      <c r="H16">
        <v>112</v>
      </c>
      <c r="I16">
        <v>228</v>
      </c>
      <c r="J16">
        <v>44.5657</v>
      </c>
      <c r="K16">
        <v>-123.276</v>
      </c>
      <c r="L16">
        <v>70</v>
      </c>
      <c r="M16">
        <v>1978</v>
      </c>
      <c r="N16">
        <v>11.3</v>
      </c>
      <c r="O16">
        <v>1.47</v>
      </c>
      <c r="P16" t="s">
        <v>666</v>
      </c>
      <c r="Q16" s="4" t="s">
        <v>569</v>
      </c>
      <c r="R16" t="s">
        <v>689</v>
      </c>
      <c r="S16" t="str">
        <f t="shared" si="0"/>
        <v>NG TSUGHE Kuser 1980</v>
      </c>
    </row>
    <row r="17" spans="1:19" x14ac:dyDescent="0.6">
      <c r="A17" t="s">
        <v>562</v>
      </c>
      <c r="B17" t="s">
        <v>202</v>
      </c>
      <c r="C17">
        <v>55.916666669999998</v>
      </c>
      <c r="D17">
        <v>-133.19999999999999</v>
      </c>
      <c r="E17">
        <v>100</v>
      </c>
      <c r="F17">
        <v>6</v>
      </c>
      <c r="G17">
        <v>7.27</v>
      </c>
      <c r="H17">
        <v>107</v>
      </c>
      <c r="I17">
        <v>209</v>
      </c>
      <c r="J17">
        <v>44.5657</v>
      </c>
      <c r="K17">
        <v>-123.276</v>
      </c>
      <c r="L17">
        <v>70</v>
      </c>
      <c r="M17">
        <v>1978</v>
      </c>
      <c r="N17">
        <v>11.3</v>
      </c>
      <c r="O17">
        <v>1.47</v>
      </c>
      <c r="P17" t="s">
        <v>666</v>
      </c>
      <c r="Q17" s="4" t="s">
        <v>569</v>
      </c>
      <c r="R17" t="s">
        <v>689</v>
      </c>
      <c r="S17" t="str">
        <f t="shared" si="0"/>
        <v>NG TSUGHE Kuser 1980</v>
      </c>
    </row>
    <row r="18" spans="1:19" x14ac:dyDescent="0.6">
      <c r="A18" t="s">
        <v>563</v>
      </c>
      <c r="B18" t="s">
        <v>202</v>
      </c>
      <c r="C18">
        <v>58.383333329999999</v>
      </c>
      <c r="D18">
        <v>-134.63999999999999</v>
      </c>
      <c r="E18">
        <v>100</v>
      </c>
      <c r="F18">
        <v>4.4000000000000004</v>
      </c>
      <c r="G18">
        <v>7.28</v>
      </c>
      <c r="H18">
        <v>106</v>
      </c>
      <c r="I18">
        <v>205</v>
      </c>
      <c r="J18">
        <v>44.5657</v>
      </c>
      <c r="K18">
        <v>-123.276</v>
      </c>
      <c r="L18">
        <v>70</v>
      </c>
      <c r="M18">
        <v>1978</v>
      </c>
      <c r="N18">
        <v>11.3</v>
      </c>
      <c r="O18">
        <v>1.47</v>
      </c>
      <c r="P18" t="s">
        <v>666</v>
      </c>
      <c r="Q18" s="4" t="s">
        <v>569</v>
      </c>
      <c r="R18" t="s">
        <v>689</v>
      </c>
      <c r="S18" t="str">
        <f t="shared" si="0"/>
        <v>NG TSUGHE Kuser 1980</v>
      </c>
    </row>
    <row r="19" spans="1:19" x14ac:dyDescent="0.6">
      <c r="A19" t="s">
        <v>564</v>
      </c>
      <c r="B19" t="s">
        <v>195</v>
      </c>
      <c r="C19">
        <v>45.166666669999998</v>
      </c>
      <c r="D19">
        <v>-122.1</v>
      </c>
      <c r="E19">
        <v>1300</v>
      </c>
      <c r="F19">
        <v>6.6</v>
      </c>
      <c r="G19">
        <v>3.72</v>
      </c>
      <c r="H19">
        <v>112</v>
      </c>
      <c r="I19">
        <v>229</v>
      </c>
      <c r="J19">
        <v>44.5657</v>
      </c>
      <c r="K19">
        <v>-123.276</v>
      </c>
      <c r="L19">
        <v>70</v>
      </c>
      <c r="M19">
        <v>1978</v>
      </c>
      <c r="N19">
        <v>11.3</v>
      </c>
      <c r="O19">
        <v>1.47</v>
      </c>
      <c r="P19" t="s">
        <v>666</v>
      </c>
      <c r="Q19" s="4" t="s">
        <v>569</v>
      </c>
      <c r="R19" t="s">
        <v>689</v>
      </c>
      <c r="S19" t="str">
        <f t="shared" si="0"/>
        <v>NG TSUGHE Kuser 1980</v>
      </c>
    </row>
    <row r="20" spans="1:19" x14ac:dyDescent="0.6">
      <c r="A20" t="s">
        <v>565</v>
      </c>
      <c r="B20" t="s">
        <v>68</v>
      </c>
      <c r="C20">
        <v>46.366666670000001</v>
      </c>
      <c r="D20">
        <v>-122</v>
      </c>
      <c r="E20">
        <v>900</v>
      </c>
      <c r="F20">
        <v>6.5</v>
      </c>
      <c r="G20">
        <v>3.47</v>
      </c>
      <c r="H20">
        <v>118</v>
      </c>
      <c r="I20">
        <v>239</v>
      </c>
      <c r="J20">
        <v>44.5657</v>
      </c>
      <c r="K20">
        <v>-123.276</v>
      </c>
      <c r="L20">
        <v>70</v>
      </c>
      <c r="M20">
        <v>1978</v>
      </c>
      <c r="N20">
        <v>11.3</v>
      </c>
      <c r="O20">
        <v>1.47</v>
      </c>
      <c r="P20" t="s">
        <v>666</v>
      </c>
      <c r="Q20" s="4" t="s">
        <v>569</v>
      </c>
      <c r="R20" t="s">
        <v>689</v>
      </c>
      <c r="S20" t="str">
        <f t="shared" si="0"/>
        <v>NG TSUGHE Kuser 1980</v>
      </c>
    </row>
    <row r="21" spans="1:19" x14ac:dyDescent="0.6">
      <c r="A21" t="s">
        <v>567</v>
      </c>
      <c r="B21" t="s">
        <v>341</v>
      </c>
      <c r="C21">
        <v>48.35</v>
      </c>
      <c r="D21">
        <v>-116.93</v>
      </c>
      <c r="E21">
        <v>700</v>
      </c>
      <c r="F21">
        <v>7.1</v>
      </c>
      <c r="G21">
        <v>2.19</v>
      </c>
      <c r="H21">
        <v>107</v>
      </c>
      <c r="I21">
        <v>221</v>
      </c>
      <c r="J21">
        <v>44.5657</v>
      </c>
      <c r="K21">
        <v>-123.276</v>
      </c>
      <c r="L21">
        <v>70</v>
      </c>
      <c r="M21">
        <v>1978</v>
      </c>
      <c r="N21">
        <v>11.3</v>
      </c>
      <c r="O21">
        <v>1.47</v>
      </c>
      <c r="P21" t="s">
        <v>666</v>
      </c>
      <c r="Q21" s="4" t="s">
        <v>569</v>
      </c>
      <c r="R21" t="s">
        <v>689</v>
      </c>
      <c r="S21" t="str">
        <f t="shared" si="0"/>
        <v>NG TSUGHE Kuser 1980</v>
      </c>
    </row>
    <row r="22" spans="1:19" x14ac:dyDescent="0.6">
      <c r="A22" t="s">
        <v>567</v>
      </c>
      <c r="B22" t="s">
        <v>341</v>
      </c>
      <c r="C22">
        <v>48.35</v>
      </c>
      <c r="D22">
        <v>-116.93</v>
      </c>
      <c r="E22">
        <v>1400</v>
      </c>
      <c r="F22">
        <v>4.8</v>
      </c>
      <c r="G22">
        <v>2.74</v>
      </c>
      <c r="H22">
        <v>96</v>
      </c>
      <c r="I22">
        <v>204</v>
      </c>
      <c r="J22">
        <v>44.5657</v>
      </c>
      <c r="K22">
        <v>-123.276</v>
      </c>
      <c r="L22">
        <v>70</v>
      </c>
      <c r="M22">
        <v>1978</v>
      </c>
      <c r="N22">
        <v>11.3</v>
      </c>
      <c r="O22">
        <v>1.47</v>
      </c>
      <c r="P22" t="s">
        <v>666</v>
      </c>
      <c r="Q22" s="4" t="s">
        <v>569</v>
      </c>
      <c r="R22" t="s">
        <v>689</v>
      </c>
      <c r="S22" t="str">
        <f t="shared" si="0"/>
        <v>NG TSUGHE Kuser 1980</v>
      </c>
    </row>
    <row r="23" spans="1:19" x14ac:dyDescent="0.6">
      <c r="A23" t="s">
        <v>568</v>
      </c>
      <c r="B23" t="s">
        <v>67</v>
      </c>
      <c r="C23">
        <v>49.133333329999999</v>
      </c>
      <c r="D23">
        <v>-116.8</v>
      </c>
      <c r="E23">
        <v>1400</v>
      </c>
      <c r="F23">
        <v>3.3</v>
      </c>
      <c r="G23">
        <v>4.08</v>
      </c>
      <c r="H23">
        <v>90</v>
      </c>
      <c r="I23">
        <v>215</v>
      </c>
      <c r="J23">
        <v>44.5657</v>
      </c>
      <c r="K23">
        <v>-123.276</v>
      </c>
      <c r="L23">
        <v>70</v>
      </c>
      <c r="M23">
        <v>1978</v>
      </c>
      <c r="N23">
        <v>11.3</v>
      </c>
      <c r="O23">
        <v>1.47</v>
      </c>
      <c r="P23" t="s">
        <v>666</v>
      </c>
      <c r="Q23" s="4" t="s">
        <v>569</v>
      </c>
      <c r="R23" t="s">
        <v>689</v>
      </c>
      <c r="S23" t="str">
        <f t="shared" si="0"/>
        <v>NG TSUGHE Kuser 1980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977A-6DD7-4C46-8407-D260F17042BC}">
  <dimension ref="A1:V145"/>
  <sheetViews>
    <sheetView topLeftCell="A7" zoomScaleNormal="100" workbookViewId="0">
      <selection activeCell="I14" sqref="I14:I55"/>
    </sheetView>
  </sheetViews>
  <sheetFormatPr defaultRowHeight="15.6" x14ac:dyDescent="0.6"/>
  <cols>
    <col min="1" max="1" width="15.44921875" customWidth="1"/>
    <col min="3" max="3" width="12.046875" customWidth="1"/>
    <col min="4" max="4" width="12.84765625" customWidth="1"/>
    <col min="6" max="6" width="15.59765625" customWidth="1"/>
    <col min="12" max="12" width="18.09765625" customWidth="1"/>
    <col min="14" max="14" width="15.44921875" customWidth="1"/>
  </cols>
  <sheetData>
    <row r="1" spans="1:22" x14ac:dyDescent="0.6">
      <c r="A1" t="s">
        <v>747</v>
      </c>
      <c r="B1" t="s">
        <v>748</v>
      </c>
      <c r="C1" t="s">
        <v>665</v>
      </c>
      <c r="D1" t="s">
        <v>749</v>
      </c>
      <c r="E1" t="s">
        <v>750</v>
      </c>
    </row>
    <row r="3" spans="1:22" x14ac:dyDescent="0.6">
      <c r="A3" t="s">
        <v>751</v>
      </c>
    </row>
    <row r="5" spans="1:22" x14ac:dyDescent="0.6">
      <c r="S5" t="s">
        <v>753</v>
      </c>
    </row>
    <row r="7" spans="1:22" x14ac:dyDescent="0.6">
      <c r="O7" s="1" t="s">
        <v>624</v>
      </c>
      <c r="P7" s="1"/>
      <c r="Q7" s="1"/>
      <c r="R7" s="1"/>
      <c r="S7" s="1" t="s">
        <v>629</v>
      </c>
      <c r="T7" s="1" t="s">
        <v>625</v>
      </c>
    </row>
    <row r="8" spans="1:22" x14ac:dyDescent="0.6">
      <c r="C8" s="1" t="s">
        <v>624</v>
      </c>
      <c r="D8" s="1" t="s">
        <v>629</v>
      </c>
      <c r="E8" s="1" t="s">
        <v>625</v>
      </c>
      <c r="F8" s="1"/>
      <c r="G8" s="1" t="s">
        <v>673</v>
      </c>
      <c r="H8" s="1" t="s">
        <v>674</v>
      </c>
      <c r="I8" s="1" t="s">
        <v>4</v>
      </c>
      <c r="J8" s="1" t="s">
        <v>6</v>
      </c>
      <c r="K8" s="1" t="s">
        <v>39</v>
      </c>
      <c r="L8" s="1"/>
      <c r="N8" s="18" t="s">
        <v>760</v>
      </c>
      <c r="O8">
        <v>51.9</v>
      </c>
      <c r="S8">
        <v>-3.8</v>
      </c>
      <c r="T8">
        <v>215</v>
      </c>
    </row>
    <row r="9" spans="1:22" x14ac:dyDescent="0.6">
      <c r="K9" s="17" t="s">
        <v>752</v>
      </c>
      <c r="L9" s="17"/>
      <c r="M9" s="17"/>
      <c r="N9" s="18" t="s">
        <v>764</v>
      </c>
      <c r="O9">
        <v>54.3</v>
      </c>
      <c r="S9">
        <v>-1.9</v>
      </c>
      <c r="T9">
        <v>113</v>
      </c>
    </row>
    <row r="11" spans="1:22" x14ac:dyDescent="0.6">
      <c r="K11" t="s">
        <v>758</v>
      </c>
    </row>
    <row r="12" spans="1:22" x14ac:dyDescent="0.6">
      <c r="F12" t="s">
        <v>974</v>
      </c>
      <c r="H12" s="1"/>
      <c r="I12" s="1"/>
      <c r="S12" s="25"/>
      <c r="T12" s="12"/>
      <c r="U12" s="12"/>
      <c r="V12" s="1"/>
    </row>
    <row r="13" spans="1:22" x14ac:dyDescent="0.6">
      <c r="A13" s="1" t="s">
        <v>0</v>
      </c>
      <c r="B13" s="1" t="s">
        <v>1</v>
      </c>
      <c r="C13" s="1" t="s">
        <v>673</v>
      </c>
      <c r="D13" s="1" t="s">
        <v>674</v>
      </c>
      <c r="E13" s="1" t="s">
        <v>675</v>
      </c>
      <c r="F13" s="25" t="s">
        <v>743</v>
      </c>
      <c r="G13" s="1" t="s">
        <v>744</v>
      </c>
      <c r="H13" s="1" t="s">
        <v>39</v>
      </c>
      <c r="I13" s="1" t="s">
        <v>40</v>
      </c>
      <c r="J13" s="1" t="s">
        <v>624</v>
      </c>
      <c r="K13" s="1" t="s">
        <v>629</v>
      </c>
      <c r="L13" s="1" t="s">
        <v>625</v>
      </c>
      <c r="M13" s="25" t="s">
        <v>623</v>
      </c>
      <c r="N13" s="12" t="s">
        <v>745</v>
      </c>
      <c r="O13" s="12" t="s">
        <v>746</v>
      </c>
      <c r="P13" s="12" t="s">
        <v>992</v>
      </c>
      <c r="Q13" s="12" t="s">
        <v>654</v>
      </c>
      <c r="R13" s="12" t="s">
        <v>1054</v>
      </c>
      <c r="S13" s="1" t="s">
        <v>971</v>
      </c>
    </row>
    <row r="14" spans="1:22" x14ac:dyDescent="0.6">
      <c r="A14" t="s">
        <v>761</v>
      </c>
      <c r="B14" t="s">
        <v>762</v>
      </c>
      <c r="C14">
        <v>57.484000000000002</v>
      </c>
      <c r="D14">
        <v>-3.17</v>
      </c>
      <c r="E14">
        <v>102</v>
      </c>
      <c r="F14">
        <v>6.3833333333333329</v>
      </c>
      <c r="G14">
        <v>8.3523999999999994</v>
      </c>
      <c r="H14">
        <v>146.50899999999999</v>
      </c>
      <c r="I14">
        <v>297.00599999999997</v>
      </c>
      <c r="J14">
        <v>51.9</v>
      </c>
      <c r="K14">
        <v>-3.8</v>
      </c>
      <c r="L14">
        <v>215</v>
      </c>
      <c r="M14">
        <v>2013</v>
      </c>
      <c r="N14">
        <v>9.1749999999999989</v>
      </c>
      <c r="O14" s="5">
        <v>14.8083333333333</v>
      </c>
      <c r="P14" s="5" t="s">
        <v>665</v>
      </c>
      <c r="Q14" s="5" t="s">
        <v>747</v>
      </c>
      <c r="R14" s="5" t="s">
        <v>670</v>
      </c>
      <c r="S14" t="s">
        <v>876</v>
      </c>
    </row>
    <row r="15" spans="1:22" x14ac:dyDescent="0.6">
      <c r="A15" t="s">
        <v>765</v>
      </c>
      <c r="B15" t="s">
        <v>762</v>
      </c>
      <c r="C15">
        <v>57.426000000000002</v>
      </c>
      <c r="D15">
        <v>-5.5910000000000002</v>
      </c>
      <c r="E15">
        <v>78</v>
      </c>
      <c r="F15">
        <v>7.5333333333333323</v>
      </c>
      <c r="G15">
        <v>26.234999999999999</v>
      </c>
      <c r="H15">
        <v>151.846</v>
      </c>
      <c r="I15">
        <v>298.03399999999999</v>
      </c>
      <c r="J15">
        <v>51.9</v>
      </c>
      <c r="K15">
        <v>-3.8</v>
      </c>
      <c r="L15">
        <v>215</v>
      </c>
      <c r="M15">
        <v>2013</v>
      </c>
      <c r="N15">
        <v>9.1749999999999989</v>
      </c>
      <c r="O15" s="5">
        <v>14.8083333333333</v>
      </c>
      <c r="P15" s="5" t="s">
        <v>665</v>
      </c>
      <c r="Q15" s="5" t="s">
        <v>747</v>
      </c>
      <c r="R15" s="5" t="s">
        <v>670</v>
      </c>
      <c r="S15" t="s">
        <v>876</v>
      </c>
    </row>
    <row r="16" spans="1:22" x14ac:dyDescent="0.6">
      <c r="A16" t="s">
        <v>766</v>
      </c>
      <c r="B16" t="s">
        <v>762</v>
      </c>
      <c r="C16">
        <v>57.368000000000002</v>
      </c>
      <c r="D16">
        <v>-4.3449999999999998</v>
      </c>
      <c r="E16">
        <v>56</v>
      </c>
      <c r="F16">
        <v>5.0166666666666666</v>
      </c>
      <c r="G16">
        <v>8.5278999999999989</v>
      </c>
      <c r="H16">
        <v>145.29599999999999</v>
      </c>
      <c r="I16">
        <v>293.8</v>
      </c>
      <c r="J16">
        <v>51.9</v>
      </c>
      <c r="K16">
        <v>-3.8</v>
      </c>
      <c r="L16">
        <v>215</v>
      </c>
      <c r="M16">
        <v>2013</v>
      </c>
      <c r="N16">
        <v>9.1749999999999989</v>
      </c>
      <c r="O16" s="5">
        <v>14.8083333333333</v>
      </c>
      <c r="P16" s="5" t="s">
        <v>665</v>
      </c>
      <c r="Q16" s="5" t="s">
        <v>747</v>
      </c>
      <c r="R16" s="5" t="s">
        <v>670</v>
      </c>
      <c r="S16" t="s">
        <v>876</v>
      </c>
    </row>
    <row r="17" spans="1:19" x14ac:dyDescent="0.6">
      <c r="A17" t="s">
        <v>767</v>
      </c>
      <c r="B17" t="s">
        <v>762</v>
      </c>
      <c r="C17">
        <v>57.176000000000002</v>
      </c>
      <c r="D17">
        <v>-5.7510000000000003</v>
      </c>
      <c r="E17">
        <v>18</v>
      </c>
      <c r="F17">
        <v>7.8666666666666663</v>
      </c>
      <c r="G17">
        <v>20.414000000000001</v>
      </c>
      <c r="H17">
        <v>147.965</v>
      </c>
      <c r="I17">
        <v>293.98200000000003</v>
      </c>
      <c r="J17">
        <v>51.9</v>
      </c>
      <c r="K17">
        <v>-3.8</v>
      </c>
      <c r="L17">
        <v>215</v>
      </c>
      <c r="M17">
        <v>2013</v>
      </c>
      <c r="N17">
        <v>9.1749999999999989</v>
      </c>
      <c r="O17" s="5">
        <v>14.8083333333333</v>
      </c>
      <c r="P17" s="5" t="s">
        <v>665</v>
      </c>
      <c r="Q17" s="5" t="s">
        <v>747</v>
      </c>
      <c r="R17" s="5" t="s">
        <v>670</v>
      </c>
      <c r="S17" t="s">
        <v>876</v>
      </c>
    </row>
    <row r="18" spans="1:19" x14ac:dyDescent="0.6">
      <c r="A18" t="s">
        <v>768</v>
      </c>
      <c r="B18" t="s">
        <v>762</v>
      </c>
      <c r="C18">
        <v>56.622999999999998</v>
      </c>
      <c r="D18">
        <v>-3.258</v>
      </c>
      <c r="E18">
        <v>152</v>
      </c>
      <c r="F18">
        <v>7.85</v>
      </c>
      <c r="G18">
        <v>7.8769000000000009</v>
      </c>
      <c r="H18">
        <v>149.178</v>
      </c>
      <c r="I18">
        <v>294.76799999999997</v>
      </c>
      <c r="J18">
        <v>51.9</v>
      </c>
      <c r="K18">
        <v>-3.8</v>
      </c>
      <c r="L18">
        <v>215</v>
      </c>
      <c r="M18">
        <v>2013</v>
      </c>
      <c r="N18">
        <v>9.1749999999999989</v>
      </c>
      <c r="O18" s="5">
        <v>14.8083333333333</v>
      </c>
      <c r="P18" s="5" t="s">
        <v>665</v>
      </c>
      <c r="Q18" s="5" t="s">
        <v>747</v>
      </c>
      <c r="R18" s="5" t="s">
        <v>670</v>
      </c>
      <c r="S18" t="s">
        <v>876</v>
      </c>
    </row>
    <row r="19" spans="1:19" x14ac:dyDescent="0.6">
      <c r="A19" t="s">
        <v>769</v>
      </c>
      <c r="B19" t="s">
        <v>762</v>
      </c>
      <c r="C19">
        <v>56.601999999999997</v>
      </c>
      <c r="D19">
        <v>-4.2480000000000002</v>
      </c>
      <c r="E19">
        <v>183</v>
      </c>
      <c r="F19">
        <v>5.9166667000000004</v>
      </c>
      <c r="G19">
        <v>17.785999999999998</v>
      </c>
      <c r="H19">
        <v>150.876</v>
      </c>
      <c r="I19">
        <v>296.76400000000001</v>
      </c>
      <c r="J19">
        <v>51.9</v>
      </c>
      <c r="K19">
        <v>-3.8</v>
      </c>
      <c r="L19">
        <v>215</v>
      </c>
      <c r="M19">
        <v>2013</v>
      </c>
      <c r="N19">
        <v>9.1749999999999989</v>
      </c>
      <c r="O19" s="5">
        <v>14.8083333333333</v>
      </c>
      <c r="P19" s="5" t="s">
        <v>665</v>
      </c>
      <c r="Q19" s="5" t="s">
        <v>747</v>
      </c>
      <c r="R19" s="5" t="s">
        <v>670</v>
      </c>
      <c r="S19" t="s">
        <v>876</v>
      </c>
    </row>
    <row r="20" spans="1:19" x14ac:dyDescent="0.6">
      <c r="A20" t="s">
        <v>770</v>
      </c>
      <c r="B20" t="s">
        <v>762</v>
      </c>
      <c r="C20">
        <v>56.579000000000001</v>
      </c>
      <c r="D20">
        <v>-4.0369999999999999</v>
      </c>
      <c r="E20">
        <v>142</v>
      </c>
      <c r="F20">
        <v>6.4583333300000003</v>
      </c>
      <c r="G20">
        <v>13.584000000000001</v>
      </c>
      <c r="H20">
        <v>149.25899999999999</v>
      </c>
      <c r="I20">
        <v>296.03800000000001</v>
      </c>
      <c r="J20">
        <v>51.9</v>
      </c>
      <c r="K20">
        <v>-3.8</v>
      </c>
      <c r="L20">
        <v>215</v>
      </c>
      <c r="M20">
        <v>2013</v>
      </c>
      <c r="N20">
        <v>9.1749999999999989</v>
      </c>
      <c r="O20" s="5">
        <v>14.8083333333333</v>
      </c>
      <c r="P20" s="5" t="s">
        <v>665</v>
      </c>
      <c r="Q20" s="5" t="s">
        <v>747</v>
      </c>
      <c r="R20" s="5" t="s">
        <v>670</v>
      </c>
      <c r="S20" t="s">
        <v>876</v>
      </c>
    </row>
    <row r="21" spans="1:19" x14ac:dyDescent="0.6">
      <c r="A21" t="s">
        <v>771</v>
      </c>
      <c r="B21" t="s">
        <v>762</v>
      </c>
      <c r="C21">
        <v>56.573999999999998</v>
      </c>
      <c r="D21">
        <v>-5.2320000000000002</v>
      </c>
      <c r="E21">
        <v>33</v>
      </c>
      <c r="F21">
        <v>7.0750000000000002</v>
      </c>
      <c r="G21">
        <v>25.053000000000001</v>
      </c>
      <c r="H21">
        <v>148.85400000000001</v>
      </c>
      <c r="I21">
        <v>304.38499999999999</v>
      </c>
      <c r="J21">
        <v>51.9</v>
      </c>
      <c r="K21">
        <v>-3.8</v>
      </c>
      <c r="L21">
        <v>215</v>
      </c>
      <c r="M21">
        <v>2013</v>
      </c>
      <c r="N21">
        <v>9.1749999999999989</v>
      </c>
      <c r="O21" s="5">
        <v>14.8083333333333</v>
      </c>
      <c r="P21" s="5" t="s">
        <v>665</v>
      </c>
      <c r="Q21" s="5" t="s">
        <v>747</v>
      </c>
      <c r="R21" s="5" t="s">
        <v>670</v>
      </c>
      <c r="S21" t="s">
        <v>876</v>
      </c>
    </row>
    <row r="22" spans="1:19" x14ac:dyDescent="0.6">
      <c r="A22" t="s">
        <v>772</v>
      </c>
      <c r="B22" t="s">
        <v>762</v>
      </c>
      <c r="C22">
        <v>56.56</v>
      </c>
      <c r="D22">
        <v>-5.7409999999999997</v>
      </c>
      <c r="E22">
        <v>20</v>
      </c>
      <c r="F22" s="10">
        <f>(F21+F23)/2</f>
        <v>7.6000000000000014</v>
      </c>
      <c r="G22">
        <v>21.45</v>
      </c>
      <c r="H22">
        <v>150.95699999999999</v>
      </c>
      <c r="I22">
        <v>299.48599999999999</v>
      </c>
      <c r="J22">
        <v>51.9</v>
      </c>
      <c r="K22">
        <v>-3.8</v>
      </c>
      <c r="L22">
        <v>215</v>
      </c>
      <c r="M22">
        <v>2013</v>
      </c>
      <c r="N22">
        <v>9.1749999999999989</v>
      </c>
      <c r="O22" s="5">
        <v>14.8083333333333</v>
      </c>
      <c r="P22" s="5" t="s">
        <v>665</v>
      </c>
      <c r="Q22" s="5" t="s">
        <v>747</v>
      </c>
      <c r="R22" s="5" t="s">
        <v>670</v>
      </c>
      <c r="S22" t="s">
        <v>876</v>
      </c>
    </row>
    <row r="23" spans="1:19" x14ac:dyDescent="0.6">
      <c r="A23" t="s">
        <v>773</v>
      </c>
      <c r="B23" t="s">
        <v>762</v>
      </c>
      <c r="C23">
        <v>56.53</v>
      </c>
      <c r="D23">
        <v>-6.2080000000000002</v>
      </c>
      <c r="E23">
        <v>71</v>
      </c>
      <c r="F23">
        <v>8.1250000000000018</v>
      </c>
      <c r="G23">
        <v>17.410999999999998</v>
      </c>
      <c r="H23">
        <v>151.44200000000001</v>
      </c>
      <c r="I23">
        <v>299.00200000000001</v>
      </c>
      <c r="J23">
        <v>51.9</v>
      </c>
      <c r="K23">
        <v>-3.8</v>
      </c>
      <c r="L23">
        <v>215</v>
      </c>
      <c r="M23">
        <v>2013</v>
      </c>
      <c r="N23">
        <v>9.1749999999999989</v>
      </c>
      <c r="O23" s="5">
        <v>14.8083333333333</v>
      </c>
      <c r="P23" s="5" t="s">
        <v>665</v>
      </c>
      <c r="Q23" s="5" t="s">
        <v>747</v>
      </c>
      <c r="R23" s="5" t="s">
        <v>670</v>
      </c>
      <c r="S23" t="s">
        <v>876</v>
      </c>
    </row>
    <row r="24" spans="1:19" x14ac:dyDescent="0.6">
      <c r="A24" t="s">
        <v>774</v>
      </c>
      <c r="B24" t="s">
        <v>762</v>
      </c>
      <c r="C24">
        <v>56.3</v>
      </c>
      <c r="D24">
        <v>-3.573</v>
      </c>
      <c r="E24">
        <v>119</v>
      </c>
      <c r="F24">
        <v>7.6083333333333343</v>
      </c>
      <c r="G24">
        <v>13.182</v>
      </c>
      <c r="H24">
        <v>150.714</v>
      </c>
      <c r="I24">
        <v>298.27600000000001</v>
      </c>
      <c r="J24">
        <v>51.9</v>
      </c>
      <c r="K24">
        <v>-3.8</v>
      </c>
      <c r="L24">
        <v>215</v>
      </c>
      <c r="M24">
        <v>2013</v>
      </c>
      <c r="N24">
        <v>9.1749999999999989</v>
      </c>
      <c r="O24" s="5">
        <v>14.8083333333333</v>
      </c>
      <c r="P24" s="5" t="s">
        <v>665</v>
      </c>
      <c r="Q24" s="5" t="s">
        <v>747</v>
      </c>
      <c r="R24" s="5" t="s">
        <v>670</v>
      </c>
      <c r="S24" t="s">
        <v>876</v>
      </c>
    </row>
    <row r="25" spans="1:19" x14ac:dyDescent="0.6">
      <c r="A25" t="s">
        <v>775</v>
      </c>
      <c r="B25" t="s">
        <v>762</v>
      </c>
      <c r="C25">
        <v>56.106000000000002</v>
      </c>
      <c r="D25">
        <v>-5.42</v>
      </c>
      <c r="E25">
        <v>30</v>
      </c>
      <c r="F25">
        <v>8.1583333333333332</v>
      </c>
      <c r="G25">
        <v>17.710999999999999</v>
      </c>
      <c r="H25">
        <v>146.34800000000001</v>
      </c>
      <c r="I25">
        <v>292.40899999999999</v>
      </c>
      <c r="J25">
        <v>51.9</v>
      </c>
      <c r="K25">
        <v>-3.8</v>
      </c>
      <c r="L25">
        <v>215</v>
      </c>
      <c r="M25">
        <v>2013</v>
      </c>
      <c r="N25">
        <v>9.1749999999999989</v>
      </c>
      <c r="O25" s="5">
        <v>14.8083333333333</v>
      </c>
      <c r="P25" s="5" t="s">
        <v>665</v>
      </c>
      <c r="Q25" s="5" t="s">
        <v>747</v>
      </c>
      <c r="R25" s="5" t="s">
        <v>670</v>
      </c>
      <c r="S25" t="s">
        <v>876</v>
      </c>
    </row>
    <row r="26" spans="1:19" x14ac:dyDescent="0.6">
      <c r="A26" t="s">
        <v>776</v>
      </c>
      <c r="B26" t="s">
        <v>762</v>
      </c>
      <c r="C26">
        <v>55.911000000000001</v>
      </c>
      <c r="D26">
        <v>-4.8250000000000002</v>
      </c>
      <c r="E26">
        <v>107</v>
      </c>
      <c r="F26">
        <v>7.85</v>
      </c>
      <c r="G26">
        <v>17.677</v>
      </c>
      <c r="H26">
        <v>147.965</v>
      </c>
      <c r="I26">
        <v>297.12700000000001</v>
      </c>
      <c r="J26">
        <v>51.9</v>
      </c>
      <c r="K26">
        <v>-3.8</v>
      </c>
      <c r="L26">
        <v>215</v>
      </c>
      <c r="M26">
        <v>2013</v>
      </c>
      <c r="N26">
        <v>9.1749999999999989</v>
      </c>
      <c r="O26" s="5">
        <v>14.8083333333333</v>
      </c>
      <c r="P26" s="5" t="s">
        <v>665</v>
      </c>
      <c r="Q26" s="5" t="s">
        <v>747</v>
      </c>
      <c r="R26" s="5" t="s">
        <v>670</v>
      </c>
      <c r="S26" t="s">
        <v>876</v>
      </c>
    </row>
    <row r="27" spans="1:19" x14ac:dyDescent="0.6">
      <c r="A27" t="s">
        <v>777</v>
      </c>
      <c r="B27" t="s">
        <v>762</v>
      </c>
      <c r="C27">
        <v>55.68</v>
      </c>
      <c r="D27">
        <v>-3.9129999999999998</v>
      </c>
      <c r="E27">
        <v>159</v>
      </c>
      <c r="F27">
        <v>6.9333333333333336</v>
      </c>
      <c r="G27">
        <v>10.562000000000001</v>
      </c>
      <c r="H27">
        <v>149.744</v>
      </c>
      <c r="I27">
        <v>297.12700000000001</v>
      </c>
      <c r="J27">
        <v>51.9</v>
      </c>
      <c r="K27">
        <v>-3.8</v>
      </c>
      <c r="L27">
        <v>215</v>
      </c>
      <c r="M27">
        <v>2013</v>
      </c>
      <c r="N27">
        <v>9.1749999999999989</v>
      </c>
      <c r="O27" s="5">
        <v>14.8083333333333</v>
      </c>
      <c r="P27" s="5" t="s">
        <v>665</v>
      </c>
      <c r="Q27" s="5" t="s">
        <v>747</v>
      </c>
      <c r="R27" s="5" t="s">
        <v>670</v>
      </c>
      <c r="S27" t="s">
        <v>876</v>
      </c>
    </row>
    <row r="28" spans="1:19" x14ac:dyDescent="0.6">
      <c r="A28" t="s">
        <v>778</v>
      </c>
      <c r="B28" t="s">
        <v>762</v>
      </c>
      <c r="C28">
        <v>55.588000000000001</v>
      </c>
      <c r="D28">
        <v>-2.6619999999999999</v>
      </c>
      <c r="E28">
        <v>68</v>
      </c>
      <c r="F28">
        <v>7.9</v>
      </c>
      <c r="G28">
        <v>7.1221000000000005</v>
      </c>
      <c r="H28">
        <v>148.69300000000001</v>
      </c>
      <c r="I28">
        <v>298.15499999999997</v>
      </c>
      <c r="J28">
        <v>51.9</v>
      </c>
      <c r="K28">
        <v>-3.8</v>
      </c>
      <c r="L28">
        <v>215</v>
      </c>
      <c r="M28">
        <v>2013</v>
      </c>
      <c r="N28">
        <v>9.1749999999999989</v>
      </c>
      <c r="O28" s="5">
        <v>14.8083333333333</v>
      </c>
      <c r="P28" s="5" t="s">
        <v>665</v>
      </c>
      <c r="Q28" s="5" t="s">
        <v>747</v>
      </c>
      <c r="R28" s="5" t="s">
        <v>670</v>
      </c>
      <c r="S28" t="s">
        <v>876</v>
      </c>
    </row>
    <row r="29" spans="1:19" x14ac:dyDescent="0.6">
      <c r="A29" t="s">
        <v>779</v>
      </c>
      <c r="B29" t="s">
        <v>762</v>
      </c>
      <c r="C29">
        <v>55.381</v>
      </c>
      <c r="D29">
        <v>-3.9289999999999998</v>
      </c>
      <c r="E29">
        <v>162</v>
      </c>
      <c r="F29">
        <v>7.1583333333333341</v>
      </c>
      <c r="G29">
        <v>12.709000000000001</v>
      </c>
      <c r="H29">
        <v>149.66300000000001</v>
      </c>
      <c r="I29">
        <v>296.27999999999997</v>
      </c>
      <c r="J29">
        <v>51.9</v>
      </c>
      <c r="K29">
        <v>-3.8</v>
      </c>
      <c r="L29">
        <v>215</v>
      </c>
      <c r="M29">
        <v>2013</v>
      </c>
      <c r="N29">
        <v>9.1749999999999989</v>
      </c>
      <c r="O29" s="5">
        <v>14.8083333333333</v>
      </c>
      <c r="P29" s="5" t="s">
        <v>665</v>
      </c>
      <c r="Q29" s="5" t="s">
        <v>747</v>
      </c>
      <c r="R29" s="5" t="s">
        <v>670</v>
      </c>
      <c r="S29" t="s">
        <v>876</v>
      </c>
    </row>
    <row r="30" spans="1:19" x14ac:dyDescent="0.6">
      <c r="A30" t="s">
        <v>780</v>
      </c>
      <c r="B30" t="s">
        <v>762</v>
      </c>
      <c r="C30">
        <v>55.32</v>
      </c>
      <c r="D30">
        <v>-3.8290000000000002</v>
      </c>
      <c r="E30">
        <v>141</v>
      </c>
      <c r="F30">
        <v>7.4416666666666664</v>
      </c>
      <c r="G30">
        <v>14.550999999999998</v>
      </c>
      <c r="H30">
        <v>151.44200000000001</v>
      </c>
      <c r="I30">
        <v>291.01799999999997</v>
      </c>
      <c r="J30">
        <v>51.9</v>
      </c>
      <c r="K30">
        <v>-3.8</v>
      </c>
      <c r="L30">
        <v>215</v>
      </c>
      <c r="M30">
        <v>2013</v>
      </c>
      <c r="N30">
        <v>9.1749999999999989</v>
      </c>
      <c r="O30" s="5">
        <v>14.8083333333333</v>
      </c>
      <c r="P30" s="5" t="s">
        <v>665</v>
      </c>
      <c r="Q30" s="5" t="s">
        <v>747</v>
      </c>
      <c r="R30" s="5" t="s">
        <v>670</v>
      </c>
      <c r="S30" t="s">
        <v>876</v>
      </c>
    </row>
    <row r="31" spans="1:19" x14ac:dyDescent="0.6">
      <c r="A31" t="s">
        <v>781</v>
      </c>
      <c r="B31" t="s">
        <v>762</v>
      </c>
      <c r="C31">
        <v>55.234999999999999</v>
      </c>
      <c r="D31">
        <v>-3.8530000000000002</v>
      </c>
      <c r="E31">
        <v>90</v>
      </c>
      <c r="F31">
        <v>8.0333299999999994</v>
      </c>
      <c r="G31">
        <v>12.943</v>
      </c>
      <c r="H31">
        <v>149.01599999999999</v>
      </c>
      <c r="I31">
        <v>295.25200000000001</v>
      </c>
      <c r="J31">
        <v>51.9</v>
      </c>
      <c r="K31">
        <v>-3.8</v>
      </c>
      <c r="L31">
        <v>215</v>
      </c>
      <c r="M31">
        <v>2013</v>
      </c>
      <c r="N31">
        <v>9.1749999999999989</v>
      </c>
      <c r="O31" s="5">
        <v>14.8083333333333</v>
      </c>
      <c r="P31" s="5" t="s">
        <v>665</v>
      </c>
      <c r="Q31" s="5" t="s">
        <v>747</v>
      </c>
      <c r="R31" s="5" t="s">
        <v>670</v>
      </c>
      <c r="S31" t="s">
        <v>876</v>
      </c>
    </row>
    <row r="32" spans="1:19" x14ac:dyDescent="0.6">
      <c r="A32" t="s">
        <v>782</v>
      </c>
      <c r="B32" t="s">
        <v>783</v>
      </c>
      <c r="C32">
        <v>55.088000000000001</v>
      </c>
      <c r="D32">
        <v>-2.222</v>
      </c>
      <c r="E32">
        <v>90</v>
      </c>
      <c r="F32">
        <v>7.8666666666666671</v>
      </c>
      <c r="G32">
        <v>8.2578999999999994</v>
      </c>
      <c r="H32">
        <v>155</v>
      </c>
      <c r="I32">
        <v>297.30799999999999</v>
      </c>
      <c r="J32">
        <v>51.9</v>
      </c>
      <c r="K32">
        <v>-3.8</v>
      </c>
      <c r="L32">
        <v>215</v>
      </c>
      <c r="M32">
        <v>2013</v>
      </c>
      <c r="N32">
        <v>9.1749999999999989</v>
      </c>
      <c r="O32" s="5">
        <v>14.8083333333333</v>
      </c>
      <c r="P32" s="5" t="s">
        <v>665</v>
      </c>
      <c r="Q32" s="5" t="s">
        <v>747</v>
      </c>
      <c r="R32" s="5" t="s">
        <v>670</v>
      </c>
      <c r="S32" t="s">
        <v>876</v>
      </c>
    </row>
    <row r="33" spans="1:19" x14ac:dyDescent="0.6">
      <c r="A33" t="s">
        <v>784</v>
      </c>
      <c r="B33" t="s">
        <v>783</v>
      </c>
      <c r="C33">
        <v>54.743000000000002</v>
      </c>
      <c r="D33">
        <v>-1.3520000000000001</v>
      </c>
      <c r="E33">
        <v>102</v>
      </c>
      <c r="F33">
        <v>8.8916666666666657</v>
      </c>
      <c r="G33">
        <v>7.0849000000000002</v>
      </c>
      <c r="H33">
        <v>149.744</v>
      </c>
      <c r="I33">
        <v>298.33699999999999</v>
      </c>
      <c r="J33">
        <v>51.9</v>
      </c>
      <c r="K33">
        <v>-3.8</v>
      </c>
      <c r="L33">
        <v>215</v>
      </c>
      <c r="M33">
        <v>2013</v>
      </c>
      <c r="N33">
        <v>9.1749999999999989</v>
      </c>
      <c r="O33" s="5">
        <v>14.8083333333333</v>
      </c>
      <c r="P33" s="5" t="s">
        <v>665</v>
      </c>
      <c r="Q33" s="5" t="s">
        <v>747</v>
      </c>
      <c r="R33" s="5" t="s">
        <v>670</v>
      </c>
      <c r="S33" t="s">
        <v>876</v>
      </c>
    </row>
    <row r="34" spans="1:19" x14ac:dyDescent="0.6">
      <c r="A34" t="s">
        <v>785</v>
      </c>
      <c r="B34" t="s">
        <v>783</v>
      </c>
      <c r="C34">
        <v>54.274000000000001</v>
      </c>
      <c r="D34">
        <v>-0.49</v>
      </c>
      <c r="E34">
        <v>52</v>
      </c>
      <c r="F34">
        <v>8.8249999999999993</v>
      </c>
      <c r="G34">
        <v>7.7291999999999996</v>
      </c>
      <c r="H34">
        <v>146.10499999999999</v>
      </c>
      <c r="I34">
        <v>298.63900000000001</v>
      </c>
      <c r="J34">
        <v>51.9</v>
      </c>
      <c r="K34">
        <v>-3.8</v>
      </c>
      <c r="L34">
        <v>215</v>
      </c>
      <c r="M34">
        <v>2013</v>
      </c>
      <c r="N34">
        <v>9.1749999999999989</v>
      </c>
      <c r="O34" s="5">
        <v>14.8083333333333</v>
      </c>
      <c r="P34" s="5" t="s">
        <v>665</v>
      </c>
      <c r="Q34" s="5" t="s">
        <v>747</v>
      </c>
      <c r="R34" s="5" t="s">
        <v>670</v>
      </c>
      <c r="S34" t="s">
        <v>876</v>
      </c>
    </row>
    <row r="35" spans="1:19" x14ac:dyDescent="0.6">
      <c r="A35" t="s">
        <v>786</v>
      </c>
      <c r="B35" t="s">
        <v>783</v>
      </c>
      <c r="C35">
        <v>54.264000000000003</v>
      </c>
      <c r="D35">
        <v>-2.87</v>
      </c>
      <c r="E35">
        <v>79</v>
      </c>
      <c r="F35">
        <v>8.7166666666666668</v>
      </c>
      <c r="G35">
        <v>14.734999999999999</v>
      </c>
      <c r="H35">
        <v>148.28800000000001</v>
      </c>
      <c r="I35">
        <v>300.09100000000001</v>
      </c>
      <c r="J35">
        <v>51.9</v>
      </c>
      <c r="K35">
        <v>-3.8</v>
      </c>
      <c r="L35">
        <v>215</v>
      </c>
      <c r="M35">
        <v>2013</v>
      </c>
      <c r="N35">
        <v>9.1749999999999989</v>
      </c>
      <c r="O35" s="5">
        <v>14.8083333333333</v>
      </c>
      <c r="P35" s="5" t="s">
        <v>665</v>
      </c>
      <c r="Q35" s="5" t="s">
        <v>747</v>
      </c>
      <c r="R35" s="5" t="s">
        <v>670</v>
      </c>
      <c r="S35" t="s">
        <v>876</v>
      </c>
    </row>
    <row r="36" spans="1:19" x14ac:dyDescent="0.6">
      <c r="A36" t="s">
        <v>787</v>
      </c>
      <c r="B36" t="s">
        <v>783</v>
      </c>
      <c r="C36">
        <v>54.262</v>
      </c>
      <c r="D36">
        <v>-1.133</v>
      </c>
      <c r="E36">
        <v>142</v>
      </c>
      <c r="F36">
        <v>8.1750000000000007</v>
      </c>
      <c r="G36">
        <v>8.6285000000000007</v>
      </c>
      <c r="H36">
        <v>149.34</v>
      </c>
      <c r="I36">
        <v>300.69600000000003</v>
      </c>
      <c r="J36">
        <v>51.9</v>
      </c>
      <c r="K36">
        <v>-3.8</v>
      </c>
      <c r="L36">
        <v>215</v>
      </c>
      <c r="M36">
        <v>2013</v>
      </c>
      <c r="N36">
        <v>9.1749999999999989</v>
      </c>
      <c r="O36" s="5">
        <v>14.8083333333333</v>
      </c>
      <c r="P36" s="5" t="s">
        <v>665</v>
      </c>
      <c r="Q36" s="5" t="s">
        <v>747</v>
      </c>
      <c r="R36" s="5" t="s">
        <v>670</v>
      </c>
      <c r="S36" t="s">
        <v>876</v>
      </c>
    </row>
    <row r="37" spans="1:19" x14ac:dyDescent="0.6">
      <c r="A37" t="s">
        <v>788</v>
      </c>
      <c r="B37" t="s">
        <v>783</v>
      </c>
      <c r="C37">
        <v>54.203000000000003</v>
      </c>
      <c r="D37">
        <v>-2.1040000000000001</v>
      </c>
      <c r="E37">
        <v>202</v>
      </c>
      <c r="F37">
        <v>7.25</v>
      </c>
      <c r="G37">
        <v>16.194000000000003</v>
      </c>
      <c r="H37">
        <v>145.94300000000001</v>
      </c>
      <c r="I37">
        <v>298.94200000000001</v>
      </c>
      <c r="J37">
        <v>51.9</v>
      </c>
      <c r="K37">
        <v>-3.8</v>
      </c>
      <c r="L37">
        <v>215</v>
      </c>
      <c r="M37">
        <v>2013</v>
      </c>
      <c r="N37">
        <v>9.1749999999999989</v>
      </c>
      <c r="O37" s="5">
        <v>14.8083333333333</v>
      </c>
      <c r="P37" s="5" t="s">
        <v>665</v>
      </c>
      <c r="Q37" s="5" t="s">
        <v>747</v>
      </c>
      <c r="R37" s="5" t="s">
        <v>670</v>
      </c>
      <c r="S37" t="s">
        <v>876</v>
      </c>
    </row>
    <row r="38" spans="1:19" x14ac:dyDescent="0.6">
      <c r="A38" t="s">
        <v>789</v>
      </c>
      <c r="B38" t="s">
        <v>783</v>
      </c>
      <c r="C38">
        <v>54.182000000000002</v>
      </c>
      <c r="D38">
        <v>-2.6890000000000001</v>
      </c>
      <c r="E38">
        <v>170</v>
      </c>
      <c r="F38">
        <v>7.9333333333333336</v>
      </c>
      <c r="G38">
        <v>12.08</v>
      </c>
      <c r="H38">
        <v>149.09700000000001</v>
      </c>
      <c r="I38">
        <v>299.48599999999999</v>
      </c>
      <c r="J38">
        <v>51.9</v>
      </c>
      <c r="K38">
        <v>-3.8</v>
      </c>
      <c r="L38">
        <v>215</v>
      </c>
      <c r="M38">
        <v>2013</v>
      </c>
      <c r="N38">
        <v>9.1749999999999989</v>
      </c>
      <c r="O38" s="5">
        <v>14.8083333333333</v>
      </c>
      <c r="P38" s="5" t="s">
        <v>665</v>
      </c>
      <c r="Q38" s="5" t="s">
        <v>747</v>
      </c>
      <c r="R38" s="5" t="s">
        <v>670</v>
      </c>
      <c r="S38" t="s">
        <v>876</v>
      </c>
    </row>
    <row r="39" spans="1:19" x14ac:dyDescent="0.6">
      <c r="A39" t="s">
        <v>790</v>
      </c>
      <c r="B39" t="s">
        <v>783</v>
      </c>
      <c r="C39">
        <v>53.308</v>
      </c>
      <c r="D39">
        <v>-0.86099999999999999</v>
      </c>
      <c r="E39">
        <v>54</v>
      </c>
      <c r="F39">
        <v>9.2666666666666657</v>
      </c>
      <c r="G39">
        <v>6.1641999999999992</v>
      </c>
      <c r="H39">
        <v>146.34800000000001</v>
      </c>
      <c r="I39">
        <v>298.57900000000001</v>
      </c>
      <c r="J39">
        <v>51.9</v>
      </c>
      <c r="K39">
        <v>-3.8</v>
      </c>
      <c r="L39">
        <v>215</v>
      </c>
      <c r="M39">
        <v>2013</v>
      </c>
      <c r="N39">
        <v>9.1749999999999989</v>
      </c>
      <c r="O39" s="5">
        <v>14.8083333333333</v>
      </c>
      <c r="P39" s="5" t="s">
        <v>665</v>
      </c>
      <c r="Q39" s="5" t="s">
        <v>747</v>
      </c>
      <c r="R39" s="5" t="s">
        <v>670</v>
      </c>
      <c r="S39" t="s">
        <v>876</v>
      </c>
    </row>
    <row r="40" spans="1:19" x14ac:dyDescent="0.6">
      <c r="A40" t="s">
        <v>791</v>
      </c>
      <c r="B40" t="s">
        <v>783</v>
      </c>
      <c r="C40">
        <v>53.103999999999999</v>
      </c>
      <c r="D40">
        <v>-1.619</v>
      </c>
      <c r="E40">
        <v>239</v>
      </c>
      <c r="F40">
        <v>8.6166666666666654</v>
      </c>
      <c r="G40">
        <v>9.8074999999999992</v>
      </c>
      <c r="H40">
        <v>148.12700000000001</v>
      </c>
      <c r="I40">
        <v>304.99</v>
      </c>
      <c r="J40">
        <v>51.9</v>
      </c>
      <c r="K40">
        <v>-3.8</v>
      </c>
      <c r="L40">
        <v>215</v>
      </c>
      <c r="M40">
        <v>2013</v>
      </c>
      <c r="N40">
        <v>9.1749999999999989</v>
      </c>
      <c r="O40" s="5">
        <v>14.8083333333333</v>
      </c>
      <c r="P40" s="5" t="s">
        <v>665</v>
      </c>
      <c r="Q40" s="5" t="s">
        <v>747</v>
      </c>
      <c r="R40" s="5" t="s">
        <v>670</v>
      </c>
      <c r="S40" t="s">
        <v>876</v>
      </c>
    </row>
    <row r="41" spans="1:19" x14ac:dyDescent="0.6">
      <c r="A41" t="s">
        <v>792</v>
      </c>
      <c r="B41" t="s">
        <v>793</v>
      </c>
      <c r="C41">
        <v>53.079000000000001</v>
      </c>
      <c r="D41">
        <v>-3.7989999999999999</v>
      </c>
      <c r="E41">
        <v>57</v>
      </c>
      <c r="F41">
        <v>7.0916666670000001</v>
      </c>
      <c r="G41">
        <v>18.995000000000001</v>
      </c>
      <c r="H41">
        <v>144.56899999999999</v>
      </c>
      <c r="I41">
        <v>302.32900000000001</v>
      </c>
      <c r="J41">
        <v>51.9</v>
      </c>
      <c r="K41">
        <v>-3.8</v>
      </c>
      <c r="L41">
        <v>215</v>
      </c>
      <c r="M41">
        <v>2013</v>
      </c>
      <c r="N41">
        <v>9.1749999999999989</v>
      </c>
      <c r="O41" s="5">
        <v>14.8083333333333</v>
      </c>
      <c r="P41" s="5" t="s">
        <v>665</v>
      </c>
      <c r="Q41" s="5" t="s">
        <v>747</v>
      </c>
      <c r="R41" s="5" t="s">
        <v>670</v>
      </c>
      <c r="S41" t="s">
        <v>876</v>
      </c>
    </row>
    <row r="42" spans="1:19" x14ac:dyDescent="0.6">
      <c r="A42" t="s">
        <v>794</v>
      </c>
      <c r="B42" t="s">
        <v>783</v>
      </c>
      <c r="C42">
        <v>52.851999999999997</v>
      </c>
      <c r="D42">
        <v>-1.82</v>
      </c>
      <c r="E42">
        <v>142</v>
      </c>
      <c r="F42">
        <v>9.35</v>
      </c>
      <c r="G42">
        <v>7.2146000000000008</v>
      </c>
      <c r="H42">
        <v>145.054</v>
      </c>
      <c r="I42">
        <v>301.60300000000001</v>
      </c>
      <c r="J42">
        <v>51.9</v>
      </c>
      <c r="K42">
        <v>-3.8</v>
      </c>
      <c r="L42">
        <v>215</v>
      </c>
      <c r="M42">
        <v>2013</v>
      </c>
      <c r="N42">
        <v>9.1749999999999989</v>
      </c>
      <c r="O42" s="5">
        <v>14.8083333333333</v>
      </c>
      <c r="P42" s="5" t="s">
        <v>665</v>
      </c>
      <c r="Q42" s="5" t="s">
        <v>747</v>
      </c>
      <c r="R42" s="5" t="s">
        <v>670</v>
      </c>
      <c r="S42" t="s">
        <v>876</v>
      </c>
    </row>
    <row r="43" spans="1:19" x14ac:dyDescent="0.6">
      <c r="A43" t="s">
        <v>795</v>
      </c>
      <c r="B43" t="s">
        <v>783</v>
      </c>
      <c r="C43">
        <v>52.621000000000002</v>
      </c>
      <c r="D43">
        <v>-2.5230000000000001</v>
      </c>
      <c r="E43">
        <v>99</v>
      </c>
      <c r="F43">
        <v>9.1166666666666654</v>
      </c>
      <c r="G43">
        <v>7.1433</v>
      </c>
      <c r="H43">
        <v>145.21600000000001</v>
      </c>
      <c r="I43">
        <v>302.93299999999999</v>
      </c>
      <c r="J43">
        <v>51.9</v>
      </c>
      <c r="K43">
        <v>-3.8</v>
      </c>
      <c r="L43">
        <v>215</v>
      </c>
      <c r="M43">
        <v>2013</v>
      </c>
      <c r="N43">
        <v>9.1749999999999989</v>
      </c>
      <c r="O43" s="5">
        <v>14.8083333333333</v>
      </c>
      <c r="P43" s="5" t="s">
        <v>665</v>
      </c>
      <c r="Q43" s="5" t="s">
        <v>747</v>
      </c>
      <c r="R43" s="5" t="s">
        <v>670</v>
      </c>
      <c r="S43" t="s">
        <v>876</v>
      </c>
    </row>
    <row r="44" spans="1:19" x14ac:dyDescent="0.6">
      <c r="A44" t="s">
        <v>796</v>
      </c>
      <c r="B44" t="s">
        <v>793</v>
      </c>
      <c r="C44">
        <v>52.43</v>
      </c>
      <c r="D44">
        <v>-4.0590000000000002</v>
      </c>
      <c r="E44">
        <v>90</v>
      </c>
      <c r="F44">
        <v>8.4</v>
      </c>
      <c r="G44">
        <v>10.512</v>
      </c>
      <c r="H44">
        <v>145.78200000000001</v>
      </c>
      <c r="I44">
        <v>303.05399999999997</v>
      </c>
      <c r="J44">
        <v>51.9</v>
      </c>
      <c r="K44">
        <v>-3.8</v>
      </c>
      <c r="L44">
        <v>215</v>
      </c>
      <c r="M44">
        <v>2013</v>
      </c>
      <c r="N44">
        <v>9.1749999999999989</v>
      </c>
      <c r="O44" s="5">
        <v>14.8083333333333</v>
      </c>
      <c r="P44" s="5" t="s">
        <v>665</v>
      </c>
      <c r="Q44" s="5" t="s">
        <v>747</v>
      </c>
      <c r="R44" s="5" t="s">
        <v>670</v>
      </c>
      <c r="S44" t="s">
        <v>876</v>
      </c>
    </row>
    <row r="45" spans="1:19" x14ac:dyDescent="0.6">
      <c r="A45" t="s">
        <v>797</v>
      </c>
      <c r="B45" t="s">
        <v>783</v>
      </c>
      <c r="C45">
        <v>52.165999999999997</v>
      </c>
      <c r="D45">
        <v>0.41499999999999998</v>
      </c>
      <c r="E45">
        <v>96</v>
      </c>
      <c r="F45">
        <v>9.4499999999999993</v>
      </c>
      <c r="G45">
        <v>6.2385000000000002</v>
      </c>
      <c r="H45">
        <v>146.995</v>
      </c>
      <c r="I45">
        <v>301.3</v>
      </c>
      <c r="J45">
        <v>51.9</v>
      </c>
      <c r="K45">
        <v>-3.8</v>
      </c>
      <c r="L45">
        <v>215</v>
      </c>
      <c r="M45">
        <v>2013</v>
      </c>
      <c r="N45">
        <v>9.1749999999999989</v>
      </c>
      <c r="O45" s="5">
        <v>14.8083333333333</v>
      </c>
      <c r="P45" s="5" t="s">
        <v>665</v>
      </c>
      <c r="Q45" s="5" t="s">
        <v>747</v>
      </c>
      <c r="R45" s="5" t="s">
        <v>670</v>
      </c>
      <c r="S45" t="s">
        <v>876</v>
      </c>
    </row>
    <row r="46" spans="1:19" x14ac:dyDescent="0.6">
      <c r="A46" t="s">
        <v>798</v>
      </c>
      <c r="B46" t="s">
        <v>783</v>
      </c>
      <c r="C46">
        <v>52.158000000000001</v>
      </c>
      <c r="D46">
        <v>-0.11</v>
      </c>
      <c r="E46">
        <v>79</v>
      </c>
      <c r="F46">
        <v>9.5333333333333332</v>
      </c>
      <c r="G46">
        <v>5.6215999999999999</v>
      </c>
      <c r="H46">
        <v>145.53899999999999</v>
      </c>
      <c r="I46">
        <v>307.04599999999999</v>
      </c>
      <c r="J46">
        <v>51.9</v>
      </c>
      <c r="K46">
        <v>-3.8</v>
      </c>
      <c r="L46">
        <v>215</v>
      </c>
      <c r="M46">
        <v>2013</v>
      </c>
      <c r="N46">
        <v>9.1749999999999989</v>
      </c>
      <c r="O46" s="5">
        <v>14.8083333333333</v>
      </c>
      <c r="P46" s="5" t="s">
        <v>665</v>
      </c>
      <c r="Q46" s="5" t="s">
        <v>747</v>
      </c>
      <c r="R46" s="5" t="s">
        <v>670</v>
      </c>
      <c r="S46" t="s">
        <v>876</v>
      </c>
    </row>
    <row r="47" spans="1:19" x14ac:dyDescent="0.6">
      <c r="A47" t="s">
        <v>799</v>
      </c>
      <c r="B47" t="s">
        <v>783</v>
      </c>
      <c r="C47">
        <v>52.05</v>
      </c>
      <c r="D47">
        <v>0.88300000000000001</v>
      </c>
      <c r="E47">
        <v>66</v>
      </c>
      <c r="F47">
        <v>9.7916666666666661</v>
      </c>
      <c r="G47">
        <v>5.6555</v>
      </c>
      <c r="H47">
        <v>139.636</v>
      </c>
      <c r="I47">
        <v>305.65499999999997</v>
      </c>
      <c r="J47">
        <v>51.9</v>
      </c>
      <c r="K47">
        <v>-3.8</v>
      </c>
      <c r="L47">
        <v>215</v>
      </c>
      <c r="M47">
        <v>2013</v>
      </c>
      <c r="N47">
        <v>9.1749999999999989</v>
      </c>
      <c r="O47" s="5">
        <v>14.8083333333333</v>
      </c>
      <c r="P47" s="5" t="s">
        <v>665</v>
      </c>
      <c r="Q47" s="5" t="s">
        <v>747</v>
      </c>
      <c r="R47" s="5" t="s">
        <v>670</v>
      </c>
      <c r="S47" t="s">
        <v>876</v>
      </c>
    </row>
    <row r="48" spans="1:19" x14ac:dyDescent="0.6">
      <c r="A48" t="s">
        <v>800</v>
      </c>
      <c r="B48" t="s">
        <v>793</v>
      </c>
      <c r="C48">
        <v>51.985999999999997</v>
      </c>
      <c r="D48">
        <v>-3.2130000000000001</v>
      </c>
      <c r="E48">
        <v>198</v>
      </c>
      <c r="F48">
        <v>7.94166666666667</v>
      </c>
      <c r="G48">
        <v>9.4338999999999995</v>
      </c>
      <c r="H48">
        <v>146.59</v>
      </c>
      <c r="I48">
        <v>303.29599999999999</v>
      </c>
      <c r="J48">
        <v>51.9</v>
      </c>
      <c r="K48">
        <v>-3.8</v>
      </c>
      <c r="L48">
        <v>215</v>
      </c>
      <c r="M48">
        <v>2013</v>
      </c>
      <c r="N48">
        <v>9.1749999999999989</v>
      </c>
      <c r="O48" s="5">
        <v>14.8083333333333</v>
      </c>
      <c r="P48" s="5" t="s">
        <v>665</v>
      </c>
      <c r="Q48" s="5" t="s">
        <v>747</v>
      </c>
      <c r="R48" s="5" t="s">
        <v>670</v>
      </c>
      <c r="S48" t="s">
        <v>876</v>
      </c>
    </row>
    <row r="49" spans="1:19" x14ac:dyDescent="0.6">
      <c r="A49" t="s">
        <v>801</v>
      </c>
      <c r="B49" t="s">
        <v>783</v>
      </c>
      <c r="C49">
        <v>51.677999999999997</v>
      </c>
      <c r="D49">
        <v>-2.6789999999999998</v>
      </c>
      <c r="E49">
        <v>208</v>
      </c>
      <c r="F49">
        <v>9.9666666666666703</v>
      </c>
      <c r="G49">
        <v>10.524000000000001</v>
      </c>
      <c r="H49">
        <v>141.577</v>
      </c>
      <c r="I49">
        <v>301.3</v>
      </c>
      <c r="J49">
        <v>51.9</v>
      </c>
      <c r="K49">
        <v>-3.8</v>
      </c>
      <c r="L49">
        <v>215</v>
      </c>
      <c r="M49">
        <v>2013</v>
      </c>
      <c r="N49">
        <v>9.1749999999999989</v>
      </c>
      <c r="O49" s="5">
        <v>14.8083333333333</v>
      </c>
      <c r="P49" s="5" t="s">
        <v>665</v>
      </c>
      <c r="Q49" s="5" t="s">
        <v>747</v>
      </c>
      <c r="R49" s="5" t="s">
        <v>670</v>
      </c>
      <c r="S49" t="s">
        <v>876</v>
      </c>
    </row>
    <row r="50" spans="1:19" x14ac:dyDescent="0.6">
      <c r="A50" t="s">
        <v>802</v>
      </c>
      <c r="B50" t="s">
        <v>783</v>
      </c>
      <c r="C50">
        <v>51.606000000000002</v>
      </c>
      <c r="D50">
        <v>-2.2850000000000001</v>
      </c>
      <c r="E50">
        <v>160</v>
      </c>
      <c r="F50">
        <v>9.4749999999999996</v>
      </c>
      <c r="G50">
        <v>8.6150000000000002</v>
      </c>
      <c r="H50">
        <v>144.97300000000001</v>
      </c>
      <c r="I50">
        <v>303.90100000000001</v>
      </c>
      <c r="J50">
        <v>51.9</v>
      </c>
      <c r="K50">
        <v>-3.8</v>
      </c>
      <c r="L50">
        <v>215</v>
      </c>
      <c r="M50">
        <v>2013</v>
      </c>
      <c r="N50">
        <v>9.1749999999999989</v>
      </c>
      <c r="O50" s="5">
        <v>14.8083333333333</v>
      </c>
      <c r="P50" s="5" t="s">
        <v>665</v>
      </c>
      <c r="Q50" s="5" t="s">
        <v>747</v>
      </c>
      <c r="R50" s="5" t="s">
        <v>670</v>
      </c>
      <c r="S50" t="s">
        <v>876</v>
      </c>
    </row>
    <row r="51" spans="1:19" x14ac:dyDescent="0.6">
      <c r="A51" t="s">
        <v>803</v>
      </c>
      <c r="B51" t="s">
        <v>793</v>
      </c>
      <c r="C51">
        <v>51.545999999999999</v>
      </c>
      <c r="D51">
        <v>-3.234</v>
      </c>
      <c r="E51">
        <v>158</v>
      </c>
      <c r="F51">
        <f>(F50+F52)/2</f>
        <v>9.2166666666666668</v>
      </c>
      <c r="G51">
        <v>13.292999999999999</v>
      </c>
      <c r="H51">
        <v>144.40700000000001</v>
      </c>
      <c r="I51">
        <v>304.26400000000001</v>
      </c>
      <c r="J51">
        <v>51.9</v>
      </c>
      <c r="K51">
        <v>-3.8</v>
      </c>
      <c r="L51">
        <v>215</v>
      </c>
      <c r="M51">
        <v>2013</v>
      </c>
      <c r="N51">
        <v>9.1749999999999989</v>
      </c>
      <c r="O51" s="5">
        <v>14.8083333333333</v>
      </c>
      <c r="P51" s="5" t="s">
        <v>665</v>
      </c>
      <c r="Q51" s="5" t="s">
        <v>747</v>
      </c>
      <c r="R51" s="5" t="s">
        <v>670</v>
      </c>
      <c r="S51" t="s">
        <v>876</v>
      </c>
    </row>
    <row r="52" spans="1:19" x14ac:dyDescent="0.6">
      <c r="A52" t="s">
        <v>804</v>
      </c>
      <c r="B52" t="s">
        <v>783</v>
      </c>
      <c r="C52">
        <v>51.189</v>
      </c>
      <c r="D52">
        <v>-3.5830000000000002</v>
      </c>
      <c r="E52">
        <v>102</v>
      </c>
      <c r="F52">
        <v>8.9583333333333339</v>
      </c>
      <c r="G52">
        <v>15.412000000000001</v>
      </c>
      <c r="H52">
        <v>145.13499999999999</v>
      </c>
      <c r="I52">
        <v>299.90899999999999</v>
      </c>
      <c r="J52">
        <v>51.9</v>
      </c>
      <c r="K52">
        <v>-3.8</v>
      </c>
      <c r="L52">
        <v>215</v>
      </c>
      <c r="M52">
        <v>2013</v>
      </c>
      <c r="N52">
        <v>9.1749999999999989</v>
      </c>
      <c r="O52" s="5">
        <v>14.8083333333333</v>
      </c>
      <c r="P52" s="5" t="s">
        <v>665</v>
      </c>
      <c r="Q52" s="5" t="s">
        <v>747</v>
      </c>
      <c r="R52" s="5" t="s">
        <v>670</v>
      </c>
      <c r="S52" t="s">
        <v>876</v>
      </c>
    </row>
    <row r="53" spans="1:19" x14ac:dyDescent="0.6">
      <c r="A53" t="s">
        <v>805</v>
      </c>
      <c r="B53" t="s">
        <v>783</v>
      </c>
      <c r="C53">
        <v>51.011000000000003</v>
      </c>
      <c r="D53">
        <v>-0.628</v>
      </c>
      <c r="E53">
        <v>60</v>
      </c>
      <c r="F53">
        <v>10.79</v>
      </c>
      <c r="G53">
        <v>8.5962999999999994</v>
      </c>
      <c r="H53">
        <v>141.739</v>
      </c>
      <c r="I53">
        <v>300.69600000000003</v>
      </c>
      <c r="J53">
        <v>51.9</v>
      </c>
      <c r="K53">
        <v>-3.8</v>
      </c>
      <c r="L53">
        <v>215</v>
      </c>
      <c r="M53">
        <v>2013</v>
      </c>
      <c r="N53">
        <v>9.1749999999999989</v>
      </c>
      <c r="O53" s="5">
        <v>14.8083333333333</v>
      </c>
      <c r="P53" s="5" t="s">
        <v>665</v>
      </c>
      <c r="Q53" s="5" t="s">
        <v>747</v>
      </c>
      <c r="R53" s="5" t="s">
        <v>670</v>
      </c>
      <c r="S53" t="s">
        <v>876</v>
      </c>
    </row>
    <row r="54" spans="1:19" x14ac:dyDescent="0.6">
      <c r="A54" t="s">
        <v>806</v>
      </c>
      <c r="B54" t="s">
        <v>783</v>
      </c>
      <c r="C54">
        <v>50.908000000000001</v>
      </c>
      <c r="D54">
        <v>-0.61599999999999999</v>
      </c>
      <c r="E54">
        <v>194</v>
      </c>
      <c r="F54">
        <f>(F53+F55)/2</f>
        <v>10.449165000000001</v>
      </c>
      <c r="G54">
        <v>9.3624000000000009</v>
      </c>
      <c r="H54">
        <v>142.46600000000001</v>
      </c>
      <c r="I54">
        <v>302.99400000000003</v>
      </c>
      <c r="J54">
        <v>51.9</v>
      </c>
      <c r="K54">
        <v>-3.8</v>
      </c>
      <c r="L54">
        <v>215</v>
      </c>
      <c r="M54">
        <v>2013</v>
      </c>
      <c r="N54">
        <v>9.1749999999999989</v>
      </c>
      <c r="O54" s="5">
        <v>14.8083333333333</v>
      </c>
      <c r="P54" s="5" t="s">
        <v>665</v>
      </c>
      <c r="Q54" s="5" t="s">
        <v>747</v>
      </c>
      <c r="R54" s="5" t="s">
        <v>670</v>
      </c>
      <c r="S54" t="s">
        <v>876</v>
      </c>
    </row>
    <row r="55" spans="1:19" x14ac:dyDescent="0.6">
      <c r="A55" t="s">
        <v>807</v>
      </c>
      <c r="B55" t="s">
        <v>783</v>
      </c>
      <c r="C55">
        <v>50.637</v>
      </c>
      <c r="D55">
        <v>-2.1360000000000001</v>
      </c>
      <c r="E55">
        <v>126</v>
      </c>
      <c r="F55">
        <v>10.10833</v>
      </c>
      <c r="G55">
        <v>8.6759000000000004</v>
      </c>
      <c r="H55">
        <v>141.72499999999999</v>
      </c>
      <c r="I55">
        <v>303.65899999999999</v>
      </c>
      <c r="J55">
        <v>51.9</v>
      </c>
      <c r="K55">
        <v>-3.8</v>
      </c>
      <c r="L55">
        <v>215</v>
      </c>
      <c r="M55">
        <v>2013</v>
      </c>
      <c r="N55">
        <v>9.1749999999999989</v>
      </c>
      <c r="O55" s="5">
        <v>14.8083333333333</v>
      </c>
      <c r="P55" s="5" t="s">
        <v>665</v>
      </c>
      <c r="Q55" s="5" t="s">
        <v>747</v>
      </c>
      <c r="R55" s="5" t="s">
        <v>670</v>
      </c>
      <c r="S55" t="s">
        <v>876</v>
      </c>
    </row>
    <row r="69" spans="1:22" x14ac:dyDescent="0.6">
      <c r="S69" t="s">
        <v>753</v>
      </c>
    </row>
    <row r="71" spans="1:22" x14ac:dyDescent="0.6">
      <c r="O71" s="1" t="s">
        <v>624</v>
      </c>
      <c r="P71" s="1"/>
      <c r="Q71" s="1"/>
      <c r="R71" s="1"/>
      <c r="S71" s="1" t="s">
        <v>629</v>
      </c>
      <c r="T71" s="1" t="s">
        <v>625</v>
      </c>
    </row>
    <row r="72" spans="1:22" x14ac:dyDescent="0.6">
      <c r="A72" s="1" t="s">
        <v>0</v>
      </c>
      <c r="B72" s="1" t="s">
        <v>1</v>
      </c>
      <c r="C72" s="1" t="s">
        <v>624</v>
      </c>
      <c r="D72" s="1" t="s">
        <v>629</v>
      </c>
      <c r="E72" s="1" t="s">
        <v>625</v>
      </c>
      <c r="F72" s="1"/>
      <c r="G72" s="1" t="s">
        <v>673</v>
      </c>
      <c r="H72" s="1" t="s">
        <v>674</v>
      </c>
      <c r="I72" s="1" t="s">
        <v>4</v>
      </c>
      <c r="J72" s="1" t="s">
        <v>6</v>
      </c>
      <c r="K72" s="1" t="s">
        <v>39</v>
      </c>
      <c r="L72" s="1"/>
      <c r="N72" s="18" t="s">
        <v>760</v>
      </c>
      <c r="O72">
        <v>51.9</v>
      </c>
      <c r="S72">
        <v>-3.8</v>
      </c>
      <c r="T72">
        <v>215</v>
      </c>
    </row>
    <row r="73" spans="1:22" x14ac:dyDescent="0.6">
      <c r="K73" s="17" t="s">
        <v>752</v>
      </c>
      <c r="L73" s="17"/>
      <c r="M73" s="17"/>
      <c r="N73" s="18" t="s">
        <v>764</v>
      </c>
      <c r="O73">
        <v>54.3</v>
      </c>
      <c r="S73">
        <v>-1.9</v>
      </c>
      <c r="T73">
        <v>113</v>
      </c>
    </row>
    <row r="75" spans="1:22" x14ac:dyDescent="0.6">
      <c r="M75" t="s">
        <v>758</v>
      </c>
      <c r="N75" t="s">
        <v>758</v>
      </c>
      <c r="O75" t="s">
        <v>758</v>
      </c>
    </row>
    <row r="76" spans="1:22" x14ac:dyDescent="0.6">
      <c r="A76" s="18" t="s">
        <v>690</v>
      </c>
      <c r="B76" s="18" t="s">
        <v>754</v>
      </c>
      <c r="C76" s="1" t="s">
        <v>673</v>
      </c>
      <c r="D76" s="1" t="s">
        <v>674</v>
      </c>
      <c r="E76" s="1" t="s">
        <v>675</v>
      </c>
      <c r="F76" s="21" t="s">
        <v>743</v>
      </c>
      <c r="G76" s="1" t="s">
        <v>744</v>
      </c>
      <c r="H76" s="1" t="s">
        <v>755</v>
      </c>
      <c r="I76" s="1" t="s">
        <v>756</v>
      </c>
      <c r="K76" s="1" t="s">
        <v>39</v>
      </c>
      <c r="M76" s="1" t="s">
        <v>624</v>
      </c>
      <c r="N76" s="1" t="s">
        <v>629</v>
      </c>
      <c r="O76" s="1" t="s">
        <v>625</v>
      </c>
      <c r="P76" s="1"/>
      <c r="Q76" s="1"/>
      <c r="R76" s="1"/>
      <c r="S76" s="21" t="s">
        <v>623</v>
      </c>
      <c r="T76" s="12" t="s">
        <v>745</v>
      </c>
      <c r="U76" s="12" t="s">
        <v>746</v>
      </c>
      <c r="V76" s="1"/>
    </row>
    <row r="77" spans="1:22" x14ac:dyDescent="0.6">
      <c r="G77" s="18"/>
      <c r="H77" s="1" t="s">
        <v>757</v>
      </c>
      <c r="I77" s="1" t="s">
        <v>758</v>
      </c>
      <c r="J77" s="18" t="s">
        <v>759</v>
      </c>
      <c r="K77" s="18" t="s">
        <v>758</v>
      </c>
      <c r="L77" s="18" t="s">
        <v>759</v>
      </c>
      <c r="M77">
        <v>51.9</v>
      </c>
      <c r="N77">
        <v>-3.8</v>
      </c>
      <c r="O77">
        <v>215</v>
      </c>
    </row>
    <row r="78" spans="1:22" x14ac:dyDescent="0.6">
      <c r="A78" t="s">
        <v>761</v>
      </c>
      <c r="B78" t="s">
        <v>762</v>
      </c>
      <c r="C78">
        <v>57.484000000000002</v>
      </c>
      <c r="D78">
        <v>-3.17</v>
      </c>
      <c r="E78">
        <v>102</v>
      </c>
      <c r="G78">
        <v>8.3523999999999994</v>
      </c>
      <c r="H78">
        <v>256.7</v>
      </c>
      <c r="I78" t="s">
        <v>763</v>
      </c>
      <c r="J78" t="s">
        <v>763</v>
      </c>
      <c r="K78">
        <v>146.50899999999999</v>
      </c>
      <c r="L78" s="17" t="s">
        <v>808</v>
      </c>
    </row>
    <row r="79" spans="1:22" x14ac:dyDescent="0.6">
      <c r="A79" t="s">
        <v>765</v>
      </c>
      <c r="B79" t="s">
        <v>762</v>
      </c>
      <c r="C79">
        <v>57.426000000000002</v>
      </c>
      <c r="D79">
        <v>-5.5910000000000002</v>
      </c>
      <c r="E79">
        <v>78</v>
      </c>
      <c r="G79">
        <v>26.234999999999999</v>
      </c>
      <c r="H79">
        <v>268.5</v>
      </c>
      <c r="I79" t="s">
        <v>763</v>
      </c>
      <c r="J79" t="s">
        <v>763</v>
      </c>
      <c r="K79">
        <v>151.846</v>
      </c>
    </row>
    <row r="80" spans="1:22" x14ac:dyDescent="0.6">
      <c r="A80" t="s">
        <v>766</v>
      </c>
      <c r="B80" t="s">
        <v>762</v>
      </c>
      <c r="C80">
        <v>57.368000000000002</v>
      </c>
      <c r="D80">
        <v>-4.3449999999999998</v>
      </c>
      <c r="E80">
        <v>56</v>
      </c>
      <c r="G80">
        <v>8.5278999999999989</v>
      </c>
      <c r="H80">
        <v>285.39999999999998</v>
      </c>
      <c r="I80" t="s">
        <v>763</v>
      </c>
      <c r="J80" t="s">
        <v>763</v>
      </c>
      <c r="K80">
        <v>145.29599999999999</v>
      </c>
    </row>
    <row r="81" spans="1:11" x14ac:dyDescent="0.6">
      <c r="A81" t="s">
        <v>767</v>
      </c>
      <c r="B81" t="s">
        <v>762</v>
      </c>
      <c r="C81">
        <v>57.176000000000002</v>
      </c>
      <c r="D81">
        <v>-5.7510000000000003</v>
      </c>
      <c r="E81">
        <v>18</v>
      </c>
      <c r="G81">
        <v>20.414000000000001</v>
      </c>
      <c r="H81">
        <v>237.2</v>
      </c>
      <c r="I81" t="s">
        <v>763</v>
      </c>
      <c r="J81" t="s">
        <v>763</v>
      </c>
      <c r="K81">
        <v>147.965</v>
      </c>
    </row>
    <row r="82" spans="1:11" x14ac:dyDescent="0.6">
      <c r="A82" t="s">
        <v>768</v>
      </c>
      <c r="B82" t="s">
        <v>762</v>
      </c>
      <c r="C82">
        <v>56.622999999999998</v>
      </c>
      <c r="D82">
        <v>-3.258</v>
      </c>
      <c r="E82">
        <v>152</v>
      </c>
      <c r="G82">
        <v>7.8769000000000009</v>
      </c>
      <c r="H82">
        <v>260.2</v>
      </c>
      <c r="I82" t="s">
        <v>763</v>
      </c>
      <c r="K82">
        <v>149.178</v>
      </c>
    </row>
    <row r="83" spans="1:11" x14ac:dyDescent="0.6">
      <c r="A83" t="s">
        <v>769</v>
      </c>
      <c r="B83" t="s">
        <v>762</v>
      </c>
      <c r="C83">
        <v>56.601999999999997</v>
      </c>
      <c r="D83">
        <v>-4.2480000000000002</v>
      </c>
      <c r="E83">
        <v>183</v>
      </c>
      <c r="G83">
        <v>17.785999999999998</v>
      </c>
      <c r="H83">
        <v>249.6</v>
      </c>
      <c r="I83" t="s">
        <v>763</v>
      </c>
      <c r="J83" t="s">
        <v>763</v>
      </c>
      <c r="K83">
        <v>150.876</v>
      </c>
    </row>
    <row r="84" spans="1:11" x14ac:dyDescent="0.6">
      <c r="A84" t="s">
        <v>770</v>
      </c>
      <c r="B84" t="s">
        <v>762</v>
      </c>
      <c r="C84">
        <v>56.579000000000001</v>
      </c>
      <c r="D84">
        <v>-4.0369999999999999</v>
      </c>
      <c r="E84">
        <v>142</v>
      </c>
      <c r="G84">
        <v>13.584000000000001</v>
      </c>
      <c r="H84">
        <v>256.89999999999998</v>
      </c>
      <c r="I84" t="s">
        <v>763</v>
      </c>
      <c r="J84" t="s">
        <v>763</v>
      </c>
      <c r="K84">
        <v>149.25899999999999</v>
      </c>
    </row>
    <row r="85" spans="1:11" x14ac:dyDescent="0.6">
      <c r="A85" t="s">
        <v>771</v>
      </c>
      <c r="B85" t="s">
        <v>762</v>
      </c>
      <c r="C85">
        <v>56.573999999999998</v>
      </c>
      <c r="D85">
        <v>-5.2320000000000002</v>
      </c>
      <c r="E85">
        <v>33</v>
      </c>
      <c r="G85">
        <v>25.053000000000001</v>
      </c>
      <c r="H85">
        <v>306</v>
      </c>
      <c r="I85" t="s">
        <v>763</v>
      </c>
      <c r="J85" t="s">
        <v>763</v>
      </c>
      <c r="K85">
        <v>148.85400000000001</v>
      </c>
    </row>
    <row r="86" spans="1:11" x14ac:dyDescent="0.6">
      <c r="A86" t="s">
        <v>772</v>
      </c>
      <c r="B86" t="s">
        <v>762</v>
      </c>
      <c r="C86">
        <v>56.56</v>
      </c>
      <c r="D86">
        <v>-5.7409999999999997</v>
      </c>
      <c r="E86">
        <v>20</v>
      </c>
      <c r="G86">
        <v>21.45</v>
      </c>
      <c r="H86">
        <v>290.7</v>
      </c>
      <c r="I86" t="s">
        <v>763</v>
      </c>
      <c r="J86" t="s">
        <v>763</v>
      </c>
      <c r="K86">
        <v>150.95699999999999</v>
      </c>
    </row>
    <row r="87" spans="1:11" x14ac:dyDescent="0.6">
      <c r="A87" t="s">
        <v>773</v>
      </c>
      <c r="B87" t="s">
        <v>762</v>
      </c>
      <c r="C87">
        <v>56.53</v>
      </c>
      <c r="D87">
        <v>-6.2080000000000002</v>
      </c>
      <c r="E87">
        <v>71</v>
      </c>
      <c r="G87">
        <v>17.410999999999998</v>
      </c>
      <c r="H87">
        <v>273.7</v>
      </c>
      <c r="I87" t="s">
        <v>763</v>
      </c>
      <c r="J87" t="s">
        <v>763</v>
      </c>
      <c r="K87">
        <v>151.44200000000001</v>
      </c>
    </row>
    <row r="88" spans="1:11" x14ac:dyDescent="0.6">
      <c r="A88" t="s">
        <v>774</v>
      </c>
      <c r="B88" t="s">
        <v>762</v>
      </c>
      <c r="C88">
        <v>56.3</v>
      </c>
      <c r="D88">
        <v>-3.573</v>
      </c>
      <c r="E88">
        <v>119</v>
      </c>
      <c r="G88">
        <v>13.182</v>
      </c>
      <c r="H88">
        <v>264.89999999999998</v>
      </c>
      <c r="I88" t="s">
        <v>763</v>
      </c>
      <c r="J88" t="s">
        <v>763</v>
      </c>
      <c r="K88">
        <v>150.714</v>
      </c>
    </row>
    <row r="89" spans="1:11" x14ac:dyDescent="0.6">
      <c r="A89" t="s">
        <v>775</v>
      </c>
      <c r="B89" t="s">
        <v>762</v>
      </c>
      <c r="C89">
        <v>56.106000000000002</v>
      </c>
      <c r="D89">
        <v>-5.42</v>
      </c>
      <c r="E89">
        <v>30</v>
      </c>
      <c r="G89">
        <v>17.710999999999999</v>
      </c>
      <c r="H89">
        <v>295.5</v>
      </c>
      <c r="I89" t="s">
        <v>763</v>
      </c>
      <c r="J89" t="s">
        <v>763</v>
      </c>
      <c r="K89">
        <v>146.34800000000001</v>
      </c>
    </row>
    <row r="90" spans="1:11" x14ac:dyDescent="0.6">
      <c r="A90" t="s">
        <v>776</v>
      </c>
      <c r="B90" t="s">
        <v>762</v>
      </c>
      <c r="C90">
        <v>55.911000000000001</v>
      </c>
      <c r="D90">
        <v>-4.8250000000000002</v>
      </c>
      <c r="E90">
        <v>107</v>
      </c>
      <c r="G90">
        <v>17.677</v>
      </c>
      <c r="H90">
        <v>309.60000000000002</v>
      </c>
      <c r="I90" t="s">
        <v>763</v>
      </c>
      <c r="J90" t="s">
        <v>763</v>
      </c>
      <c r="K90">
        <v>147.965</v>
      </c>
    </row>
    <row r="91" spans="1:11" x14ac:dyDescent="0.6">
      <c r="A91" t="s">
        <v>777</v>
      </c>
      <c r="B91" t="s">
        <v>762</v>
      </c>
      <c r="C91">
        <v>55.68</v>
      </c>
      <c r="D91">
        <v>-3.9129999999999998</v>
      </c>
      <c r="E91">
        <v>159</v>
      </c>
      <c r="G91">
        <v>10.562000000000001</v>
      </c>
      <c r="H91">
        <v>263.10000000000002</v>
      </c>
      <c r="I91" t="s">
        <v>763</v>
      </c>
      <c r="J91" t="s">
        <v>763</v>
      </c>
      <c r="K91">
        <v>149.744</v>
      </c>
    </row>
    <row r="92" spans="1:11" x14ac:dyDescent="0.6">
      <c r="A92" t="s">
        <v>778</v>
      </c>
      <c r="B92" t="s">
        <v>762</v>
      </c>
      <c r="C92">
        <v>55.588000000000001</v>
      </c>
      <c r="D92">
        <v>-2.6619999999999999</v>
      </c>
      <c r="E92">
        <v>68</v>
      </c>
      <c r="G92">
        <v>7.1221000000000005</v>
      </c>
      <c r="H92">
        <v>270.89999999999998</v>
      </c>
      <c r="I92" t="s">
        <v>763</v>
      </c>
      <c r="J92" t="s">
        <v>763</v>
      </c>
      <c r="K92">
        <v>148.69300000000001</v>
      </c>
    </row>
    <row r="93" spans="1:11" x14ac:dyDescent="0.6">
      <c r="A93" t="s">
        <v>779</v>
      </c>
      <c r="B93" t="s">
        <v>762</v>
      </c>
      <c r="C93">
        <v>55.381</v>
      </c>
      <c r="D93">
        <v>-3.9289999999999998</v>
      </c>
      <c r="E93">
        <v>162</v>
      </c>
      <c r="G93">
        <v>12.709000000000001</v>
      </c>
      <c r="H93">
        <v>256.10000000000002</v>
      </c>
      <c r="I93" t="s">
        <v>763</v>
      </c>
      <c r="J93" t="s">
        <v>763</v>
      </c>
      <c r="K93">
        <v>149.66300000000001</v>
      </c>
    </row>
    <row r="94" spans="1:11" x14ac:dyDescent="0.6">
      <c r="A94" t="s">
        <v>780</v>
      </c>
      <c r="B94" t="s">
        <v>762</v>
      </c>
      <c r="C94">
        <v>55.32</v>
      </c>
      <c r="D94">
        <v>-3.8290000000000002</v>
      </c>
      <c r="E94">
        <v>141</v>
      </c>
      <c r="G94">
        <v>14.550999999999998</v>
      </c>
      <c r="H94">
        <v>232.6</v>
      </c>
      <c r="I94" t="s">
        <v>763</v>
      </c>
      <c r="J94" t="s">
        <v>763</v>
      </c>
      <c r="K94">
        <v>151.44200000000001</v>
      </c>
    </row>
    <row r="95" spans="1:11" x14ac:dyDescent="0.6">
      <c r="A95" t="s">
        <v>781</v>
      </c>
      <c r="B95" t="s">
        <v>762</v>
      </c>
      <c r="C95">
        <v>55.234999999999999</v>
      </c>
      <c r="D95">
        <v>-3.8530000000000002</v>
      </c>
      <c r="E95">
        <v>90</v>
      </c>
      <c r="G95">
        <v>12.943</v>
      </c>
      <c r="H95">
        <v>279.2</v>
      </c>
      <c r="I95" t="s">
        <v>763</v>
      </c>
      <c r="J95" t="s">
        <v>763</v>
      </c>
      <c r="K95">
        <v>149.01599999999999</v>
      </c>
    </row>
    <row r="96" spans="1:11" x14ac:dyDescent="0.6">
      <c r="A96" t="s">
        <v>782</v>
      </c>
      <c r="B96" t="s">
        <v>783</v>
      </c>
      <c r="C96">
        <v>55.088000000000001</v>
      </c>
      <c r="D96">
        <v>-2.222</v>
      </c>
      <c r="E96">
        <v>90</v>
      </c>
      <c r="G96">
        <v>8.2578999999999994</v>
      </c>
      <c r="H96">
        <v>272.7</v>
      </c>
      <c r="I96" t="s">
        <v>763</v>
      </c>
      <c r="J96" t="s">
        <v>763</v>
      </c>
      <c r="K96">
        <v>155</v>
      </c>
    </row>
    <row r="97" spans="1:19" x14ac:dyDescent="0.6">
      <c r="A97" t="s">
        <v>784</v>
      </c>
      <c r="B97" t="s">
        <v>783</v>
      </c>
      <c r="C97">
        <v>54.743000000000002</v>
      </c>
      <c r="D97">
        <v>-1.3520000000000001</v>
      </c>
      <c r="E97">
        <v>102</v>
      </c>
      <c r="G97">
        <v>7.0849000000000002</v>
      </c>
      <c r="H97">
        <v>297.3</v>
      </c>
      <c r="I97" t="s">
        <v>763</v>
      </c>
      <c r="J97" t="s">
        <v>763</v>
      </c>
      <c r="K97">
        <v>149.744</v>
      </c>
    </row>
    <row r="98" spans="1:19" x14ac:dyDescent="0.6">
      <c r="A98" t="s">
        <v>785</v>
      </c>
      <c r="B98" t="s">
        <v>783</v>
      </c>
      <c r="C98">
        <v>54.274000000000001</v>
      </c>
      <c r="D98">
        <v>-0.49</v>
      </c>
      <c r="E98">
        <v>52</v>
      </c>
      <c r="G98">
        <v>7.7291999999999996</v>
      </c>
      <c r="H98">
        <v>283.89999999999998</v>
      </c>
      <c r="I98" t="s">
        <v>763</v>
      </c>
      <c r="J98" t="s">
        <v>763</v>
      </c>
      <c r="K98">
        <v>146.10499999999999</v>
      </c>
    </row>
    <row r="99" spans="1:19" x14ac:dyDescent="0.6">
      <c r="A99" t="s">
        <v>786</v>
      </c>
      <c r="B99" t="s">
        <v>783</v>
      </c>
      <c r="C99">
        <v>54.264000000000003</v>
      </c>
      <c r="D99">
        <v>-2.87</v>
      </c>
      <c r="E99">
        <v>79</v>
      </c>
      <c r="G99">
        <v>14.734999999999999</v>
      </c>
      <c r="H99">
        <v>306.3</v>
      </c>
      <c r="I99" t="s">
        <v>763</v>
      </c>
      <c r="J99" t="s">
        <v>763</v>
      </c>
      <c r="K99">
        <v>148.28800000000001</v>
      </c>
    </row>
    <row r="100" spans="1:19" x14ac:dyDescent="0.6">
      <c r="A100" t="s">
        <v>787</v>
      </c>
      <c r="B100" t="s">
        <v>783</v>
      </c>
      <c r="C100">
        <v>54.262</v>
      </c>
      <c r="D100">
        <v>-1.133</v>
      </c>
      <c r="E100">
        <v>142</v>
      </c>
      <c r="G100">
        <v>8.6285000000000007</v>
      </c>
      <c r="H100">
        <v>266.39999999999998</v>
      </c>
      <c r="I100" t="s">
        <v>763</v>
      </c>
      <c r="J100" t="s">
        <v>763</v>
      </c>
      <c r="K100">
        <v>149.34</v>
      </c>
    </row>
    <row r="101" spans="1:19" x14ac:dyDescent="0.6">
      <c r="A101" t="s">
        <v>788</v>
      </c>
      <c r="B101" t="s">
        <v>783</v>
      </c>
      <c r="C101">
        <v>54.203000000000003</v>
      </c>
      <c r="D101">
        <v>-2.1040000000000001</v>
      </c>
      <c r="E101">
        <v>202</v>
      </c>
      <c r="G101">
        <v>16.194000000000003</v>
      </c>
      <c r="H101">
        <v>233</v>
      </c>
      <c r="I101" t="s">
        <v>763</v>
      </c>
      <c r="J101" t="s">
        <v>763</v>
      </c>
      <c r="K101">
        <v>145.94300000000001</v>
      </c>
    </row>
    <row r="102" spans="1:19" x14ac:dyDescent="0.6">
      <c r="A102" t="s">
        <v>789</v>
      </c>
      <c r="B102" t="s">
        <v>783</v>
      </c>
      <c r="C102">
        <v>54.182000000000002</v>
      </c>
      <c r="D102">
        <v>-2.6890000000000001</v>
      </c>
      <c r="E102">
        <v>170</v>
      </c>
      <c r="G102">
        <v>12.08</v>
      </c>
      <c r="H102">
        <v>287.3</v>
      </c>
      <c r="I102" t="s">
        <v>763</v>
      </c>
      <c r="J102" t="s">
        <v>763</v>
      </c>
      <c r="K102">
        <v>149.09700000000001</v>
      </c>
    </row>
    <row r="103" spans="1:19" x14ac:dyDescent="0.6">
      <c r="A103" t="s">
        <v>790</v>
      </c>
      <c r="B103" t="s">
        <v>783</v>
      </c>
      <c r="C103">
        <v>53.308</v>
      </c>
      <c r="D103">
        <v>-0.86099999999999999</v>
      </c>
      <c r="E103">
        <v>54</v>
      </c>
      <c r="G103">
        <v>6.1641999999999992</v>
      </c>
      <c r="H103">
        <v>295.7</v>
      </c>
      <c r="I103" t="s">
        <v>763</v>
      </c>
      <c r="K103">
        <v>146.34800000000001</v>
      </c>
    </row>
    <row r="104" spans="1:19" x14ac:dyDescent="0.6">
      <c r="A104" t="s">
        <v>791</v>
      </c>
      <c r="B104" t="s">
        <v>783</v>
      </c>
      <c r="C104">
        <v>53.103999999999999</v>
      </c>
      <c r="D104">
        <v>-1.619</v>
      </c>
      <c r="E104">
        <v>239</v>
      </c>
      <c r="G104">
        <v>9.8074999999999992</v>
      </c>
      <c r="H104">
        <v>285.39999999999998</v>
      </c>
      <c r="I104" t="s">
        <v>763</v>
      </c>
      <c r="J104" t="s">
        <v>763</v>
      </c>
      <c r="K104">
        <v>148.12700000000001</v>
      </c>
      <c r="M104">
        <v>42</v>
      </c>
      <c r="N104">
        <v>0</v>
      </c>
      <c r="O104">
        <v>57</v>
      </c>
      <c r="P104">
        <v>57</v>
      </c>
      <c r="Q104">
        <v>57</v>
      </c>
      <c r="R104">
        <v>57.661000000000001</v>
      </c>
      <c r="S104">
        <v>297.00599999999997</v>
      </c>
    </row>
    <row r="105" spans="1:19" x14ac:dyDescent="0.6">
      <c r="A105" t="s">
        <v>792</v>
      </c>
      <c r="B105" t="s">
        <v>793</v>
      </c>
      <c r="C105">
        <v>53.079000000000001</v>
      </c>
      <c r="D105">
        <v>-3.7989999999999999</v>
      </c>
      <c r="E105">
        <v>57</v>
      </c>
      <c r="G105">
        <v>18.995000000000001</v>
      </c>
      <c r="H105">
        <v>312.5</v>
      </c>
      <c r="I105" t="s">
        <v>763</v>
      </c>
      <c r="J105" t="s">
        <v>763</v>
      </c>
      <c r="K105">
        <v>144.56899999999999</v>
      </c>
      <c r="M105">
        <v>41</v>
      </c>
      <c r="N105">
        <v>0</v>
      </c>
      <c r="O105">
        <v>57</v>
      </c>
      <c r="P105">
        <v>57</v>
      </c>
      <c r="Q105">
        <v>57</v>
      </c>
      <c r="R105">
        <v>57.587000000000003</v>
      </c>
      <c r="S105">
        <v>298.03399999999999</v>
      </c>
    </row>
    <row r="106" spans="1:19" x14ac:dyDescent="0.6">
      <c r="A106" t="s">
        <v>794</v>
      </c>
      <c r="B106" t="s">
        <v>783</v>
      </c>
      <c r="C106">
        <v>52.851999999999997</v>
      </c>
      <c r="D106">
        <v>-1.82</v>
      </c>
      <c r="E106">
        <v>142</v>
      </c>
      <c r="G106">
        <v>7.2146000000000008</v>
      </c>
      <c r="H106">
        <v>286.2</v>
      </c>
      <c r="I106" t="s">
        <v>763</v>
      </c>
      <c r="J106" t="s">
        <v>763</v>
      </c>
      <c r="K106">
        <v>145.054</v>
      </c>
      <c r="M106">
        <v>40</v>
      </c>
      <c r="N106">
        <v>0</v>
      </c>
      <c r="O106">
        <v>62</v>
      </c>
      <c r="P106">
        <v>62</v>
      </c>
      <c r="Q106">
        <v>62</v>
      </c>
      <c r="R106">
        <v>57.523000000000003</v>
      </c>
      <c r="S106">
        <v>293.8</v>
      </c>
    </row>
    <row r="107" spans="1:19" x14ac:dyDescent="0.6">
      <c r="A107" t="s">
        <v>795</v>
      </c>
      <c r="B107" t="s">
        <v>783</v>
      </c>
      <c r="C107">
        <v>52.621000000000002</v>
      </c>
      <c r="D107">
        <v>-2.5230000000000001</v>
      </c>
      <c r="E107">
        <v>99</v>
      </c>
      <c r="G107">
        <v>7.1433</v>
      </c>
      <c r="H107">
        <v>299.7</v>
      </c>
      <c r="I107" t="s">
        <v>763</v>
      </c>
      <c r="J107" t="s">
        <v>763</v>
      </c>
      <c r="K107">
        <v>145.21600000000001</v>
      </c>
      <c r="M107">
        <v>39</v>
      </c>
      <c r="N107">
        <v>0</v>
      </c>
      <c r="O107">
        <v>56</v>
      </c>
      <c r="P107">
        <v>56</v>
      </c>
      <c r="Q107">
        <v>56</v>
      </c>
      <c r="R107">
        <v>57.302</v>
      </c>
      <c r="S107">
        <v>293.98200000000003</v>
      </c>
    </row>
    <row r="108" spans="1:19" x14ac:dyDescent="0.6">
      <c r="A108" t="s">
        <v>796</v>
      </c>
      <c r="B108" t="s">
        <v>793</v>
      </c>
      <c r="C108">
        <v>52.43</v>
      </c>
      <c r="D108">
        <v>-4.0590000000000002</v>
      </c>
      <c r="E108">
        <v>90</v>
      </c>
      <c r="G108">
        <v>10.512</v>
      </c>
      <c r="H108">
        <v>329.1</v>
      </c>
      <c r="I108" t="s">
        <v>763</v>
      </c>
      <c r="J108" t="s">
        <v>763</v>
      </c>
      <c r="K108">
        <v>145.78200000000001</v>
      </c>
      <c r="M108">
        <v>38</v>
      </c>
      <c r="N108">
        <v>0</v>
      </c>
      <c r="O108">
        <v>59</v>
      </c>
      <c r="P108">
        <v>59</v>
      </c>
      <c r="Q108">
        <v>59</v>
      </c>
      <c r="R108">
        <v>56.731999999999999</v>
      </c>
      <c r="S108">
        <v>294.76799999999997</v>
      </c>
    </row>
    <row r="109" spans="1:19" x14ac:dyDescent="0.6">
      <c r="A109" t="s">
        <v>797</v>
      </c>
      <c r="B109" t="s">
        <v>783</v>
      </c>
      <c r="C109">
        <v>52.165999999999997</v>
      </c>
      <c r="D109">
        <v>0.41499999999999998</v>
      </c>
      <c r="E109">
        <v>96</v>
      </c>
      <c r="G109">
        <v>6.2385000000000002</v>
      </c>
      <c r="H109">
        <v>303.89999999999998</v>
      </c>
      <c r="I109" t="s">
        <v>763</v>
      </c>
      <c r="J109" t="s">
        <v>763</v>
      </c>
      <c r="K109">
        <v>146.995</v>
      </c>
      <c r="M109">
        <v>37</v>
      </c>
      <c r="N109">
        <v>0</v>
      </c>
      <c r="O109">
        <v>51</v>
      </c>
      <c r="P109">
        <v>51</v>
      </c>
      <c r="Q109">
        <v>51</v>
      </c>
      <c r="R109">
        <v>56.720999999999997</v>
      </c>
      <c r="S109">
        <v>296.76400000000001</v>
      </c>
    </row>
    <row r="110" spans="1:19" x14ac:dyDescent="0.6">
      <c r="A110" t="s">
        <v>798</v>
      </c>
      <c r="B110" t="s">
        <v>783</v>
      </c>
      <c r="C110">
        <v>52.158000000000001</v>
      </c>
      <c r="D110">
        <v>-0.11</v>
      </c>
      <c r="E110">
        <v>79</v>
      </c>
      <c r="G110">
        <v>5.6215999999999999</v>
      </c>
      <c r="H110">
        <v>305.2</v>
      </c>
      <c r="I110" t="s">
        <v>763</v>
      </c>
      <c r="J110" t="s">
        <v>763</v>
      </c>
      <c r="K110">
        <v>145.53899999999999</v>
      </c>
      <c r="M110">
        <v>36</v>
      </c>
      <c r="N110">
        <v>0</v>
      </c>
      <c r="O110">
        <v>56</v>
      </c>
      <c r="P110">
        <v>56</v>
      </c>
      <c r="Q110">
        <v>56</v>
      </c>
      <c r="R110">
        <v>56.667999999999999</v>
      </c>
      <c r="S110">
        <v>296.03800000000001</v>
      </c>
    </row>
    <row r="111" spans="1:19" x14ac:dyDescent="0.6">
      <c r="A111" t="s">
        <v>799</v>
      </c>
      <c r="B111" t="s">
        <v>783</v>
      </c>
      <c r="C111">
        <v>52.05</v>
      </c>
      <c r="D111">
        <v>0.88300000000000001</v>
      </c>
      <c r="E111">
        <v>66</v>
      </c>
      <c r="G111">
        <v>5.6555</v>
      </c>
      <c r="H111">
        <v>303.5</v>
      </c>
      <c r="I111" t="s">
        <v>763</v>
      </c>
      <c r="J111" t="s">
        <v>763</v>
      </c>
      <c r="K111">
        <v>139.636</v>
      </c>
      <c r="M111">
        <v>35</v>
      </c>
      <c r="N111">
        <v>0</v>
      </c>
      <c r="O111">
        <v>54</v>
      </c>
      <c r="P111">
        <v>54</v>
      </c>
      <c r="Q111">
        <v>54</v>
      </c>
      <c r="R111">
        <v>56.646999999999998</v>
      </c>
      <c r="S111">
        <v>304.38499999999999</v>
      </c>
    </row>
    <row r="112" spans="1:19" x14ac:dyDescent="0.6">
      <c r="A112" t="s">
        <v>800</v>
      </c>
      <c r="B112" t="s">
        <v>793</v>
      </c>
      <c r="C112">
        <v>51.985999999999997</v>
      </c>
      <c r="D112">
        <v>-3.2130000000000001</v>
      </c>
      <c r="E112">
        <v>198</v>
      </c>
      <c r="G112">
        <v>9.4338999999999995</v>
      </c>
      <c r="H112">
        <v>296.10000000000002</v>
      </c>
      <c r="I112" t="s">
        <v>763</v>
      </c>
      <c r="J112" t="s">
        <v>763</v>
      </c>
      <c r="K112">
        <v>146.59</v>
      </c>
      <c r="M112">
        <v>34</v>
      </c>
      <c r="N112">
        <v>0</v>
      </c>
      <c r="O112">
        <v>59</v>
      </c>
      <c r="P112">
        <v>59</v>
      </c>
      <c r="Q112">
        <v>59</v>
      </c>
      <c r="R112">
        <v>56.658000000000001</v>
      </c>
      <c r="S112">
        <v>299.48599999999999</v>
      </c>
    </row>
    <row r="113" spans="1:19" x14ac:dyDescent="0.6">
      <c r="A113" t="s">
        <v>801</v>
      </c>
      <c r="B113" t="s">
        <v>783</v>
      </c>
      <c r="C113">
        <v>51.677999999999997</v>
      </c>
      <c r="D113">
        <v>-2.6789999999999998</v>
      </c>
      <c r="E113">
        <v>208</v>
      </c>
      <c r="G113">
        <v>10.524000000000001</v>
      </c>
      <c r="H113">
        <v>310.60000000000002</v>
      </c>
      <c r="I113" t="s">
        <v>763</v>
      </c>
      <c r="J113" t="s">
        <v>763</v>
      </c>
      <c r="K113">
        <v>141.577</v>
      </c>
      <c r="M113">
        <v>33</v>
      </c>
      <c r="N113">
        <v>0</v>
      </c>
      <c r="O113">
        <v>56</v>
      </c>
      <c r="P113">
        <v>56</v>
      </c>
      <c r="Q113">
        <v>56</v>
      </c>
      <c r="R113">
        <v>56.625999999999998</v>
      </c>
      <c r="S113">
        <v>299.00200000000001</v>
      </c>
    </row>
    <row r="114" spans="1:19" x14ac:dyDescent="0.6">
      <c r="A114" t="s">
        <v>802</v>
      </c>
      <c r="B114" t="s">
        <v>783</v>
      </c>
      <c r="C114">
        <v>51.606000000000002</v>
      </c>
      <c r="D114">
        <v>-2.2850000000000001</v>
      </c>
      <c r="E114">
        <v>160</v>
      </c>
      <c r="G114">
        <v>8.6150000000000002</v>
      </c>
      <c r="H114">
        <v>301.2</v>
      </c>
      <c r="I114" t="s">
        <v>763</v>
      </c>
      <c r="J114" t="s">
        <v>763</v>
      </c>
      <c r="K114">
        <v>144.97300000000001</v>
      </c>
      <c r="M114">
        <v>32</v>
      </c>
      <c r="N114">
        <v>0</v>
      </c>
      <c r="O114">
        <v>61</v>
      </c>
      <c r="P114">
        <v>61</v>
      </c>
      <c r="Q114">
        <v>61</v>
      </c>
      <c r="R114">
        <v>56.351999999999997</v>
      </c>
      <c r="S114">
        <v>298.27600000000001</v>
      </c>
    </row>
    <row r="115" spans="1:19" x14ac:dyDescent="0.6">
      <c r="A115" t="s">
        <v>803</v>
      </c>
      <c r="B115" t="s">
        <v>793</v>
      </c>
      <c r="C115">
        <v>51.545999999999999</v>
      </c>
      <c r="D115">
        <v>-3.234</v>
      </c>
      <c r="E115">
        <v>158</v>
      </c>
      <c r="G115">
        <v>13.292999999999999</v>
      </c>
      <c r="H115">
        <v>315.89999999999998</v>
      </c>
      <c r="I115" t="s">
        <v>763</v>
      </c>
      <c r="J115" t="s">
        <v>763</v>
      </c>
      <c r="K115">
        <v>144.40700000000001</v>
      </c>
      <c r="M115">
        <v>31</v>
      </c>
      <c r="N115">
        <v>0</v>
      </c>
      <c r="O115">
        <v>55</v>
      </c>
      <c r="P115">
        <v>55</v>
      </c>
      <c r="Q115">
        <v>55</v>
      </c>
      <c r="R115">
        <v>56.151000000000003</v>
      </c>
      <c r="S115">
        <v>292.40899999999999</v>
      </c>
    </row>
    <row r="116" spans="1:19" x14ac:dyDescent="0.6">
      <c r="A116" t="s">
        <v>804</v>
      </c>
      <c r="B116" t="s">
        <v>783</v>
      </c>
      <c r="C116">
        <v>51.189</v>
      </c>
      <c r="D116">
        <v>-3.5830000000000002</v>
      </c>
      <c r="E116">
        <v>102</v>
      </c>
      <c r="G116">
        <v>15.412000000000001</v>
      </c>
      <c r="H116">
        <v>293</v>
      </c>
      <c r="I116" t="s">
        <v>763</v>
      </c>
      <c r="J116" t="s">
        <v>763</v>
      </c>
      <c r="K116">
        <v>145.13499999999999</v>
      </c>
      <c r="M116">
        <v>30</v>
      </c>
      <c r="N116">
        <v>0</v>
      </c>
      <c r="O116">
        <v>54</v>
      </c>
      <c r="P116">
        <v>54</v>
      </c>
      <c r="Q116">
        <v>54</v>
      </c>
      <c r="R116">
        <v>55.960999999999999</v>
      </c>
      <c r="S116">
        <v>297.12700000000001</v>
      </c>
    </row>
    <row r="117" spans="1:19" x14ac:dyDescent="0.6">
      <c r="A117" t="s">
        <v>805</v>
      </c>
      <c r="B117" t="s">
        <v>783</v>
      </c>
      <c r="C117">
        <v>51.011000000000003</v>
      </c>
      <c r="D117">
        <v>-0.628</v>
      </c>
      <c r="E117">
        <v>60</v>
      </c>
      <c r="G117">
        <v>8.5962999999999994</v>
      </c>
      <c r="H117">
        <v>318.7</v>
      </c>
      <c r="I117" t="s">
        <v>763</v>
      </c>
      <c r="J117" t="s">
        <v>763</v>
      </c>
      <c r="K117">
        <v>141.739</v>
      </c>
      <c r="M117">
        <v>29</v>
      </c>
      <c r="N117">
        <v>0</v>
      </c>
      <c r="O117">
        <v>66</v>
      </c>
      <c r="P117">
        <v>66</v>
      </c>
      <c r="Q117">
        <v>66</v>
      </c>
      <c r="R117">
        <v>55.761000000000003</v>
      </c>
      <c r="S117">
        <v>297.12700000000001</v>
      </c>
    </row>
    <row r="118" spans="1:19" x14ac:dyDescent="0.6">
      <c r="A118" t="s">
        <v>806</v>
      </c>
      <c r="B118" t="s">
        <v>783</v>
      </c>
      <c r="C118">
        <v>50.908000000000001</v>
      </c>
      <c r="D118">
        <v>-0.61599999999999999</v>
      </c>
      <c r="E118">
        <v>194</v>
      </c>
      <c r="G118">
        <v>9.3624000000000009</v>
      </c>
      <c r="H118">
        <v>300.39999999999998</v>
      </c>
      <c r="I118" t="s">
        <v>763</v>
      </c>
      <c r="J118" t="s">
        <v>763</v>
      </c>
      <c r="K118">
        <v>142.46600000000001</v>
      </c>
      <c r="M118">
        <v>28</v>
      </c>
      <c r="N118">
        <v>0</v>
      </c>
      <c r="O118">
        <v>59</v>
      </c>
      <c r="P118">
        <v>59</v>
      </c>
      <c r="Q118">
        <v>59</v>
      </c>
      <c r="R118">
        <v>55.613</v>
      </c>
      <c r="S118">
        <v>298.15499999999997</v>
      </c>
    </row>
    <row r="119" spans="1:19" x14ac:dyDescent="0.6">
      <c r="A119" t="s">
        <v>807</v>
      </c>
      <c r="B119" t="s">
        <v>783</v>
      </c>
      <c r="C119">
        <v>50.637</v>
      </c>
      <c r="D119">
        <v>-2.1360000000000001</v>
      </c>
      <c r="E119">
        <v>126</v>
      </c>
      <c r="G119">
        <v>8.6759000000000004</v>
      </c>
      <c r="H119">
        <v>321.3</v>
      </c>
      <c r="I119" t="s">
        <v>763</v>
      </c>
      <c r="J119" t="s">
        <v>763</v>
      </c>
      <c r="K119">
        <v>141.72499999999999</v>
      </c>
      <c r="M119">
        <v>27</v>
      </c>
      <c r="N119">
        <v>0</v>
      </c>
      <c r="O119">
        <v>60</v>
      </c>
      <c r="P119">
        <v>60</v>
      </c>
      <c r="Q119">
        <v>60</v>
      </c>
      <c r="R119">
        <v>55.381</v>
      </c>
      <c r="S119">
        <v>296.27999999999997</v>
      </c>
    </row>
    <row r="120" spans="1:19" x14ac:dyDescent="0.6">
      <c r="M120">
        <v>26</v>
      </c>
      <c r="N120">
        <v>0</v>
      </c>
      <c r="O120">
        <v>57</v>
      </c>
      <c r="P120">
        <v>57</v>
      </c>
      <c r="Q120">
        <v>57</v>
      </c>
      <c r="R120">
        <v>55.338999999999999</v>
      </c>
      <c r="S120">
        <v>291.01799999999997</v>
      </c>
    </row>
    <row r="121" spans="1:19" x14ac:dyDescent="0.6">
      <c r="M121">
        <v>25</v>
      </c>
      <c r="N121">
        <v>0</v>
      </c>
      <c r="O121">
        <v>60</v>
      </c>
      <c r="P121">
        <v>60</v>
      </c>
      <c r="Q121">
        <v>60</v>
      </c>
      <c r="R121">
        <v>55.222999999999999</v>
      </c>
      <c r="S121">
        <v>295.25200000000001</v>
      </c>
    </row>
    <row r="122" spans="1:19" x14ac:dyDescent="0.6">
      <c r="M122">
        <v>24</v>
      </c>
      <c r="N122">
        <v>0</v>
      </c>
      <c r="O122">
        <v>52</v>
      </c>
      <c r="P122">
        <v>52</v>
      </c>
      <c r="Q122">
        <v>52</v>
      </c>
      <c r="R122">
        <v>55.095999999999997</v>
      </c>
      <c r="S122">
        <v>297.30799999999999</v>
      </c>
    </row>
    <row r="123" spans="1:19" x14ac:dyDescent="0.6">
      <c r="M123">
        <v>23</v>
      </c>
      <c r="N123">
        <v>0</v>
      </c>
      <c r="O123">
        <v>56</v>
      </c>
      <c r="P123">
        <v>56</v>
      </c>
      <c r="Q123">
        <v>56</v>
      </c>
      <c r="R123">
        <v>54.747999999999998</v>
      </c>
      <c r="S123">
        <v>298.33699999999999</v>
      </c>
    </row>
    <row r="124" spans="1:19" x14ac:dyDescent="0.6">
      <c r="M124">
        <v>22</v>
      </c>
      <c r="N124">
        <v>0</v>
      </c>
      <c r="O124">
        <v>60</v>
      </c>
      <c r="P124">
        <v>60</v>
      </c>
      <c r="Q124">
        <v>60</v>
      </c>
      <c r="R124">
        <v>54.241</v>
      </c>
      <c r="S124">
        <v>298.63900000000001</v>
      </c>
    </row>
    <row r="125" spans="1:19" x14ac:dyDescent="0.6">
      <c r="M125">
        <v>21</v>
      </c>
      <c r="N125">
        <v>0</v>
      </c>
      <c r="O125">
        <v>49</v>
      </c>
      <c r="P125">
        <v>49</v>
      </c>
      <c r="Q125">
        <v>49</v>
      </c>
      <c r="R125">
        <v>54.23</v>
      </c>
      <c r="S125">
        <v>300.09100000000001</v>
      </c>
    </row>
    <row r="126" spans="1:19" x14ac:dyDescent="0.6">
      <c r="M126">
        <v>20</v>
      </c>
      <c r="N126">
        <v>0</v>
      </c>
      <c r="O126">
        <v>56</v>
      </c>
      <c r="P126">
        <v>56</v>
      </c>
      <c r="Q126">
        <v>56</v>
      </c>
      <c r="R126">
        <v>54.23</v>
      </c>
      <c r="S126">
        <v>300.69600000000003</v>
      </c>
    </row>
    <row r="127" spans="1:19" x14ac:dyDescent="0.6">
      <c r="M127">
        <v>19</v>
      </c>
      <c r="N127">
        <v>0</v>
      </c>
      <c r="O127">
        <v>53</v>
      </c>
      <c r="P127">
        <v>53</v>
      </c>
      <c r="Q127">
        <v>53</v>
      </c>
      <c r="R127">
        <v>54.125</v>
      </c>
      <c r="S127">
        <v>298.94200000000001</v>
      </c>
    </row>
    <row r="128" spans="1:19" x14ac:dyDescent="0.6">
      <c r="M128">
        <v>18</v>
      </c>
      <c r="N128">
        <v>0</v>
      </c>
      <c r="O128">
        <v>63</v>
      </c>
      <c r="P128">
        <v>63</v>
      </c>
      <c r="Q128">
        <v>63</v>
      </c>
      <c r="R128">
        <v>54.103999999999999</v>
      </c>
      <c r="S128">
        <v>299.48599999999999</v>
      </c>
    </row>
    <row r="129" spans="13:19" x14ac:dyDescent="0.6">
      <c r="M129">
        <v>17</v>
      </c>
      <c r="N129">
        <v>0</v>
      </c>
      <c r="O129">
        <v>56</v>
      </c>
      <c r="P129">
        <v>56</v>
      </c>
      <c r="Q129">
        <v>56</v>
      </c>
      <c r="R129">
        <v>53.186</v>
      </c>
      <c r="S129">
        <v>298.57900000000001</v>
      </c>
    </row>
    <row r="130" spans="13:19" x14ac:dyDescent="0.6">
      <c r="M130">
        <v>16</v>
      </c>
      <c r="N130">
        <v>0</v>
      </c>
      <c r="O130">
        <v>55</v>
      </c>
      <c r="P130">
        <v>55</v>
      </c>
      <c r="Q130">
        <v>55</v>
      </c>
      <c r="R130">
        <v>52.984999999999999</v>
      </c>
      <c r="S130">
        <v>304.99</v>
      </c>
    </row>
    <row r="131" spans="13:19" x14ac:dyDescent="0.6">
      <c r="M131">
        <v>15</v>
      </c>
      <c r="N131">
        <v>0</v>
      </c>
      <c r="O131">
        <v>58</v>
      </c>
      <c r="P131">
        <v>58</v>
      </c>
      <c r="Q131">
        <v>58</v>
      </c>
      <c r="R131">
        <v>52.953000000000003</v>
      </c>
      <c r="S131">
        <v>302.32900000000001</v>
      </c>
    </row>
    <row r="132" spans="13:19" x14ac:dyDescent="0.6">
      <c r="M132">
        <v>14</v>
      </c>
      <c r="N132">
        <v>0</v>
      </c>
      <c r="O132">
        <v>57</v>
      </c>
      <c r="P132">
        <v>57</v>
      </c>
      <c r="Q132">
        <v>57</v>
      </c>
      <c r="R132">
        <v>52.69</v>
      </c>
      <c r="S132">
        <v>301.60300000000001</v>
      </c>
    </row>
    <row r="133" spans="13:19" x14ac:dyDescent="0.6">
      <c r="M133">
        <v>13</v>
      </c>
      <c r="N133">
        <v>0</v>
      </c>
      <c r="O133">
        <v>48</v>
      </c>
      <c r="P133">
        <v>48</v>
      </c>
      <c r="Q133">
        <v>48</v>
      </c>
      <c r="R133">
        <v>52.478000000000002</v>
      </c>
      <c r="S133">
        <v>302.93299999999999</v>
      </c>
    </row>
    <row r="134" spans="13:19" x14ac:dyDescent="0.6">
      <c r="M134">
        <v>12</v>
      </c>
      <c r="N134">
        <v>0</v>
      </c>
      <c r="O134">
        <v>51</v>
      </c>
      <c r="P134">
        <v>51</v>
      </c>
      <c r="Q134">
        <v>51</v>
      </c>
      <c r="R134">
        <v>52.246000000000002</v>
      </c>
      <c r="S134">
        <v>303.05399999999997</v>
      </c>
    </row>
    <row r="135" spans="13:19" x14ac:dyDescent="0.6">
      <c r="M135">
        <v>11</v>
      </c>
      <c r="N135">
        <v>0</v>
      </c>
      <c r="O135">
        <v>56</v>
      </c>
      <c r="P135">
        <v>56</v>
      </c>
      <c r="Q135">
        <v>56</v>
      </c>
      <c r="R135">
        <v>51.981999999999999</v>
      </c>
      <c r="S135">
        <v>301.3</v>
      </c>
    </row>
    <row r="136" spans="13:19" x14ac:dyDescent="0.6">
      <c r="M136">
        <v>10</v>
      </c>
      <c r="N136">
        <v>0</v>
      </c>
      <c r="O136">
        <v>56</v>
      </c>
      <c r="P136">
        <v>56</v>
      </c>
      <c r="Q136">
        <v>56</v>
      </c>
      <c r="R136">
        <v>51.993000000000002</v>
      </c>
      <c r="S136">
        <v>307.04599999999999</v>
      </c>
    </row>
    <row r="137" spans="13:19" x14ac:dyDescent="0.6">
      <c r="M137">
        <v>9</v>
      </c>
      <c r="N137">
        <v>0</v>
      </c>
      <c r="O137">
        <v>57</v>
      </c>
      <c r="P137">
        <v>57</v>
      </c>
      <c r="Q137">
        <v>57</v>
      </c>
      <c r="R137">
        <v>51.866</v>
      </c>
      <c r="S137">
        <v>305.65499999999997</v>
      </c>
    </row>
    <row r="138" spans="13:19" x14ac:dyDescent="0.6">
      <c r="M138">
        <v>8</v>
      </c>
      <c r="N138">
        <v>0</v>
      </c>
      <c r="O138">
        <v>56</v>
      </c>
      <c r="P138">
        <v>56</v>
      </c>
      <c r="Q138">
        <v>56</v>
      </c>
      <c r="R138">
        <v>51.781999999999996</v>
      </c>
      <c r="S138">
        <v>303.29599999999999</v>
      </c>
    </row>
    <row r="139" spans="13:19" x14ac:dyDescent="0.6">
      <c r="M139">
        <v>7</v>
      </c>
      <c r="N139">
        <v>0</v>
      </c>
      <c r="O139">
        <v>56</v>
      </c>
      <c r="P139">
        <v>56</v>
      </c>
      <c r="Q139">
        <v>56</v>
      </c>
      <c r="R139">
        <v>51.475999999999999</v>
      </c>
      <c r="S139">
        <v>301.3</v>
      </c>
    </row>
    <row r="140" spans="13:19" x14ac:dyDescent="0.6">
      <c r="M140">
        <v>6</v>
      </c>
      <c r="N140">
        <v>0</v>
      </c>
      <c r="O140">
        <v>56</v>
      </c>
      <c r="P140">
        <v>56</v>
      </c>
      <c r="Q140">
        <v>56</v>
      </c>
      <c r="R140">
        <v>51.381</v>
      </c>
      <c r="S140">
        <v>303.90100000000001</v>
      </c>
    </row>
    <row r="141" spans="13:19" x14ac:dyDescent="0.6">
      <c r="M141">
        <v>5</v>
      </c>
      <c r="N141">
        <v>0</v>
      </c>
      <c r="O141">
        <v>57</v>
      </c>
      <c r="P141">
        <v>57</v>
      </c>
      <c r="Q141">
        <v>57</v>
      </c>
      <c r="R141">
        <v>51.307000000000002</v>
      </c>
      <c r="S141">
        <v>304.26400000000001</v>
      </c>
    </row>
    <row r="142" spans="13:19" x14ac:dyDescent="0.6">
      <c r="M142">
        <v>4</v>
      </c>
      <c r="N142">
        <v>0</v>
      </c>
      <c r="O142">
        <v>62</v>
      </c>
      <c r="P142">
        <v>62</v>
      </c>
      <c r="Q142">
        <v>62</v>
      </c>
      <c r="R142">
        <v>50.938000000000002</v>
      </c>
      <c r="S142">
        <v>299.90899999999999</v>
      </c>
    </row>
    <row r="143" spans="13:19" x14ac:dyDescent="0.6">
      <c r="M143">
        <v>3</v>
      </c>
      <c r="N143">
        <v>0</v>
      </c>
      <c r="O143">
        <v>56</v>
      </c>
      <c r="P143">
        <v>56</v>
      </c>
      <c r="Q143">
        <v>56</v>
      </c>
      <c r="R143">
        <v>50.737000000000002</v>
      </c>
      <c r="S143">
        <v>300.69600000000003</v>
      </c>
    </row>
    <row r="144" spans="13:19" x14ac:dyDescent="0.6">
      <c r="M144">
        <v>2</v>
      </c>
      <c r="N144">
        <v>0</v>
      </c>
      <c r="O144">
        <v>55</v>
      </c>
      <c r="P144">
        <v>55</v>
      </c>
      <c r="Q144">
        <v>55</v>
      </c>
      <c r="R144">
        <v>50.662999999999997</v>
      </c>
      <c r="S144">
        <v>302.99400000000003</v>
      </c>
    </row>
    <row r="145" spans="13:19" x14ac:dyDescent="0.6">
      <c r="M145">
        <v>1</v>
      </c>
      <c r="N145">
        <v>0</v>
      </c>
      <c r="O145">
        <v>57</v>
      </c>
      <c r="P145">
        <v>57</v>
      </c>
      <c r="Q145">
        <v>57</v>
      </c>
      <c r="R145">
        <v>50.347000000000001</v>
      </c>
      <c r="S145">
        <v>303.65899999999999</v>
      </c>
    </row>
  </sheetData>
  <sortState xmlns:xlrd2="http://schemas.microsoft.com/office/spreadsheetml/2017/richdata2" ref="M104:S145">
    <sortCondition descending="1" ref="M104:M145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B127-488B-4040-8438-14EA97B0549B}">
  <dimension ref="A1:S51"/>
  <sheetViews>
    <sheetView tabSelected="1" topLeftCell="A10" zoomScale="85" zoomScaleNormal="85" workbookViewId="0">
      <selection activeCell="L31" sqref="L31"/>
    </sheetView>
  </sheetViews>
  <sheetFormatPr defaultRowHeight="15.6" x14ac:dyDescent="0.6"/>
  <cols>
    <col min="1" max="1" width="17.69921875" customWidth="1"/>
    <col min="2" max="2" width="11.1484375" customWidth="1"/>
    <col min="3" max="3" width="10.8984375" customWidth="1"/>
    <col min="4" max="4" width="13.3984375" customWidth="1"/>
    <col min="8" max="8" width="19.19921875" customWidth="1"/>
    <col min="11" max="11" width="22.1484375" customWidth="1"/>
    <col min="12" max="12" width="18.59765625" customWidth="1"/>
  </cols>
  <sheetData>
    <row r="1" spans="1:19" x14ac:dyDescent="0.6">
      <c r="A1" t="s">
        <v>809</v>
      </c>
      <c r="B1" s="19" t="s">
        <v>748</v>
      </c>
      <c r="C1" s="19" t="s">
        <v>665</v>
      </c>
      <c r="D1" s="20" t="s">
        <v>749</v>
      </c>
    </row>
    <row r="4" spans="1:19" x14ac:dyDescent="0.6">
      <c r="A4" t="s">
        <v>810</v>
      </c>
    </row>
    <row r="6" spans="1:19" x14ac:dyDescent="0.6">
      <c r="K6" t="s">
        <v>845</v>
      </c>
    </row>
    <row r="8" spans="1:19" x14ac:dyDescent="0.6">
      <c r="A8" s="1" t="s">
        <v>0</v>
      </c>
      <c r="B8" s="1" t="s">
        <v>1</v>
      </c>
      <c r="C8" s="1" t="s">
        <v>673</v>
      </c>
      <c r="D8" s="1" t="s">
        <v>674</v>
      </c>
      <c r="E8" s="1" t="s">
        <v>675</v>
      </c>
      <c r="F8" s="1" t="s">
        <v>743</v>
      </c>
      <c r="G8" s="1" t="s">
        <v>744</v>
      </c>
      <c r="H8" s="1" t="s">
        <v>39</v>
      </c>
      <c r="I8" s="1" t="s">
        <v>40</v>
      </c>
      <c r="J8" s="1" t="s">
        <v>624</v>
      </c>
      <c r="K8" s="1" t="s">
        <v>629</v>
      </c>
      <c r="L8" s="1" t="s">
        <v>625</v>
      </c>
      <c r="M8" s="1" t="s">
        <v>623</v>
      </c>
      <c r="N8" s="12" t="s">
        <v>745</v>
      </c>
      <c r="O8" s="12" t="s">
        <v>746</v>
      </c>
      <c r="P8" s="12" t="s">
        <v>992</v>
      </c>
      <c r="Q8" s="12" t="s">
        <v>654</v>
      </c>
      <c r="R8" s="12" t="s">
        <v>1054</v>
      </c>
      <c r="S8" s="1" t="s">
        <v>971</v>
      </c>
    </row>
    <row r="9" spans="1:19" x14ac:dyDescent="0.6">
      <c r="A9" t="s">
        <v>811</v>
      </c>
      <c r="B9" t="s">
        <v>812</v>
      </c>
      <c r="C9">
        <v>48.455833333333338</v>
      </c>
      <c r="D9">
        <v>10.063333333333334</v>
      </c>
      <c r="E9">
        <v>560</v>
      </c>
      <c r="F9">
        <v>8.1</v>
      </c>
      <c r="G9">
        <v>7.05</v>
      </c>
      <c r="H9">
        <v>116.96</v>
      </c>
      <c r="I9">
        <v>302.94</v>
      </c>
      <c r="J9" s="5">
        <v>42.957500000000003</v>
      </c>
      <c r="K9">
        <v>26.628329999999998</v>
      </c>
      <c r="L9">
        <v>350</v>
      </c>
      <c r="M9">
        <v>2013</v>
      </c>
      <c r="N9">
        <v>10.325000000000001</v>
      </c>
      <c r="O9" s="22">
        <v>5.4749999999999996</v>
      </c>
      <c r="P9" s="5" t="s">
        <v>665</v>
      </c>
      <c r="Q9" s="5" t="s">
        <v>809</v>
      </c>
      <c r="R9" s="5" t="s">
        <v>670</v>
      </c>
      <c r="S9" t="s">
        <v>877</v>
      </c>
    </row>
    <row r="10" spans="1:19" x14ac:dyDescent="0.6">
      <c r="A10" t="s">
        <v>817</v>
      </c>
      <c r="B10" t="s">
        <v>818</v>
      </c>
      <c r="C10">
        <v>50.133333333333333</v>
      </c>
      <c r="D10">
        <v>12.183333333333334</v>
      </c>
      <c r="E10">
        <v>611</v>
      </c>
      <c r="F10">
        <v>6</v>
      </c>
      <c r="G10">
        <v>7</v>
      </c>
      <c r="H10">
        <v>115.01</v>
      </c>
      <c r="I10">
        <v>302.64400000000001</v>
      </c>
      <c r="J10" s="5">
        <v>42.957500000000003</v>
      </c>
      <c r="K10">
        <v>26.628329999999998</v>
      </c>
      <c r="L10">
        <v>350</v>
      </c>
      <c r="M10">
        <v>2013</v>
      </c>
      <c r="N10">
        <v>10.325000000000001</v>
      </c>
      <c r="O10" s="22">
        <v>5.4749999999999996</v>
      </c>
      <c r="P10" s="5" t="s">
        <v>665</v>
      </c>
      <c r="Q10" s="5" t="s">
        <v>809</v>
      </c>
      <c r="R10" s="5" t="s">
        <v>670</v>
      </c>
      <c r="S10" t="str">
        <f>S9</f>
        <v>EA FAGUSY Petkova et al 2017</v>
      </c>
    </row>
    <row r="11" spans="1:19" x14ac:dyDescent="0.6">
      <c r="A11" t="s">
        <v>821</v>
      </c>
      <c r="B11" t="s">
        <v>822</v>
      </c>
      <c r="C11">
        <v>50.50416666666667</v>
      </c>
      <c r="D11">
        <v>11.328055555555554</v>
      </c>
      <c r="E11">
        <v>650</v>
      </c>
      <c r="F11">
        <v>6.5</v>
      </c>
      <c r="G11">
        <v>9</v>
      </c>
      <c r="H11">
        <v>115.62</v>
      </c>
      <c r="I11">
        <v>303.08800000000002</v>
      </c>
      <c r="J11" s="5">
        <v>42.957500000000003</v>
      </c>
      <c r="K11">
        <v>26.628329999999998</v>
      </c>
      <c r="L11">
        <v>350</v>
      </c>
      <c r="M11">
        <v>2013</v>
      </c>
      <c r="N11">
        <v>10.325000000000001</v>
      </c>
      <c r="O11" s="22">
        <v>5.4749999999999996</v>
      </c>
      <c r="P11" s="5" t="s">
        <v>665</v>
      </c>
      <c r="Q11" s="5" t="s">
        <v>809</v>
      </c>
      <c r="R11" s="5" t="s">
        <v>670</v>
      </c>
      <c r="S11" t="str">
        <f t="shared" ref="S11:S24" si="0">S10</f>
        <v>EA FAGUSY Petkova et al 2017</v>
      </c>
    </row>
    <row r="12" spans="1:19" x14ac:dyDescent="0.6">
      <c r="A12" t="s">
        <v>825</v>
      </c>
      <c r="B12" t="s">
        <v>826</v>
      </c>
      <c r="C12">
        <v>48.218333333333334</v>
      </c>
      <c r="D12">
        <v>10.423055555555555</v>
      </c>
      <c r="E12">
        <v>565</v>
      </c>
      <c r="F12">
        <v>7</v>
      </c>
      <c r="G12">
        <v>8</v>
      </c>
      <c r="H12">
        <v>116.96</v>
      </c>
      <c r="I12">
        <v>303.72899999999998</v>
      </c>
      <c r="J12" s="5">
        <v>42.957500000000003</v>
      </c>
      <c r="K12">
        <v>26.628329999999998</v>
      </c>
      <c r="L12">
        <v>350</v>
      </c>
      <c r="M12">
        <v>2013</v>
      </c>
      <c r="N12">
        <v>10.325000000000001</v>
      </c>
      <c r="O12" s="22">
        <v>5.4749999999999996</v>
      </c>
      <c r="P12" s="5" t="s">
        <v>665</v>
      </c>
      <c r="Q12" s="5" t="s">
        <v>809</v>
      </c>
      <c r="R12" s="5" t="s">
        <v>670</v>
      </c>
      <c r="S12" t="str">
        <f t="shared" si="0"/>
        <v>EA FAGUSY Petkova et al 2017</v>
      </c>
    </row>
    <row r="13" spans="1:19" x14ac:dyDescent="0.6">
      <c r="A13" t="s">
        <v>829</v>
      </c>
      <c r="B13" t="s">
        <v>830</v>
      </c>
      <c r="C13">
        <v>49.951666666666668</v>
      </c>
      <c r="D13">
        <v>10.488333333333333</v>
      </c>
      <c r="E13">
        <v>344</v>
      </c>
      <c r="F13">
        <v>8</v>
      </c>
      <c r="G13">
        <v>8</v>
      </c>
      <c r="H13">
        <v>117.36</v>
      </c>
      <c r="I13">
        <v>305.30700000000002</v>
      </c>
      <c r="J13" s="5">
        <v>42.957500000000003</v>
      </c>
      <c r="K13">
        <v>26.628329999999998</v>
      </c>
      <c r="L13">
        <v>350</v>
      </c>
      <c r="M13">
        <v>2013</v>
      </c>
      <c r="N13">
        <v>10.325000000000001</v>
      </c>
      <c r="O13" s="22">
        <v>5.4749999999999996</v>
      </c>
      <c r="P13" s="5" t="s">
        <v>665</v>
      </c>
      <c r="Q13" s="5" t="s">
        <v>809</v>
      </c>
      <c r="R13" s="5" t="s">
        <v>670</v>
      </c>
      <c r="S13" t="str">
        <f t="shared" si="0"/>
        <v>EA FAGUSY Petkova et al 2017</v>
      </c>
    </row>
    <row r="14" spans="1:19" x14ac:dyDescent="0.6">
      <c r="A14" t="s">
        <v>833</v>
      </c>
      <c r="B14" t="s">
        <v>834</v>
      </c>
      <c r="C14">
        <v>41.973611111111111</v>
      </c>
      <c r="D14">
        <v>24.377222222222223</v>
      </c>
      <c r="E14">
        <v>1300</v>
      </c>
      <c r="F14">
        <v>7</v>
      </c>
      <c r="G14">
        <v>9.6</v>
      </c>
      <c r="H14">
        <v>115.62</v>
      </c>
      <c r="I14">
        <v>296.72699999999998</v>
      </c>
      <c r="J14" s="5">
        <v>42.957500000000003</v>
      </c>
      <c r="K14">
        <v>26.628329999999998</v>
      </c>
      <c r="L14">
        <v>350</v>
      </c>
      <c r="M14">
        <v>2013</v>
      </c>
      <c r="N14">
        <v>10.325000000000001</v>
      </c>
      <c r="O14" s="22">
        <v>5.4749999999999996</v>
      </c>
      <c r="P14" s="5" t="s">
        <v>665</v>
      </c>
      <c r="Q14" s="5" t="s">
        <v>809</v>
      </c>
      <c r="R14" s="5" t="s">
        <v>670</v>
      </c>
      <c r="S14" t="str">
        <f t="shared" si="0"/>
        <v>EA FAGUSY Petkova et al 2017</v>
      </c>
    </row>
    <row r="15" spans="1:19" x14ac:dyDescent="0.6">
      <c r="A15" t="s">
        <v>837</v>
      </c>
      <c r="B15" t="s">
        <v>838</v>
      </c>
      <c r="C15">
        <v>43.355833333333337</v>
      </c>
      <c r="D15">
        <v>23.174166666666665</v>
      </c>
      <c r="E15">
        <v>850</v>
      </c>
      <c r="F15">
        <v>10.4</v>
      </c>
      <c r="G15">
        <v>8.25</v>
      </c>
      <c r="H15">
        <v>113.63</v>
      </c>
      <c r="I15">
        <v>298.69900000000001</v>
      </c>
      <c r="J15" s="5">
        <v>42.957500000000003</v>
      </c>
      <c r="K15">
        <v>26.628329999999998</v>
      </c>
      <c r="L15">
        <v>350</v>
      </c>
      <c r="M15">
        <v>2013</v>
      </c>
      <c r="N15">
        <v>10.325000000000001</v>
      </c>
      <c r="O15" s="22">
        <v>5.4749999999999996</v>
      </c>
      <c r="P15" s="5" t="s">
        <v>665</v>
      </c>
      <c r="Q15" s="5" t="s">
        <v>809</v>
      </c>
      <c r="R15" s="5" t="s">
        <v>670</v>
      </c>
      <c r="S15" t="str">
        <f t="shared" si="0"/>
        <v>EA FAGUSY Petkova et al 2017</v>
      </c>
    </row>
    <row r="16" spans="1:19" x14ac:dyDescent="0.6">
      <c r="A16" t="s">
        <v>841</v>
      </c>
      <c r="B16" t="s">
        <v>842</v>
      </c>
      <c r="C16">
        <v>43.255000000000003</v>
      </c>
      <c r="D16">
        <v>23.238888888888891</v>
      </c>
      <c r="E16">
        <v>800</v>
      </c>
      <c r="F16">
        <v>10.4</v>
      </c>
      <c r="G16">
        <v>10.039999999999999</v>
      </c>
      <c r="H16">
        <v>114.35</v>
      </c>
      <c r="I16">
        <v>306.68799999999999</v>
      </c>
      <c r="J16" s="5">
        <v>42.957500000000003</v>
      </c>
      <c r="K16">
        <v>26.628329999999998</v>
      </c>
      <c r="L16">
        <v>350</v>
      </c>
      <c r="M16">
        <v>2013</v>
      </c>
      <c r="N16">
        <v>10.325000000000001</v>
      </c>
      <c r="O16" s="22">
        <v>5.4749999999999996</v>
      </c>
      <c r="P16" s="5" t="s">
        <v>665</v>
      </c>
      <c r="Q16" s="5" t="s">
        <v>809</v>
      </c>
      <c r="R16" s="5" t="s">
        <v>670</v>
      </c>
      <c r="S16" t="str">
        <f t="shared" si="0"/>
        <v>EA FAGUSY Petkova et al 2017</v>
      </c>
    </row>
    <row r="17" spans="1:19" x14ac:dyDescent="0.6">
      <c r="A17" t="s">
        <v>811</v>
      </c>
      <c r="B17" t="s">
        <v>812</v>
      </c>
      <c r="C17">
        <v>48.455833333333338</v>
      </c>
      <c r="D17">
        <v>10.063333333333334</v>
      </c>
      <c r="E17">
        <v>560</v>
      </c>
      <c r="F17">
        <v>8.1</v>
      </c>
      <c r="G17">
        <v>7.05</v>
      </c>
      <c r="H17">
        <v>107.93</v>
      </c>
      <c r="I17">
        <v>307.41500000000002</v>
      </c>
      <c r="J17" s="5">
        <v>42.957500000000003</v>
      </c>
      <c r="K17">
        <v>26.628329999999998</v>
      </c>
      <c r="L17">
        <v>350</v>
      </c>
      <c r="M17">
        <v>2016</v>
      </c>
      <c r="N17">
        <v>10.325000000000001</v>
      </c>
      <c r="O17" s="22">
        <v>5.4749999999999996</v>
      </c>
      <c r="P17" s="5" t="s">
        <v>665</v>
      </c>
      <c r="Q17" s="5" t="s">
        <v>809</v>
      </c>
      <c r="R17" s="5" t="s">
        <v>670</v>
      </c>
      <c r="S17" t="str">
        <f t="shared" si="0"/>
        <v>EA FAGUSY Petkova et al 2017</v>
      </c>
    </row>
    <row r="18" spans="1:19" x14ac:dyDescent="0.6">
      <c r="A18" t="s">
        <v>817</v>
      </c>
      <c r="B18" t="s">
        <v>818</v>
      </c>
      <c r="C18">
        <v>50.133333333333333</v>
      </c>
      <c r="D18">
        <v>12.183333333333334</v>
      </c>
      <c r="E18">
        <v>611</v>
      </c>
      <c r="F18">
        <v>6</v>
      </c>
      <c r="G18">
        <v>7</v>
      </c>
      <c r="H18">
        <v>105.11</v>
      </c>
      <c r="I18">
        <v>309.97399999999999</v>
      </c>
      <c r="J18" s="5">
        <v>42.957500000000003</v>
      </c>
      <c r="K18">
        <v>26.628329999999998</v>
      </c>
      <c r="L18">
        <v>350</v>
      </c>
      <c r="M18">
        <v>2016</v>
      </c>
      <c r="N18">
        <v>10.325000000000001</v>
      </c>
      <c r="O18" s="22">
        <v>5.4749999999999996</v>
      </c>
      <c r="P18" s="5" t="s">
        <v>665</v>
      </c>
      <c r="Q18" s="5" t="s">
        <v>809</v>
      </c>
      <c r="R18" s="5" t="s">
        <v>670</v>
      </c>
      <c r="S18" t="str">
        <f t="shared" si="0"/>
        <v>EA FAGUSY Petkova et al 2017</v>
      </c>
    </row>
    <row r="19" spans="1:19" x14ac:dyDescent="0.6">
      <c r="A19" t="s">
        <v>821</v>
      </c>
      <c r="B19" t="s">
        <v>822</v>
      </c>
      <c r="C19">
        <v>50.50416666666667</v>
      </c>
      <c r="D19">
        <v>11.328055555555554</v>
      </c>
      <c r="E19">
        <v>650</v>
      </c>
      <c r="F19">
        <v>6.5</v>
      </c>
      <c r="G19">
        <v>9</v>
      </c>
      <c r="H19">
        <v>105.88</v>
      </c>
      <c r="I19">
        <v>311.971</v>
      </c>
      <c r="J19" s="5">
        <v>42.957500000000003</v>
      </c>
      <c r="K19">
        <v>26.628329999999998</v>
      </c>
      <c r="L19">
        <v>350</v>
      </c>
      <c r="M19">
        <v>2016</v>
      </c>
      <c r="N19">
        <v>10.325000000000001</v>
      </c>
      <c r="O19" s="22">
        <v>5.4749999999999996</v>
      </c>
      <c r="P19" s="5" t="s">
        <v>665</v>
      </c>
      <c r="Q19" s="5" t="s">
        <v>809</v>
      </c>
      <c r="R19" s="5" t="s">
        <v>670</v>
      </c>
      <c r="S19" t="str">
        <f t="shared" si="0"/>
        <v>EA FAGUSY Petkova et al 2017</v>
      </c>
    </row>
    <row r="20" spans="1:19" x14ac:dyDescent="0.6">
      <c r="A20" t="s">
        <v>825</v>
      </c>
      <c r="B20" t="s">
        <v>826</v>
      </c>
      <c r="C20">
        <v>48.218333333333334</v>
      </c>
      <c r="D20">
        <v>10.423055555555555</v>
      </c>
      <c r="E20">
        <v>565</v>
      </c>
      <c r="F20">
        <v>7</v>
      </c>
      <c r="G20">
        <v>8</v>
      </c>
      <c r="H20">
        <v>108.18</v>
      </c>
      <c r="I20">
        <v>310.38400000000001</v>
      </c>
      <c r="J20" s="5">
        <v>42.957500000000003</v>
      </c>
      <c r="K20">
        <v>26.628329999999998</v>
      </c>
      <c r="L20">
        <v>350</v>
      </c>
      <c r="M20">
        <v>2016</v>
      </c>
      <c r="N20">
        <v>10.325000000000001</v>
      </c>
      <c r="O20" s="22">
        <v>5.4749999999999996</v>
      </c>
      <c r="P20" s="5" t="s">
        <v>665</v>
      </c>
      <c r="Q20" s="5" t="s">
        <v>809</v>
      </c>
      <c r="R20" s="5" t="s">
        <v>670</v>
      </c>
      <c r="S20" t="str">
        <f t="shared" si="0"/>
        <v>EA FAGUSY Petkova et al 2017</v>
      </c>
    </row>
    <row r="21" spans="1:19" x14ac:dyDescent="0.6">
      <c r="A21" t="s">
        <v>829</v>
      </c>
      <c r="B21" t="s">
        <v>830</v>
      </c>
      <c r="C21">
        <v>49.951666666666668</v>
      </c>
      <c r="D21">
        <v>10.488333333333333</v>
      </c>
      <c r="E21">
        <v>344</v>
      </c>
      <c r="F21">
        <v>8</v>
      </c>
      <c r="G21">
        <v>8</v>
      </c>
      <c r="H21">
        <v>107.16</v>
      </c>
      <c r="I21">
        <v>310.74200000000002</v>
      </c>
      <c r="J21" s="5">
        <v>42.957500000000003</v>
      </c>
      <c r="K21">
        <v>26.628329999999998</v>
      </c>
      <c r="L21">
        <v>350</v>
      </c>
      <c r="M21">
        <v>2016</v>
      </c>
      <c r="N21">
        <v>10.325000000000001</v>
      </c>
      <c r="O21" s="22">
        <v>5.4749999999999996</v>
      </c>
      <c r="P21" s="5" t="s">
        <v>665</v>
      </c>
      <c r="Q21" s="5" t="s">
        <v>809</v>
      </c>
      <c r="R21" s="5" t="s">
        <v>670</v>
      </c>
      <c r="S21" t="str">
        <f t="shared" si="0"/>
        <v>EA FAGUSY Petkova et al 2017</v>
      </c>
    </row>
    <row r="22" spans="1:19" x14ac:dyDescent="0.6">
      <c r="A22" t="s">
        <v>833</v>
      </c>
      <c r="B22" t="s">
        <v>834</v>
      </c>
      <c r="C22">
        <v>41.973611111111111</v>
      </c>
      <c r="D22">
        <v>24.377222222222223</v>
      </c>
      <c r="E22">
        <v>1300</v>
      </c>
      <c r="F22">
        <v>7</v>
      </c>
      <c r="G22">
        <v>9.6</v>
      </c>
      <c r="H22">
        <v>105.75</v>
      </c>
      <c r="I22">
        <v>309.71800000000002</v>
      </c>
      <c r="J22" s="5">
        <v>42.957500000000003</v>
      </c>
      <c r="K22">
        <v>26.628329999999998</v>
      </c>
      <c r="L22">
        <v>350</v>
      </c>
      <c r="M22">
        <v>2016</v>
      </c>
      <c r="N22">
        <v>10.325000000000001</v>
      </c>
      <c r="O22" s="22">
        <v>5.4749999999999996</v>
      </c>
      <c r="P22" s="5" t="s">
        <v>665</v>
      </c>
      <c r="Q22" s="5" t="s">
        <v>809</v>
      </c>
      <c r="R22" s="5" t="s">
        <v>670</v>
      </c>
      <c r="S22" t="str">
        <f t="shared" si="0"/>
        <v>EA FAGUSY Petkova et al 2017</v>
      </c>
    </row>
    <row r="23" spans="1:19" x14ac:dyDescent="0.6">
      <c r="A23" t="s">
        <v>837</v>
      </c>
      <c r="B23" t="s">
        <v>838</v>
      </c>
      <c r="C23">
        <v>43.355833333333337</v>
      </c>
      <c r="D23">
        <v>23.174166666666665</v>
      </c>
      <c r="E23">
        <v>850</v>
      </c>
      <c r="F23">
        <v>10.4</v>
      </c>
      <c r="G23">
        <v>8.25</v>
      </c>
      <c r="H23">
        <v>101.15</v>
      </c>
      <c r="I23">
        <v>307.97800000000001</v>
      </c>
      <c r="J23" s="5">
        <v>42.957500000000003</v>
      </c>
      <c r="K23">
        <v>26.628329999999998</v>
      </c>
      <c r="L23">
        <v>350</v>
      </c>
      <c r="M23">
        <v>2016</v>
      </c>
      <c r="N23">
        <v>10.325000000000001</v>
      </c>
      <c r="O23" s="22">
        <v>5.4749999999999996</v>
      </c>
      <c r="P23" s="5" t="s">
        <v>665</v>
      </c>
      <c r="Q23" s="5" t="s">
        <v>809</v>
      </c>
      <c r="R23" s="5" t="s">
        <v>670</v>
      </c>
      <c r="S23" t="str">
        <f t="shared" si="0"/>
        <v>EA FAGUSY Petkova et al 2017</v>
      </c>
    </row>
    <row r="24" spans="1:19" x14ac:dyDescent="0.6">
      <c r="A24" t="s">
        <v>841</v>
      </c>
      <c r="B24" t="s">
        <v>842</v>
      </c>
      <c r="C24">
        <v>43.255000000000003</v>
      </c>
      <c r="D24">
        <v>23.238888888888891</v>
      </c>
      <c r="E24">
        <v>800</v>
      </c>
      <c r="F24">
        <v>10.4</v>
      </c>
      <c r="G24">
        <v>10.039999999999999</v>
      </c>
      <c r="H24">
        <v>103.83</v>
      </c>
      <c r="I24">
        <v>309.411</v>
      </c>
      <c r="J24" s="5">
        <v>42.957500000000003</v>
      </c>
      <c r="K24">
        <v>26.628329999999998</v>
      </c>
      <c r="L24">
        <v>350</v>
      </c>
      <c r="M24">
        <v>2016</v>
      </c>
      <c r="N24">
        <v>10.325000000000001</v>
      </c>
      <c r="O24" s="22">
        <v>5.4749999999999996</v>
      </c>
      <c r="P24" s="5" t="s">
        <v>665</v>
      </c>
      <c r="Q24" s="5" t="s">
        <v>809</v>
      </c>
      <c r="R24" s="5" t="s">
        <v>670</v>
      </c>
      <c r="S24" t="str">
        <f t="shared" si="0"/>
        <v>EA FAGUSY Petkova et al 2017</v>
      </c>
    </row>
    <row r="41" spans="3:12" x14ac:dyDescent="0.6">
      <c r="K41" t="s">
        <v>813</v>
      </c>
      <c r="L41" t="s">
        <v>814</v>
      </c>
    </row>
    <row r="42" spans="3:12" x14ac:dyDescent="0.6">
      <c r="C42" t="s">
        <v>875</v>
      </c>
      <c r="K42" t="s">
        <v>813</v>
      </c>
      <c r="L42" t="s">
        <v>814</v>
      </c>
    </row>
    <row r="43" spans="3:12" x14ac:dyDescent="0.6">
      <c r="K43" t="s">
        <v>813</v>
      </c>
      <c r="L43" t="s">
        <v>814</v>
      </c>
    </row>
    <row r="44" spans="3:12" x14ac:dyDescent="0.6">
      <c r="C44" t="s">
        <v>815</v>
      </c>
      <c r="D44" t="s">
        <v>816</v>
      </c>
      <c r="K44" t="s">
        <v>813</v>
      </c>
      <c r="L44" t="s">
        <v>814</v>
      </c>
    </row>
    <row r="45" spans="3:12" x14ac:dyDescent="0.6">
      <c r="C45" t="s">
        <v>819</v>
      </c>
      <c r="D45" t="s">
        <v>820</v>
      </c>
      <c r="K45" t="s">
        <v>813</v>
      </c>
      <c r="L45" t="s">
        <v>814</v>
      </c>
    </row>
    <row r="46" spans="3:12" x14ac:dyDescent="0.6">
      <c r="C46" t="s">
        <v>823</v>
      </c>
      <c r="D46" t="s">
        <v>824</v>
      </c>
      <c r="K46" t="s">
        <v>813</v>
      </c>
      <c r="L46" t="s">
        <v>814</v>
      </c>
    </row>
    <row r="47" spans="3:12" x14ac:dyDescent="0.6">
      <c r="C47" t="s">
        <v>827</v>
      </c>
      <c r="D47" t="s">
        <v>828</v>
      </c>
      <c r="K47" t="s">
        <v>813</v>
      </c>
      <c r="L47" t="s">
        <v>814</v>
      </c>
    </row>
    <row r="48" spans="3:12" x14ac:dyDescent="0.6">
      <c r="C48" t="s">
        <v>831</v>
      </c>
      <c r="D48" t="s">
        <v>832</v>
      </c>
      <c r="K48" t="s">
        <v>813</v>
      </c>
      <c r="L48" t="s">
        <v>814</v>
      </c>
    </row>
    <row r="49" spans="3:4" x14ac:dyDescent="0.6">
      <c r="C49" t="s">
        <v>835</v>
      </c>
      <c r="D49" t="s">
        <v>836</v>
      </c>
    </row>
    <row r="50" spans="3:4" x14ac:dyDescent="0.6">
      <c r="C50" t="s">
        <v>839</v>
      </c>
      <c r="D50" t="s">
        <v>840</v>
      </c>
    </row>
    <row r="51" spans="3:4" x14ac:dyDescent="0.6">
      <c r="C51" t="s">
        <v>843</v>
      </c>
      <c r="D51" t="s">
        <v>844</v>
      </c>
    </row>
  </sheetData>
  <phoneticPr fontId="8" type="noConversion"/>
  <pageMargins left="0.7" right="0.7" top="0.75" bottom="0.75" header="0.3" footer="0.3"/>
  <pageSetup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6041-CA40-4E45-9442-98190D42BC8A}">
  <dimension ref="A1:S24"/>
  <sheetViews>
    <sheetView workbookViewId="0">
      <selection activeCell="J18" sqref="J18"/>
    </sheetView>
  </sheetViews>
  <sheetFormatPr defaultRowHeight="15.6" x14ac:dyDescent="0.6"/>
  <cols>
    <col min="1" max="1" width="13.59765625" customWidth="1"/>
    <col min="2" max="2" width="13.84765625" customWidth="1"/>
  </cols>
  <sheetData>
    <row r="1" spans="1:19" x14ac:dyDescent="0.6">
      <c r="A1" t="s">
        <v>809</v>
      </c>
      <c r="B1" s="19" t="s">
        <v>748</v>
      </c>
      <c r="C1" s="19" t="s">
        <v>665</v>
      </c>
      <c r="D1" s="20" t="s">
        <v>749</v>
      </c>
    </row>
    <row r="4" spans="1:19" x14ac:dyDescent="0.6">
      <c r="A4" t="s">
        <v>846</v>
      </c>
    </row>
    <row r="8" spans="1:19" x14ac:dyDescent="0.6">
      <c r="A8" s="1" t="s">
        <v>847</v>
      </c>
      <c r="B8" s="1" t="s">
        <v>1</v>
      </c>
      <c r="C8" s="1" t="s">
        <v>624</v>
      </c>
      <c r="D8" s="1" t="s">
        <v>629</v>
      </c>
      <c r="E8" s="1" t="s">
        <v>625</v>
      </c>
      <c r="F8" s="1" t="s">
        <v>673</v>
      </c>
      <c r="G8" s="1" t="s">
        <v>674</v>
      </c>
      <c r="H8" s="1" t="s">
        <v>675</v>
      </c>
      <c r="I8" s="21" t="s">
        <v>743</v>
      </c>
      <c r="J8" s="21" t="s">
        <v>744</v>
      </c>
      <c r="K8" s="21" t="s">
        <v>39</v>
      </c>
      <c r="L8" s="17"/>
      <c r="O8" t="s">
        <v>848</v>
      </c>
      <c r="Q8" t="s">
        <v>2</v>
      </c>
      <c r="R8" t="s">
        <v>3</v>
      </c>
      <c r="S8" t="s">
        <v>4</v>
      </c>
    </row>
    <row r="9" spans="1:19" x14ac:dyDescent="0.6">
      <c r="A9" t="s">
        <v>849</v>
      </c>
      <c r="B9" t="s">
        <v>850</v>
      </c>
      <c r="F9">
        <v>42.25</v>
      </c>
      <c r="G9">
        <v>2.75</v>
      </c>
      <c r="H9">
        <v>950</v>
      </c>
      <c r="O9" t="s">
        <v>853</v>
      </c>
      <c r="Q9">
        <f>48+15/60</f>
        <v>48.25</v>
      </c>
      <c r="R9">
        <v>16.116666666666667</v>
      </c>
      <c r="S9">
        <v>350</v>
      </c>
    </row>
    <row r="10" spans="1:19" x14ac:dyDescent="0.6">
      <c r="B10" t="s">
        <v>856</v>
      </c>
      <c r="F10">
        <v>51.666666666666664</v>
      </c>
      <c r="G10">
        <v>10.833333333333334</v>
      </c>
      <c r="H10">
        <v>710</v>
      </c>
      <c r="K10" s="17" t="s">
        <v>859</v>
      </c>
      <c r="O10" t="s">
        <v>860</v>
      </c>
      <c r="Q10">
        <v>54.3</v>
      </c>
      <c r="R10">
        <v>10.3</v>
      </c>
      <c r="S10">
        <v>40</v>
      </c>
    </row>
    <row r="11" spans="1:19" x14ac:dyDescent="0.6">
      <c r="B11" t="s">
        <v>863</v>
      </c>
      <c r="F11">
        <v>53</v>
      </c>
      <c r="G11">
        <v>13.166666666666666</v>
      </c>
      <c r="H11">
        <v>70</v>
      </c>
    </row>
    <row r="12" spans="1:19" x14ac:dyDescent="0.6">
      <c r="B12" t="s">
        <v>866</v>
      </c>
      <c r="F12">
        <v>47.75</v>
      </c>
      <c r="G12">
        <v>15.466666666666667</v>
      </c>
      <c r="H12">
        <v>1050</v>
      </c>
    </row>
    <row r="13" spans="1:19" x14ac:dyDescent="0.6">
      <c r="B13" t="s">
        <v>869</v>
      </c>
      <c r="F13">
        <v>50.333333333333336</v>
      </c>
      <c r="G13">
        <v>12.616666666666667</v>
      </c>
      <c r="H13">
        <v>690</v>
      </c>
    </row>
    <row r="14" spans="1:19" x14ac:dyDescent="0.6">
      <c r="B14" t="s">
        <v>872</v>
      </c>
      <c r="F14">
        <v>46.68333333333333</v>
      </c>
      <c r="G14">
        <v>22.266666666666666</v>
      </c>
      <c r="H14">
        <v>295</v>
      </c>
    </row>
    <row r="19" spans="6:18" x14ac:dyDescent="0.6">
      <c r="F19" t="s">
        <v>851</v>
      </c>
      <c r="G19" t="s">
        <v>852</v>
      </c>
      <c r="Q19" t="s">
        <v>854</v>
      </c>
      <c r="R19" t="s">
        <v>855</v>
      </c>
    </row>
    <row r="20" spans="6:18" x14ac:dyDescent="0.6">
      <c r="F20" t="s">
        <v>857</v>
      </c>
      <c r="G20" t="s">
        <v>858</v>
      </c>
      <c r="Q20" t="s">
        <v>861</v>
      </c>
      <c r="R20" t="s">
        <v>862</v>
      </c>
    </row>
    <row r="21" spans="6:18" x14ac:dyDescent="0.6">
      <c r="F21" t="s">
        <v>864</v>
      </c>
      <c r="G21" t="s">
        <v>865</v>
      </c>
    </row>
    <row r="22" spans="6:18" x14ac:dyDescent="0.6">
      <c r="F22" t="s">
        <v>867</v>
      </c>
      <c r="G22" t="s">
        <v>868</v>
      </c>
    </row>
    <row r="23" spans="6:18" x14ac:dyDescent="0.6">
      <c r="F23" t="s">
        <v>870</v>
      </c>
      <c r="G23" t="s">
        <v>871</v>
      </c>
    </row>
    <row r="24" spans="6:18" x14ac:dyDescent="0.6">
      <c r="F24" t="s">
        <v>873</v>
      </c>
      <c r="G24" t="s">
        <v>874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CE746-E01B-432E-ACDF-F88EF23B2BA4}">
  <dimension ref="A1:S30"/>
  <sheetViews>
    <sheetView topLeftCell="D1" workbookViewId="0">
      <selection activeCell="Q20" sqref="Q9:R20"/>
    </sheetView>
  </sheetViews>
  <sheetFormatPr defaultRowHeight="15.6" x14ac:dyDescent="0.6"/>
  <cols>
    <col min="1" max="1" width="15.796875" customWidth="1"/>
    <col min="2" max="2" width="31.546875" customWidth="1"/>
    <col min="3" max="3" width="18.5" customWidth="1"/>
    <col min="4" max="4" width="12.75" customWidth="1"/>
    <col min="5" max="5" width="10.19921875" customWidth="1"/>
    <col min="8" max="8" width="19.546875" customWidth="1"/>
    <col min="9" max="9" width="17.5" customWidth="1"/>
  </cols>
  <sheetData>
    <row r="1" spans="1:19" x14ac:dyDescent="0.6">
      <c r="A1" t="s">
        <v>893</v>
      </c>
      <c r="B1" t="s">
        <v>748</v>
      </c>
      <c r="C1" t="s">
        <v>666</v>
      </c>
      <c r="D1" t="s">
        <v>749</v>
      </c>
      <c r="E1" t="s">
        <v>894</v>
      </c>
    </row>
    <row r="3" spans="1:19" x14ac:dyDescent="0.6">
      <c r="A3" t="s">
        <v>895</v>
      </c>
    </row>
    <row r="4" spans="1:19" x14ac:dyDescent="0.6">
      <c r="A4" t="s">
        <v>896</v>
      </c>
      <c r="H4" t="s">
        <v>897</v>
      </c>
    </row>
    <row r="5" spans="1:19" x14ac:dyDescent="0.6">
      <c r="H5">
        <v>105</v>
      </c>
      <c r="M5">
        <v>1</v>
      </c>
    </row>
    <row r="7" spans="1:19" x14ac:dyDescent="0.6">
      <c r="C7" s="4" t="s">
        <v>978</v>
      </c>
      <c r="J7" t="s">
        <v>899</v>
      </c>
    </row>
    <row r="8" spans="1:19" x14ac:dyDescent="0.6">
      <c r="A8" s="1" t="s">
        <v>0</v>
      </c>
      <c r="B8" s="1" t="s">
        <v>1</v>
      </c>
      <c r="C8" s="1" t="s">
        <v>673</v>
      </c>
      <c r="D8" s="1" t="s">
        <v>674</v>
      </c>
      <c r="E8" s="1" t="s">
        <v>675</v>
      </c>
      <c r="F8" s="1" t="s">
        <v>743</v>
      </c>
      <c r="G8" s="1" t="s">
        <v>744</v>
      </c>
      <c r="H8" s="1" t="s">
        <v>39</v>
      </c>
      <c r="I8" s="1" t="s">
        <v>40</v>
      </c>
      <c r="J8" s="1" t="s">
        <v>624</v>
      </c>
      <c r="K8" s="1" t="s">
        <v>629</v>
      </c>
      <c r="L8" s="1" t="s">
        <v>625</v>
      </c>
      <c r="M8" s="1" t="s">
        <v>623</v>
      </c>
      <c r="N8" s="12" t="s">
        <v>745</v>
      </c>
      <c r="O8" s="12" t="s">
        <v>746</v>
      </c>
      <c r="P8" s="12" t="s">
        <v>992</v>
      </c>
      <c r="Q8" s="12" t="s">
        <v>654</v>
      </c>
      <c r="R8" s="12" t="s">
        <v>1054</v>
      </c>
      <c r="S8" s="1" t="s">
        <v>971</v>
      </c>
    </row>
    <row r="9" spans="1:19" x14ac:dyDescent="0.6">
      <c r="A9" t="s">
        <v>898</v>
      </c>
      <c r="B9" t="s">
        <v>898</v>
      </c>
      <c r="C9">
        <v>44.946599999999997</v>
      </c>
      <c r="D9">
        <v>-91.395600000000002</v>
      </c>
      <c r="E9">
        <v>273</v>
      </c>
      <c r="F9">
        <v>5.9749999999999996</v>
      </c>
      <c r="G9">
        <v>6.56666666666667</v>
      </c>
      <c r="H9">
        <v>119</v>
      </c>
      <c r="I9" t="s">
        <v>969</v>
      </c>
      <c r="J9">
        <v>48.380899999999997</v>
      </c>
      <c r="K9">
        <v>-89.247699999999995</v>
      </c>
      <c r="L9">
        <v>189</v>
      </c>
      <c r="M9">
        <v>1985</v>
      </c>
      <c r="N9">
        <v>2.6916666666666664</v>
      </c>
      <c r="O9">
        <v>6.1166666666666698</v>
      </c>
      <c r="P9" t="s">
        <v>666</v>
      </c>
      <c r="Q9" t="s">
        <v>893</v>
      </c>
      <c r="R9" t="s">
        <v>670</v>
      </c>
      <c r="S9" t="s">
        <v>909</v>
      </c>
    </row>
    <row r="10" spans="1:19" x14ac:dyDescent="0.6">
      <c r="A10" t="s">
        <v>899</v>
      </c>
      <c r="B10" t="s">
        <v>899</v>
      </c>
      <c r="C10">
        <v>48.380899999999997</v>
      </c>
      <c r="D10">
        <v>-89.247699999999995</v>
      </c>
      <c r="E10">
        <v>189</v>
      </c>
      <c r="F10">
        <v>2.6916666666666664</v>
      </c>
      <c r="G10">
        <v>6.1166666666666698</v>
      </c>
      <c r="H10">
        <v>120</v>
      </c>
      <c r="I10" t="s">
        <v>969</v>
      </c>
      <c r="J10">
        <v>48.380899999999997</v>
      </c>
      <c r="K10">
        <v>-89.247699999999995</v>
      </c>
      <c r="L10">
        <v>189</v>
      </c>
      <c r="M10">
        <v>1985</v>
      </c>
      <c r="N10">
        <v>2.6916666666666664</v>
      </c>
      <c r="O10">
        <v>6.1166666666666698</v>
      </c>
      <c r="P10" t="s">
        <v>666</v>
      </c>
      <c r="Q10" t="s">
        <v>893</v>
      </c>
      <c r="R10" t="s">
        <v>670</v>
      </c>
      <c r="S10" t="str">
        <f>S9</f>
        <v>NA POPUBA Farmer 1993</v>
      </c>
    </row>
    <row r="11" spans="1:19" x14ac:dyDescent="0.6">
      <c r="A11" t="s">
        <v>900</v>
      </c>
      <c r="B11" t="s">
        <v>900</v>
      </c>
      <c r="C11">
        <v>51.467799999999997</v>
      </c>
      <c r="D11">
        <v>-90.193799999999996</v>
      </c>
      <c r="E11">
        <v>365</v>
      </c>
      <c r="F11">
        <v>-0.78333333333333355</v>
      </c>
      <c r="G11">
        <v>6.4749999999999996</v>
      </c>
      <c r="H11">
        <v>119</v>
      </c>
      <c r="I11" t="s">
        <v>969</v>
      </c>
      <c r="J11">
        <v>48.380899999999997</v>
      </c>
      <c r="K11">
        <v>-89.247699999999995</v>
      </c>
      <c r="L11">
        <v>189</v>
      </c>
      <c r="M11">
        <v>1985</v>
      </c>
      <c r="N11">
        <v>2.6916666666666664</v>
      </c>
      <c r="O11">
        <v>6.1166666666666698</v>
      </c>
      <c r="P11" t="s">
        <v>666</v>
      </c>
      <c r="Q11" t="s">
        <v>893</v>
      </c>
      <c r="R11" t="s">
        <v>670</v>
      </c>
      <c r="S11" t="str">
        <f t="shared" ref="S11:S20" si="0">S10</f>
        <v>NA POPUBA Farmer 1993</v>
      </c>
    </row>
    <row r="12" spans="1:19" x14ac:dyDescent="0.6">
      <c r="A12" t="s">
        <v>901</v>
      </c>
      <c r="B12" t="s">
        <v>901</v>
      </c>
      <c r="C12">
        <v>45.7303</v>
      </c>
      <c r="D12">
        <v>-89.685400000000001</v>
      </c>
      <c r="E12">
        <v>468</v>
      </c>
      <c r="F12">
        <v>4.2333299999999996</v>
      </c>
      <c r="G12">
        <v>6.6666670000000003</v>
      </c>
      <c r="H12">
        <v>117</v>
      </c>
      <c r="I12" t="s">
        <v>969</v>
      </c>
      <c r="J12">
        <v>48.380899999999997</v>
      </c>
      <c r="K12">
        <v>-89.247699999999995</v>
      </c>
      <c r="L12">
        <v>189</v>
      </c>
      <c r="M12">
        <v>1985</v>
      </c>
      <c r="N12">
        <v>2.6916666666666664</v>
      </c>
      <c r="O12">
        <v>6.1166666666666698</v>
      </c>
      <c r="P12" t="s">
        <v>666</v>
      </c>
      <c r="Q12" t="s">
        <v>893</v>
      </c>
      <c r="R12" t="s">
        <v>670</v>
      </c>
      <c r="S12" t="str">
        <f t="shared" si="0"/>
        <v>NA POPUBA Farmer 1993</v>
      </c>
    </row>
    <row r="13" spans="1:19" x14ac:dyDescent="0.6">
      <c r="A13" t="s">
        <v>898</v>
      </c>
      <c r="B13" t="s">
        <v>898</v>
      </c>
      <c r="C13">
        <v>44.946599999999997</v>
      </c>
      <c r="D13">
        <v>-91.395600000000002</v>
      </c>
      <c r="E13">
        <v>273</v>
      </c>
      <c r="F13">
        <v>5.9749999999999996</v>
      </c>
      <c r="G13">
        <v>6.56666666666667</v>
      </c>
      <c r="H13">
        <v>118</v>
      </c>
      <c r="I13" t="s">
        <v>969</v>
      </c>
      <c r="J13">
        <v>48.380899999999997</v>
      </c>
      <c r="K13">
        <v>-89.247699999999995</v>
      </c>
      <c r="L13">
        <v>189</v>
      </c>
      <c r="M13">
        <v>1986</v>
      </c>
      <c r="N13">
        <v>2.6916666666666664</v>
      </c>
      <c r="O13">
        <v>6.1166666666666698</v>
      </c>
      <c r="P13" t="s">
        <v>666</v>
      </c>
      <c r="Q13" t="s">
        <v>893</v>
      </c>
      <c r="R13" t="s">
        <v>670</v>
      </c>
      <c r="S13" t="str">
        <f t="shared" si="0"/>
        <v>NA POPUBA Farmer 1993</v>
      </c>
    </row>
    <row r="14" spans="1:19" x14ac:dyDescent="0.6">
      <c r="A14" t="s">
        <v>899</v>
      </c>
      <c r="B14" t="s">
        <v>899</v>
      </c>
      <c r="C14">
        <v>48.380899999999997</v>
      </c>
      <c r="D14">
        <v>-89.247699999999995</v>
      </c>
      <c r="E14">
        <v>189</v>
      </c>
      <c r="F14">
        <v>2.6916666666666664</v>
      </c>
      <c r="G14">
        <v>6.1166666666666698</v>
      </c>
      <c r="H14">
        <v>119</v>
      </c>
      <c r="I14" t="s">
        <v>969</v>
      </c>
      <c r="J14">
        <v>48.380899999999997</v>
      </c>
      <c r="K14">
        <v>-89.247699999999995</v>
      </c>
      <c r="L14">
        <v>189</v>
      </c>
      <c r="M14">
        <v>1986</v>
      </c>
      <c r="N14">
        <v>2.6916666666666664</v>
      </c>
      <c r="O14">
        <v>6.1166666666666698</v>
      </c>
      <c r="P14" t="s">
        <v>666</v>
      </c>
      <c r="Q14" t="s">
        <v>893</v>
      </c>
      <c r="R14" t="s">
        <v>670</v>
      </c>
      <c r="S14" t="str">
        <f t="shared" si="0"/>
        <v>NA POPUBA Farmer 1993</v>
      </c>
    </row>
    <row r="15" spans="1:19" x14ac:dyDescent="0.6">
      <c r="A15" t="s">
        <v>900</v>
      </c>
      <c r="B15" t="s">
        <v>900</v>
      </c>
      <c r="C15">
        <v>51.467799999999997</v>
      </c>
      <c r="D15">
        <v>-90.193799999999996</v>
      </c>
      <c r="E15">
        <v>365</v>
      </c>
      <c r="F15">
        <v>-0.78333333333333355</v>
      </c>
      <c r="G15">
        <v>6.4749999999999996</v>
      </c>
      <c r="H15">
        <v>119</v>
      </c>
      <c r="I15" t="s">
        <v>969</v>
      </c>
      <c r="J15">
        <v>48.380899999999997</v>
      </c>
      <c r="K15">
        <v>-89.247699999999995</v>
      </c>
      <c r="L15">
        <v>189</v>
      </c>
      <c r="M15">
        <v>1986</v>
      </c>
      <c r="N15">
        <v>2.6916666666666664</v>
      </c>
      <c r="O15">
        <v>6.1166666666666698</v>
      </c>
      <c r="P15" t="s">
        <v>666</v>
      </c>
      <c r="Q15" t="s">
        <v>893</v>
      </c>
      <c r="R15" t="s">
        <v>670</v>
      </c>
      <c r="S15" t="str">
        <f t="shared" si="0"/>
        <v>NA POPUBA Farmer 1993</v>
      </c>
    </row>
    <row r="16" spans="1:19" x14ac:dyDescent="0.6">
      <c r="A16" t="s">
        <v>901</v>
      </c>
      <c r="B16" t="s">
        <v>901</v>
      </c>
      <c r="C16">
        <v>45.7303</v>
      </c>
      <c r="D16">
        <v>-89.685400000000001</v>
      </c>
      <c r="E16">
        <v>468</v>
      </c>
      <c r="F16">
        <v>4.2333299999999996</v>
      </c>
      <c r="G16">
        <v>6.6666670000000003</v>
      </c>
      <c r="H16">
        <v>116</v>
      </c>
      <c r="I16" t="s">
        <v>969</v>
      </c>
      <c r="J16">
        <v>48.380899999999997</v>
      </c>
      <c r="K16">
        <v>-89.247699999999995</v>
      </c>
      <c r="L16">
        <v>189</v>
      </c>
      <c r="M16">
        <v>1986</v>
      </c>
      <c r="N16">
        <v>2.6916666666666664</v>
      </c>
      <c r="O16">
        <v>6.1166666666666698</v>
      </c>
      <c r="P16" t="s">
        <v>666</v>
      </c>
      <c r="Q16" t="s">
        <v>893</v>
      </c>
      <c r="R16" t="s">
        <v>670</v>
      </c>
      <c r="S16" t="str">
        <f t="shared" si="0"/>
        <v>NA POPUBA Farmer 1993</v>
      </c>
    </row>
    <row r="17" spans="1:19" x14ac:dyDescent="0.6">
      <c r="A17" t="s">
        <v>898</v>
      </c>
      <c r="B17" t="s">
        <v>898</v>
      </c>
      <c r="C17">
        <v>44.946599999999997</v>
      </c>
      <c r="D17">
        <v>-91.395600000000002</v>
      </c>
      <c r="E17">
        <v>273</v>
      </c>
      <c r="F17">
        <v>5.9749999999999996</v>
      </c>
      <c r="G17">
        <v>6.56666666666667</v>
      </c>
      <c r="H17">
        <v>111</v>
      </c>
      <c r="I17" t="s">
        <v>969</v>
      </c>
      <c r="J17">
        <v>48.380899999999997</v>
      </c>
      <c r="K17">
        <v>-89.247699999999995</v>
      </c>
      <c r="L17">
        <v>189</v>
      </c>
      <c r="M17">
        <v>1987</v>
      </c>
      <c r="N17">
        <v>2.6916666666666664</v>
      </c>
      <c r="O17">
        <v>6.1166666666666698</v>
      </c>
      <c r="P17" t="s">
        <v>666</v>
      </c>
      <c r="Q17" t="s">
        <v>893</v>
      </c>
      <c r="R17" t="s">
        <v>670</v>
      </c>
      <c r="S17" t="str">
        <f t="shared" si="0"/>
        <v>NA POPUBA Farmer 1993</v>
      </c>
    </row>
    <row r="18" spans="1:19" x14ac:dyDescent="0.6">
      <c r="A18" t="s">
        <v>899</v>
      </c>
      <c r="B18" t="s">
        <v>899</v>
      </c>
      <c r="C18">
        <v>48.380899999999997</v>
      </c>
      <c r="D18">
        <v>-89.247699999999995</v>
      </c>
      <c r="E18">
        <v>189</v>
      </c>
      <c r="F18">
        <v>2.6916666666666664</v>
      </c>
      <c r="G18">
        <v>6.1166666666666698</v>
      </c>
      <c r="H18">
        <v>117</v>
      </c>
      <c r="I18" t="s">
        <v>969</v>
      </c>
      <c r="J18">
        <v>48.380899999999997</v>
      </c>
      <c r="K18">
        <v>-89.247699999999995</v>
      </c>
      <c r="L18">
        <v>189</v>
      </c>
      <c r="M18">
        <v>1987</v>
      </c>
      <c r="N18">
        <v>2.6916666666666664</v>
      </c>
      <c r="O18">
        <v>6.1166666666666698</v>
      </c>
      <c r="P18" t="s">
        <v>666</v>
      </c>
      <c r="Q18" t="s">
        <v>893</v>
      </c>
      <c r="R18" t="s">
        <v>670</v>
      </c>
      <c r="S18" t="str">
        <f t="shared" si="0"/>
        <v>NA POPUBA Farmer 1993</v>
      </c>
    </row>
    <row r="19" spans="1:19" x14ac:dyDescent="0.6">
      <c r="A19" t="s">
        <v>900</v>
      </c>
      <c r="B19" t="s">
        <v>900</v>
      </c>
      <c r="C19">
        <v>51.467799999999997</v>
      </c>
      <c r="D19">
        <v>-90.193799999999996</v>
      </c>
      <c r="E19">
        <v>365</v>
      </c>
      <c r="F19">
        <v>-0.78333333333333355</v>
      </c>
      <c r="G19">
        <v>6.4749999999999996</v>
      </c>
      <c r="H19">
        <v>115</v>
      </c>
      <c r="I19" t="s">
        <v>969</v>
      </c>
      <c r="J19">
        <v>48.380899999999997</v>
      </c>
      <c r="K19">
        <v>-89.247699999999995</v>
      </c>
      <c r="L19">
        <v>189</v>
      </c>
      <c r="M19">
        <v>1987</v>
      </c>
      <c r="N19">
        <v>2.6916666666666664</v>
      </c>
      <c r="O19">
        <v>6.1166666666666698</v>
      </c>
      <c r="P19" t="s">
        <v>666</v>
      </c>
      <c r="Q19" t="s">
        <v>893</v>
      </c>
      <c r="R19" t="s">
        <v>670</v>
      </c>
      <c r="S19" t="str">
        <f t="shared" si="0"/>
        <v>NA POPUBA Farmer 1993</v>
      </c>
    </row>
    <row r="20" spans="1:19" x14ac:dyDescent="0.6">
      <c r="A20" t="s">
        <v>901</v>
      </c>
      <c r="B20" t="s">
        <v>901</v>
      </c>
      <c r="C20">
        <v>45.7303</v>
      </c>
      <c r="D20">
        <v>-89.685400000000001</v>
      </c>
      <c r="E20">
        <v>468</v>
      </c>
      <c r="F20">
        <v>4.2333299999999996</v>
      </c>
      <c r="G20">
        <v>6.6666670000000003</v>
      </c>
      <c r="H20">
        <v>112</v>
      </c>
      <c r="I20" t="s">
        <v>969</v>
      </c>
      <c r="J20">
        <v>48.380899999999997</v>
      </c>
      <c r="K20">
        <v>-89.247699999999995</v>
      </c>
      <c r="L20">
        <v>189</v>
      </c>
      <c r="M20">
        <v>1987</v>
      </c>
      <c r="N20">
        <v>2.6916666666666664</v>
      </c>
      <c r="O20">
        <v>6.1166666666666698</v>
      </c>
      <c r="P20" t="s">
        <v>666</v>
      </c>
      <c r="Q20" t="s">
        <v>893</v>
      </c>
      <c r="R20" t="s">
        <v>670</v>
      </c>
      <c r="S20" t="str">
        <f t="shared" si="0"/>
        <v>NA POPUBA Farmer 1993</v>
      </c>
    </row>
    <row r="26" spans="1:19" x14ac:dyDescent="0.6">
      <c r="G26" t="s">
        <v>902</v>
      </c>
      <c r="K26">
        <v>48.380899999999997</v>
      </c>
    </row>
    <row r="27" spans="1:19" x14ac:dyDescent="0.6">
      <c r="G27" t="s">
        <v>903</v>
      </c>
    </row>
    <row r="28" spans="1:19" x14ac:dyDescent="0.6">
      <c r="G28" t="s">
        <v>904</v>
      </c>
    </row>
    <row r="29" spans="1:19" x14ac:dyDescent="0.6">
      <c r="G29" t="s">
        <v>905</v>
      </c>
    </row>
    <row r="30" spans="1:19" x14ac:dyDescent="0.6">
      <c r="G30" t="s">
        <v>906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CFFA-8AC8-4048-AA07-B0D2503C1E8B}">
  <dimension ref="A1:S67"/>
  <sheetViews>
    <sheetView topLeftCell="A4" workbookViewId="0">
      <selection activeCell="I18" sqref="I18"/>
    </sheetView>
  </sheetViews>
  <sheetFormatPr defaultRowHeight="15.6" x14ac:dyDescent="0.6"/>
  <cols>
    <col min="1" max="1" width="13.84765625" customWidth="1"/>
    <col min="2" max="2" width="37.796875" customWidth="1"/>
    <col min="3" max="3" width="8.3984375" customWidth="1"/>
    <col min="5" max="5" width="10.1484375" customWidth="1"/>
    <col min="8" max="8" width="13.19921875" customWidth="1"/>
  </cols>
  <sheetData>
    <row r="1" spans="1:19" x14ac:dyDescent="0.6">
      <c r="A1" t="s">
        <v>928</v>
      </c>
      <c r="B1" t="s">
        <v>911</v>
      </c>
      <c r="C1" t="s">
        <v>665</v>
      </c>
      <c r="D1" t="s">
        <v>749</v>
      </c>
      <c r="E1" t="s">
        <v>929</v>
      </c>
    </row>
    <row r="3" spans="1:19" x14ac:dyDescent="0.6">
      <c r="A3" t="s">
        <v>930</v>
      </c>
    </row>
    <row r="4" spans="1:19" x14ac:dyDescent="0.6">
      <c r="A4" t="s">
        <v>931</v>
      </c>
    </row>
    <row r="6" spans="1:19" x14ac:dyDescent="0.6">
      <c r="H6">
        <v>90</v>
      </c>
    </row>
    <row r="7" spans="1:19" x14ac:dyDescent="0.6">
      <c r="A7" s="4"/>
      <c r="B7" s="4"/>
      <c r="C7" s="4"/>
      <c r="D7" s="4"/>
      <c r="E7" s="4"/>
      <c r="F7" s="4" t="s">
        <v>976</v>
      </c>
      <c r="G7" s="4"/>
      <c r="H7" s="4" t="s">
        <v>975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6">
      <c r="A8" s="1" t="s">
        <v>0</v>
      </c>
      <c r="B8" s="1" t="s">
        <v>1</v>
      </c>
      <c r="C8" s="1" t="s">
        <v>673</v>
      </c>
      <c r="D8" s="1" t="s">
        <v>674</v>
      </c>
      <c r="E8" s="1" t="s">
        <v>675</v>
      </c>
      <c r="F8" s="1" t="s">
        <v>743</v>
      </c>
      <c r="G8" s="12" t="s">
        <v>744</v>
      </c>
      <c r="H8" s="21" t="s">
        <v>39</v>
      </c>
      <c r="I8" s="1" t="s">
        <v>40</v>
      </c>
      <c r="J8" s="1" t="s">
        <v>624</v>
      </c>
      <c r="K8" s="1" t="s">
        <v>629</v>
      </c>
      <c r="L8" s="1" t="s">
        <v>625</v>
      </c>
      <c r="M8" s="1" t="s">
        <v>623</v>
      </c>
      <c r="N8" s="12" t="s">
        <v>745</v>
      </c>
      <c r="O8" s="12" t="s">
        <v>746</v>
      </c>
      <c r="P8" s="12" t="s">
        <v>992</v>
      </c>
      <c r="Q8" s="12" t="s">
        <v>654</v>
      </c>
      <c r="R8" s="12" t="s">
        <v>1054</v>
      </c>
      <c r="S8" s="1" t="s">
        <v>971</v>
      </c>
    </row>
    <row r="9" spans="1:19" x14ac:dyDescent="0.6">
      <c r="A9" s="4" t="s">
        <v>932</v>
      </c>
      <c r="B9" s="4" t="s">
        <v>933</v>
      </c>
      <c r="C9" s="4">
        <v>66.416666666666671</v>
      </c>
      <c r="D9" s="4">
        <v>14.5</v>
      </c>
      <c r="E9" s="4">
        <v>118</v>
      </c>
      <c r="F9" s="4">
        <v>-0.14166666666666652</v>
      </c>
      <c r="G9" s="4">
        <v>11.116666666666699</v>
      </c>
      <c r="H9">
        <v>117.72200000000001</v>
      </c>
      <c r="I9" s="4" t="s">
        <v>969</v>
      </c>
      <c r="J9">
        <f>69+39/60</f>
        <v>69.650000000000006</v>
      </c>
      <c r="K9">
        <f>18+55/60</f>
        <v>18.916666666666668</v>
      </c>
      <c r="L9" s="4">
        <v>56</v>
      </c>
      <c r="M9" s="4">
        <v>2004</v>
      </c>
      <c r="N9" s="4">
        <v>1.1083333333333332</v>
      </c>
      <c r="O9" s="22">
        <v>7.766667</v>
      </c>
      <c r="P9" s="5" t="s">
        <v>665</v>
      </c>
      <c r="Q9" t="s">
        <v>928</v>
      </c>
      <c r="R9" s="5" t="s">
        <v>689</v>
      </c>
      <c r="S9" s="4" t="s">
        <v>908</v>
      </c>
    </row>
    <row r="10" spans="1:19" x14ac:dyDescent="0.6">
      <c r="A10" s="4" t="s">
        <v>300</v>
      </c>
      <c r="B10" s="4" t="s">
        <v>936</v>
      </c>
      <c r="C10" s="4">
        <v>64.833333333333329</v>
      </c>
      <c r="D10" s="4">
        <v>13</v>
      </c>
      <c r="E10" s="4">
        <v>180</v>
      </c>
      <c r="F10" s="4">
        <v>1.325</v>
      </c>
      <c r="G10" s="4">
        <v>10.008333333333301</v>
      </c>
      <c r="H10">
        <v>118.611</v>
      </c>
      <c r="I10" s="4" t="s">
        <v>969</v>
      </c>
      <c r="J10">
        <f t="shared" ref="J10:J17" si="0">69+39/60</f>
        <v>69.650000000000006</v>
      </c>
      <c r="K10">
        <f t="shared" ref="K10:K17" si="1">18+55/60</f>
        <v>18.916666666666668</v>
      </c>
      <c r="L10" s="4">
        <v>56</v>
      </c>
      <c r="M10" s="4">
        <v>2004</v>
      </c>
      <c r="N10" s="4">
        <v>1.1083333333333332</v>
      </c>
      <c r="O10" s="22">
        <v>7.766667</v>
      </c>
      <c r="P10" s="5" t="s">
        <v>665</v>
      </c>
      <c r="Q10" t="s">
        <v>928</v>
      </c>
      <c r="R10" s="5" t="s">
        <v>689</v>
      </c>
      <c r="S10" s="4" t="str">
        <f>S9</f>
        <v>EG PICEAB Sogaard et al. 2008</v>
      </c>
    </row>
    <row r="11" spans="1:19" x14ac:dyDescent="0.6">
      <c r="A11" s="4" t="s">
        <v>939</v>
      </c>
      <c r="B11" s="4" t="s">
        <v>940</v>
      </c>
      <c r="C11" s="4">
        <v>64.666666666666671</v>
      </c>
      <c r="D11" s="4">
        <v>11.666666666666666</v>
      </c>
      <c r="E11" s="4">
        <v>66</v>
      </c>
      <c r="F11" s="5">
        <v>3.608333</v>
      </c>
      <c r="G11" s="4">
        <v>12.925000000000001</v>
      </c>
      <c r="H11">
        <v>118.611</v>
      </c>
      <c r="I11" s="4" t="s">
        <v>969</v>
      </c>
      <c r="J11">
        <f t="shared" si="0"/>
        <v>69.650000000000006</v>
      </c>
      <c r="K11">
        <f t="shared" si="1"/>
        <v>18.916666666666668</v>
      </c>
      <c r="L11" s="4">
        <v>56</v>
      </c>
      <c r="M11" s="4">
        <v>2004</v>
      </c>
      <c r="N11" s="4">
        <v>1.1083333333333332</v>
      </c>
      <c r="O11" s="22">
        <v>7.766667</v>
      </c>
      <c r="P11" s="5" t="s">
        <v>665</v>
      </c>
      <c r="Q11" t="s">
        <v>928</v>
      </c>
      <c r="R11" s="5" t="s">
        <v>689</v>
      </c>
      <c r="S11" s="4" t="str">
        <f>S9</f>
        <v>EG PICEAB Sogaard et al. 2008</v>
      </c>
    </row>
    <row r="12" spans="1:19" x14ac:dyDescent="0.6">
      <c r="A12" s="4" t="s">
        <v>943</v>
      </c>
      <c r="B12" s="4" t="s">
        <v>944</v>
      </c>
      <c r="C12" s="4">
        <v>60.583333333333336</v>
      </c>
      <c r="D12" s="4">
        <v>11</v>
      </c>
      <c r="E12" s="4">
        <v>656</v>
      </c>
      <c r="F12" s="4">
        <v>2.8666666666666667</v>
      </c>
      <c r="G12" s="5">
        <v>5.7916670000000003</v>
      </c>
      <c r="H12">
        <v>121.72200000000001</v>
      </c>
      <c r="I12" s="4" t="s">
        <v>969</v>
      </c>
      <c r="J12">
        <f t="shared" si="0"/>
        <v>69.650000000000006</v>
      </c>
      <c r="K12">
        <f t="shared" si="1"/>
        <v>18.916666666666668</v>
      </c>
      <c r="L12" s="4">
        <v>56</v>
      </c>
      <c r="M12" s="4">
        <v>2004</v>
      </c>
      <c r="N12" s="4">
        <v>1.1083333333333332</v>
      </c>
      <c r="O12" s="22">
        <v>7.766667</v>
      </c>
      <c r="P12" s="5" t="s">
        <v>665</v>
      </c>
      <c r="Q12" t="s">
        <v>928</v>
      </c>
      <c r="R12" s="5" t="s">
        <v>689</v>
      </c>
      <c r="S12" s="4" t="str">
        <f t="shared" ref="S12:S17" si="2">S10</f>
        <v>EG PICEAB Sogaard et al. 2008</v>
      </c>
    </row>
    <row r="13" spans="1:19" x14ac:dyDescent="0.6">
      <c r="A13" s="4" t="s">
        <v>947</v>
      </c>
      <c r="B13" s="4" t="s">
        <v>948</v>
      </c>
      <c r="C13" s="4">
        <v>60.75</v>
      </c>
      <c r="D13" s="4">
        <v>9</v>
      </c>
      <c r="E13" s="4">
        <v>772</v>
      </c>
      <c r="F13" s="4">
        <v>0.15833333333333352</v>
      </c>
      <c r="G13" s="5">
        <v>5.6583329999999998</v>
      </c>
      <c r="H13" s="4"/>
      <c r="I13" s="4" t="s">
        <v>969</v>
      </c>
      <c r="J13">
        <f t="shared" si="0"/>
        <v>69.650000000000006</v>
      </c>
      <c r="K13">
        <f t="shared" si="1"/>
        <v>18.916666666666668</v>
      </c>
      <c r="L13" s="4">
        <v>56</v>
      </c>
      <c r="M13" s="4">
        <v>2004</v>
      </c>
      <c r="N13" s="4">
        <v>1.1083333333333332</v>
      </c>
      <c r="O13" s="22">
        <v>7.766667</v>
      </c>
      <c r="P13" s="5" t="s">
        <v>665</v>
      </c>
      <c r="Q13" t="s">
        <v>928</v>
      </c>
      <c r="R13" s="5" t="s">
        <v>689</v>
      </c>
      <c r="S13" s="4" t="str">
        <f t="shared" si="2"/>
        <v>EG PICEAB Sogaard et al. 2008</v>
      </c>
    </row>
    <row r="14" spans="1:19" x14ac:dyDescent="0.6">
      <c r="A14" s="4" t="s">
        <v>951</v>
      </c>
      <c r="B14" s="4" t="s">
        <v>952</v>
      </c>
      <c r="C14" s="4">
        <v>60.93333333333333</v>
      </c>
      <c r="D14" s="4">
        <v>9.6333333333333329</v>
      </c>
      <c r="E14" s="4">
        <v>413</v>
      </c>
      <c r="F14" s="4">
        <v>0.8</v>
      </c>
      <c r="G14" s="4">
        <v>6.3916666666666702</v>
      </c>
      <c r="H14" s="4"/>
      <c r="I14" s="4" t="s">
        <v>969</v>
      </c>
      <c r="J14">
        <f t="shared" si="0"/>
        <v>69.650000000000006</v>
      </c>
      <c r="K14">
        <f t="shared" si="1"/>
        <v>18.916666666666668</v>
      </c>
      <c r="L14" s="4">
        <v>56</v>
      </c>
      <c r="M14" s="4">
        <v>2004</v>
      </c>
      <c r="N14" s="4">
        <v>1.1083333333333332</v>
      </c>
      <c r="O14" s="22">
        <v>7.766667</v>
      </c>
      <c r="P14" s="5" t="s">
        <v>665</v>
      </c>
      <c r="Q14" t="s">
        <v>928</v>
      </c>
      <c r="R14" s="5" t="s">
        <v>689</v>
      </c>
      <c r="S14" s="4" t="str">
        <f t="shared" si="2"/>
        <v>EG PICEAB Sogaard et al. 2008</v>
      </c>
    </row>
    <row r="15" spans="1:19" x14ac:dyDescent="0.6">
      <c r="A15" s="4" t="s">
        <v>955</v>
      </c>
      <c r="B15" s="4" t="s">
        <v>956</v>
      </c>
      <c r="C15" s="4">
        <v>58.583333333333336</v>
      </c>
      <c r="D15" s="4">
        <v>8.8333333333333339</v>
      </c>
      <c r="E15" s="4">
        <v>74</v>
      </c>
      <c r="F15" s="4">
        <v>6.4166666666666652</v>
      </c>
      <c r="G15" s="4">
        <v>8.7083333333333304</v>
      </c>
      <c r="H15">
        <v>127.72200000000001</v>
      </c>
      <c r="I15" s="4" t="s">
        <v>969</v>
      </c>
      <c r="J15">
        <f t="shared" si="0"/>
        <v>69.650000000000006</v>
      </c>
      <c r="K15">
        <f t="shared" si="1"/>
        <v>18.916666666666668</v>
      </c>
      <c r="L15" s="4">
        <v>56</v>
      </c>
      <c r="M15" s="4">
        <v>2004</v>
      </c>
      <c r="N15" s="4">
        <v>1.1083333333333332</v>
      </c>
      <c r="O15" s="22">
        <v>7.766667</v>
      </c>
      <c r="P15" s="5" t="s">
        <v>665</v>
      </c>
      <c r="Q15" t="s">
        <v>928</v>
      </c>
      <c r="R15" s="5" t="s">
        <v>689</v>
      </c>
      <c r="S15" s="4" t="str">
        <f t="shared" si="2"/>
        <v>EG PICEAB Sogaard et al. 2008</v>
      </c>
    </row>
    <row r="16" spans="1:19" x14ac:dyDescent="0.6">
      <c r="A16" s="4" t="s">
        <v>959</v>
      </c>
      <c r="B16" s="4" t="s">
        <v>960</v>
      </c>
      <c r="C16" s="4">
        <v>51.666666666666664</v>
      </c>
      <c r="D16" s="4">
        <v>10.5</v>
      </c>
      <c r="E16" s="4">
        <v>468</v>
      </c>
      <c r="F16" s="4">
        <v>7.6749999999999998</v>
      </c>
      <c r="G16" s="4">
        <v>6.7666666666666702</v>
      </c>
      <c r="H16" s="4"/>
      <c r="I16" s="4" t="s">
        <v>969</v>
      </c>
      <c r="J16">
        <f t="shared" si="0"/>
        <v>69.650000000000006</v>
      </c>
      <c r="K16">
        <f t="shared" si="1"/>
        <v>18.916666666666668</v>
      </c>
      <c r="L16" s="4">
        <v>56</v>
      </c>
      <c r="M16" s="4">
        <v>2004</v>
      </c>
      <c r="N16" s="4">
        <v>1.1083333333333332</v>
      </c>
      <c r="O16" s="22">
        <v>7.766667</v>
      </c>
      <c r="P16" s="5" t="s">
        <v>665</v>
      </c>
      <c r="Q16" t="s">
        <v>928</v>
      </c>
      <c r="R16" s="5" t="s">
        <v>689</v>
      </c>
      <c r="S16" s="4" t="str">
        <f t="shared" si="2"/>
        <v>EG PICEAB Sogaard et al. 2008</v>
      </c>
    </row>
    <row r="17" spans="1:19" x14ac:dyDescent="0.6">
      <c r="A17" s="4" t="s">
        <v>963</v>
      </c>
      <c r="B17" s="4" t="s">
        <v>964</v>
      </c>
      <c r="C17" s="4">
        <v>54.083333333333336</v>
      </c>
      <c r="D17" s="4">
        <v>26.516666666666666</v>
      </c>
      <c r="E17" s="4">
        <v>181</v>
      </c>
      <c r="F17" s="4">
        <v>6.1416666666666666</v>
      </c>
      <c r="G17" s="22">
        <v>5.391667</v>
      </c>
      <c r="H17" s="4"/>
      <c r="I17" s="4" t="s">
        <v>969</v>
      </c>
      <c r="J17">
        <f t="shared" si="0"/>
        <v>69.650000000000006</v>
      </c>
      <c r="K17">
        <f t="shared" si="1"/>
        <v>18.916666666666668</v>
      </c>
      <c r="L17" s="4">
        <v>56</v>
      </c>
      <c r="M17" s="4">
        <v>2004</v>
      </c>
      <c r="N17" s="4">
        <v>1.1083333333333332</v>
      </c>
      <c r="O17" s="22">
        <v>7.766667</v>
      </c>
      <c r="P17" s="5" t="s">
        <v>665</v>
      </c>
      <c r="Q17" t="s">
        <v>928</v>
      </c>
      <c r="R17" s="5" t="s">
        <v>689</v>
      </c>
      <c r="S17" s="4" t="str">
        <f t="shared" si="2"/>
        <v>EG PICEAB Sogaard et al. 2008</v>
      </c>
    </row>
    <row r="23" spans="1:19" x14ac:dyDescent="0.6">
      <c r="I23" t="s">
        <v>977</v>
      </c>
    </row>
    <row r="24" spans="1:19" x14ac:dyDescent="0.6">
      <c r="C24" t="s">
        <v>934</v>
      </c>
      <c r="D24" t="s">
        <v>935</v>
      </c>
    </row>
    <row r="25" spans="1:19" x14ac:dyDescent="0.6">
      <c r="C25" t="s">
        <v>937</v>
      </c>
      <c r="D25" t="s">
        <v>938</v>
      </c>
    </row>
    <row r="26" spans="1:19" x14ac:dyDescent="0.6">
      <c r="C26" t="s">
        <v>941</v>
      </c>
      <c r="D26" t="s">
        <v>942</v>
      </c>
    </row>
    <row r="27" spans="1:19" x14ac:dyDescent="0.6">
      <c r="C27" t="s">
        <v>945</v>
      </c>
      <c r="D27" t="s">
        <v>946</v>
      </c>
    </row>
    <row r="28" spans="1:19" x14ac:dyDescent="0.6">
      <c r="C28" t="s">
        <v>949</v>
      </c>
      <c r="D28" t="s">
        <v>950</v>
      </c>
    </row>
    <row r="29" spans="1:19" x14ac:dyDescent="0.6">
      <c r="C29" t="s">
        <v>953</v>
      </c>
      <c r="D29" t="s">
        <v>954</v>
      </c>
    </row>
    <row r="30" spans="1:19" x14ac:dyDescent="0.6">
      <c r="C30" t="s">
        <v>957</v>
      </c>
      <c r="D30" t="s">
        <v>958</v>
      </c>
    </row>
    <row r="31" spans="1:19" x14ac:dyDescent="0.6">
      <c r="C31" t="s">
        <v>961</v>
      </c>
      <c r="D31" t="s">
        <v>962</v>
      </c>
    </row>
    <row r="32" spans="1:19" x14ac:dyDescent="0.6">
      <c r="C32" t="s">
        <v>965</v>
      </c>
      <c r="D32" t="s">
        <v>966</v>
      </c>
    </row>
    <row r="49" spans="10:11" x14ac:dyDescent="0.6">
      <c r="J49">
        <v>25</v>
      </c>
      <c r="K49" t="e">
        <f>#REF!+J49/60</f>
        <v>#REF!</v>
      </c>
    </row>
    <row r="50" spans="10:11" x14ac:dyDescent="0.6">
      <c r="J50">
        <v>50</v>
      </c>
      <c r="K50" t="e">
        <f>#REF!+J50/60</f>
        <v>#REF!</v>
      </c>
    </row>
    <row r="51" spans="10:11" x14ac:dyDescent="0.6">
      <c r="J51">
        <v>40</v>
      </c>
      <c r="K51" t="e">
        <f>#REF!+J51/60</f>
        <v>#REF!</v>
      </c>
    </row>
    <row r="52" spans="10:11" x14ac:dyDescent="0.6">
      <c r="J52">
        <v>35</v>
      </c>
      <c r="K52" t="e">
        <f>#REF!+J52/60</f>
        <v>#REF!</v>
      </c>
    </row>
    <row r="53" spans="10:11" x14ac:dyDescent="0.6">
      <c r="J53">
        <v>45</v>
      </c>
      <c r="K53" t="e">
        <f>#REF!+J53/60</f>
        <v>#REF!</v>
      </c>
    </row>
    <row r="54" spans="10:11" x14ac:dyDescent="0.6">
      <c r="J54">
        <v>56</v>
      </c>
      <c r="K54" t="e">
        <f>#REF!+J54/60</f>
        <v>#REF!</v>
      </c>
    </row>
    <row r="55" spans="10:11" x14ac:dyDescent="0.6">
      <c r="J55">
        <v>35</v>
      </c>
      <c r="K55" t="e">
        <f>#REF!+J55/60</f>
        <v>#REF!</v>
      </c>
    </row>
    <row r="56" spans="10:11" x14ac:dyDescent="0.6">
      <c r="J56">
        <v>40</v>
      </c>
      <c r="K56" t="e">
        <f>#REF!+J56/60</f>
        <v>#REF!</v>
      </c>
    </row>
    <row r="57" spans="10:11" x14ac:dyDescent="0.6">
      <c r="J57">
        <v>5</v>
      </c>
      <c r="K57" t="e">
        <f>#REF!+J57/60</f>
        <v>#REF!</v>
      </c>
    </row>
    <row r="58" spans="10:11" x14ac:dyDescent="0.6">
      <c r="K58" t="e">
        <f>#REF!+J58/60</f>
        <v>#REF!</v>
      </c>
    </row>
    <row r="59" spans="10:11" x14ac:dyDescent="0.6">
      <c r="J59">
        <v>30</v>
      </c>
      <c r="K59" t="e">
        <f>#REF!+J59/60</f>
        <v>#REF!</v>
      </c>
    </row>
    <row r="60" spans="10:11" x14ac:dyDescent="0.6">
      <c r="K60" t="e">
        <f>#REF!+J60/60</f>
        <v>#REF!</v>
      </c>
    </row>
    <row r="61" spans="10:11" x14ac:dyDescent="0.6">
      <c r="J61">
        <v>40</v>
      </c>
      <c r="K61" t="e">
        <f>#REF!+J61/60</f>
        <v>#REF!</v>
      </c>
    </row>
    <row r="62" spans="10:11" x14ac:dyDescent="0.6">
      <c r="K62" t="e">
        <f>#REF!+J62/60</f>
        <v>#REF!</v>
      </c>
    </row>
    <row r="63" spans="10:11" x14ac:dyDescent="0.6">
      <c r="K63" t="e">
        <f>#REF!+J63/60</f>
        <v>#REF!</v>
      </c>
    </row>
    <row r="64" spans="10:11" x14ac:dyDescent="0.6">
      <c r="J64">
        <v>38</v>
      </c>
      <c r="K64" t="e">
        <f>#REF!+J64/60</f>
        <v>#REF!</v>
      </c>
    </row>
    <row r="65" spans="10:11" x14ac:dyDescent="0.6">
      <c r="J65">
        <v>50</v>
      </c>
      <c r="K65" t="e">
        <f>#REF!+J65/60</f>
        <v>#REF!</v>
      </c>
    </row>
    <row r="66" spans="10:11" x14ac:dyDescent="0.6">
      <c r="J66">
        <v>30</v>
      </c>
      <c r="K66" t="e">
        <f>#REF!+J66/60</f>
        <v>#REF!</v>
      </c>
    </row>
    <row r="67" spans="10:11" x14ac:dyDescent="0.6">
      <c r="J67">
        <v>31</v>
      </c>
      <c r="K67" t="e">
        <f>#REF!+J67/60</f>
        <v>#REF!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ABF52-DA33-4F0E-8F4B-0932FB537594}">
  <dimension ref="A1:S28"/>
  <sheetViews>
    <sheetView workbookViewId="0">
      <selection activeCell="C9" sqref="C9:D12"/>
    </sheetView>
  </sheetViews>
  <sheetFormatPr defaultRowHeight="15.6" x14ac:dyDescent="0.6"/>
  <cols>
    <col min="2" max="2" width="18.69921875" customWidth="1"/>
    <col min="3" max="5" width="13.6484375" customWidth="1"/>
    <col min="6" max="6" width="11.19921875" customWidth="1"/>
  </cols>
  <sheetData>
    <row r="1" spans="1:19" x14ac:dyDescent="0.6">
      <c r="A1" t="s">
        <v>569</v>
      </c>
      <c r="B1" t="s">
        <v>911</v>
      </c>
      <c r="C1" t="s">
        <v>666</v>
      </c>
      <c r="F1" t="s">
        <v>749</v>
      </c>
      <c r="G1" t="s">
        <v>750</v>
      </c>
    </row>
    <row r="3" spans="1:19" x14ac:dyDescent="0.6">
      <c r="A3" t="s">
        <v>980</v>
      </c>
    </row>
    <row r="4" spans="1:19" x14ac:dyDescent="0.6">
      <c r="A4" t="s">
        <v>979</v>
      </c>
      <c r="O4">
        <v>90</v>
      </c>
    </row>
    <row r="5" spans="1:19" x14ac:dyDescent="0.6">
      <c r="A5" t="s">
        <v>912</v>
      </c>
    </row>
    <row r="6" spans="1:19" x14ac:dyDescent="0.6">
      <c r="J6" t="s">
        <v>913</v>
      </c>
    </row>
    <row r="8" spans="1:19" x14ac:dyDescent="0.6">
      <c r="A8" s="1" t="s">
        <v>0</v>
      </c>
      <c r="B8" s="1" t="s">
        <v>1</v>
      </c>
      <c r="C8" s="1" t="s">
        <v>673</v>
      </c>
      <c r="D8" s="1" t="s">
        <v>674</v>
      </c>
      <c r="E8" s="1" t="s">
        <v>675</v>
      </c>
      <c r="F8" s="1" t="s">
        <v>743</v>
      </c>
      <c r="G8" s="12" t="s">
        <v>744</v>
      </c>
      <c r="H8" s="1" t="s">
        <v>39</v>
      </c>
      <c r="I8" s="1" t="s">
        <v>40</v>
      </c>
      <c r="J8" s="32" t="s">
        <v>624</v>
      </c>
      <c r="K8" s="1" t="s">
        <v>629</v>
      </c>
      <c r="L8" s="1" t="s">
        <v>625</v>
      </c>
      <c r="M8" s="1" t="s">
        <v>623</v>
      </c>
      <c r="N8" s="12" t="s">
        <v>745</v>
      </c>
      <c r="O8" s="12" t="s">
        <v>746</v>
      </c>
      <c r="P8" s="12" t="s">
        <v>992</v>
      </c>
      <c r="Q8" s="12" t="s">
        <v>654</v>
      </c>
      <c r="R8" s="12" t="s">
        <v>1054</v>
      </c>
      <c r="S8" s="1" t="s">
        <v>971</v>
      </c>
    </row>
    <row r="9" spans="1:19" x14ac:dyDescent="0.6">
      <c r="A9" t="s">
        <v>914</v>
      </c>
      <c r="B9" t="s">
        <v>914</v>
      </c>
      <c r="C9">
        <v>45.5</v>
      </c>
      <c r="D9">
        <v>-123.5</v>
      </c>
      <c r="E9">
        <v>100</v>
      </c>
      <c r="F9">
        <v>10.3</v>
      </c>
      <c r="G9">
        <v>4.82</v>
      </c>
      <c r="H9">
        <v>122.1</v>
      </c>
      <c r="I9" t="s">
        <v>969</v>
      </c>
      <c r="J9" s="26">
        <v>48.4166666666667</v>
      </c>
      <c r="K9">
        <v>-124.01666666666701</v>
      </c>
      <c r="L9">
        <v>75</v>
      </c>
      <c r="M9">
        <v>1998</v>
      </c>
      <c r="N9">
        <v>8.9</v>
      </c>
      <c r="O9">
        <v>2.67</v>
      </c>
      <c r="P9" t="s">
        <v>666</v>
      </c>
      <c r="Q9" t="s">
        <v>569</v>
      </c>
      <c r="R9" t="s">
        <v>689</v>
      </c>
      <c r="S9" t="s">
        <v>907</v>
      </c>
    </row>
    <row r="10" spans="1:19" x14ac:dyDescent="0.6">
      <c r="A10" t="s">
        <v>919</v>
      </c>
      <c r="B10" t="s">
        <v>919</v>
      </c>
      <c r="C10">
        <v>44.866666666666667</v>
      </c>
      <c r="D10">
        <v>-122.18333333333334</v>
      </c>
      <c r="E10">
        <v>305</v>
      </c>
      <c r="F10">
        <v>8.3000000000000007</v>
      </c>
      <c r="G10">
        <v>3.75</v>
      </c>
      <c r="H10">
        <v>121.6</v>
      </c>
      <c r="I10" t="s">
        <v>969</v>
      </c>
      <c r="J10" s="26">
        <v>48.416666666666664</v>
      </c>
      <c r="K10">
        <v>-124.01666666666667</v>
      </c>
      <c r="L10">
        <v>75</v>
      </c>
      <c r="M10">
        <v>1998</v>
      </c>
      <c r="N10">
        <v>8.9</v>
      </c>
      <c r="O10">
        <v>2.67</v>
      </c>
      <c r="P10" t="s">
        <v>666</v>
      </c>
      <c r="Q10" t="s">
        <v>569</v>
      </c>
      <c r="R10" t="s">
        <v>689</v>
      </c>
      <c r="S10" t="str">
        <f>S9</f>
        <v>NG TSUGHE Hannerz et al. 1999</v>
      </c>
    </row>
    <row r="11" spans="1:19" x14ac:dyDescent="0.6">
      <c r="A11" t="s">
        <v>922</v>
      </c>
      <c r="B11" t="s">
        <v>922</v>
      </c>
      <c r="C11">
        <v>50</v>
      </c>
      <c r="D11">
        <v>-125</v>
      </c>
      <c r="E11">
        <v>120</v>
      </c>
      <c r="F11">
        <v>9.1</v>
      </c>
      <c r="G11">
        <v>2.68</v>
      </c>
      <c r="H11">
        <v>126.5</v>
      </c>
      <c r="I11" t="s">
        <v>969</v>
      </c>
      <c r="J11" s="26">
        <v>48.416666666666664</v>
      </c>
      <c r="K11">
        <v>-124.01666666666667</v>
      </c>
      <c r="L11">
        <v>75</v>
      </c>
      <c r="M11">
        <v>1998</v>
      </c>
      <c r="N11">
        <v>8.9</v>
      </c>
      <c r="O11">
        <v>2.67</v>
      </c>
      <c r="P11" t="s">
        <v>666</v>
      </c>
      <c r="Q11" t="s">
        <v>569</v>
      </c>
      <c r="R11" t="s">
        <v>689</v>
      </c>
      <c r="S11" t="str">
        <f t="shared" ref="S11:S12" si="0">S10</f>
        <v>NG TSUGHE Hannerz et al. 1999</v>
      </c>
    </row>
    <row r="12" spans="1:19" x14ac:dyDescent="0.6">
      <c r="A12" t="s">
        <v>925</v>
      </c>
      <c r="B12" t="s">
        <v>925</v>
      </c>
      <c r="C12">
        <v>53.5</v>
      </c>
      <c r="D12">
        <v>-132.15</v>
      </c>
      <c r="E12">
        <v>30</v>
      </c>
      <c r="F12">
        <v>7.2</v>
      </c>
      <c r="G12">
        <v>4.17</v>
      </c>
      <c r="H12">
        <v>133.5</v>
      </c>
      <c r="I12" t="s">
        <v>969</v>
      </c>
      <c r="J12" s="26">
        <v>48.416666666666664</v>
      </c>
      <c r="K12">
        <v>-124.01666666666667</v>
      </c>
      <c r="L12">
        <v>75</v>
      </c>
      <c r="M12">
        <v>1998</v>
      </c>
      <c r="N12">
        <v>8.9</v>
      </c>
      <c r="O12">
        <v>2.67</v>
      </c>
      <c r="P12" t="s">
        <v>666</v>
      </c>
      <c r="Q12" t="s">
        <v>569</v>
      </c>
      <c r="R12" t="s">
        <v>689</v>
      </c>
      <c r="S12" t="str">
        <f t="shared" si="0"/>
        <v>NG TSUGHE Hannerz et al. 1999</v>
      </c>
    </row>
    <row r="15" spans="1:19" x14ac:dyDescent="0.6">
      <c r="L15" t="s">
        <v>915</v>
      </c>
      <c r="N15" t="s">
        <v>916</v>
      </c>
    </row>
    <row r="17" spans="2:11" x14ac:dyDescent="0.6">
      <c r="B17" t="s">
        <v>917</v>
      </c>
      <c r="C17" t="s">
        <v>918</v>
      </c>
      <c r="D17">
        <v>45</v>
      </c>
      <c r="E17">
        <v>30</v>
      </c>
      <c r="F17">
        <f>D17+E17/60</f>
        <v>45.5</v>
      </c>
    </row>
    <row r="18" spans="2:11" x14ac:dyDescent="0.6">
      <c r="B18" t="s">
        <v>920</v>
      </c>
      <c r="C18" t="s">
        <v>921</v>
      </c>
      <c r="D18">
        <v>44</v>
      </c>
      <c r="E18">
        <v>52</v>
      </c>
      <c r="F18">
        <f t="shared" ref="F18:F28" si="1">D18+E18/60</f>
        <v>44.866666666666667</v>
      </c>
      <c r="K18">
        <v>-1</v>
      </c>
    </row>
    <row r="19" spans="2:11" x14ac:dyDescent="0.6">
      <c r="B19" t="s">
        <v>923</v>
      </c>
      <c r="C19" t="s">
        <v>924</v>
      </c>
      <c r="D19">
        <v>50</v>
      </c>
      <c r="F19">
        <f t="shared" si="1"/>
        <v>50</v>
      </c>
    </row>
    <row r="20" spans="2:11" x14ac:dyDescent="0.6">
      <c r="B20" t="s">
        <v>926</v>
      </c>
      <c r="C20" t="s">
        <v>927</v>
      </c>
      <c r="D20">
        <v>53</v>
      </c>
      <c r="E20">
        <v>30</v>
      </c>
      <c r="F20">
        <f t="shared" si="1"/>
        <v>53.5</v>
      </c>
    </row>
    <row r="21" spans="2:11" x14ac:dyDescent="0.6">
      <c r="F21">
        <f t="shared" si="1"/>
        <v>0</v>
      </c>
    </row>
    <row r="22" spans="2:11" x14ac:dyDescent="0.6">
      <c r="D22">
        <v>123</v>
      </c>
      <c r="E22">
        <v>30</v>
      </c>
      <c r="F22">
        <f t="shared" si="1"/>
        <v>123.5</v>
      </c>
    </row>
    <row r="23" spans="2:11" x14ac:dyDescent="0.6">
      <c r="D23">
        <v>122</v>
      </c>
      <c r="E23">
        <v>11</v>
      </c>
      <c r="F23">
        <f t="shared" si="1"/>
        <v>122.18333333333334</v>
      </c>
    </row>
    <row r="24" spans="2:11" x14ac:dyDescent="0.6">
      <c r="D24">
        <v>125</v>
      </c>
      <c r="F24">
        <f t="shared" si="1"/>
        <v>125</v>
      </c>
    </row>
    <row r="25" spans="2:11" x14ac:dyDescent="0.6">
      <c r="D25">
        <v>132</v>
      </c>
      <c r="E25">
        <v>9</v>
      </c>
      <c r="F25">
        <f t="shared" si="1"/>
        <v>132.15</v>
      </c>
    </row>
    <row r="26" spans="2:11" x14ac:dyDescent="0.6">
      <c r="F26">
        <f t="shared" si="1"/>
        <v>0</v>
      </c>
    </row>
    <row r="27" spans="2:11" x14ac:dyDescent="0.6">
      <c r="D27">
        <v>48</v>
      </c>
      <c r="E27">
        <v>25</v>
      </c>
      <c r="F27">
        <f t="shared" si="1"/>
        <v>48.416666666666664</v>
      </c>
    </row>
    <row r="28" spans="2:11" x14ac:dyDescent="0.6">
      <c r="D28">
        <v>124</v>
      </c>
      <c r="E28">
        <v>1</v>
      </c>
      <c r="F28">
        <f t="shared" si="1"/>
        <v>124.01666666666667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FA74-2964-4983-A3D1-6B611143D73D}">
  <dimension ref="A1:V71"/>
  <sheetViews>
    <sheetView topLeftCell="A4" zoomScaleNormal="100" workbookViewId="0">
      <selection activeCell="K77" sqref="K77"/>
    </sheetView>
  </sheetViews>
  <sheetFormatPr defaultRowHeight="15.6" x14ac:dyDescent="0.6"/>
  <cols>
    <col min="1" max="2" width="8.796875" style="4"/>
    <col min="3" max="3" width="20.34765625" style="4" customWidth="1"/>
    <col min="4" max="16384" width="8.796875" style="4"/>
  </cols>
  <sheetData>
    <row r="1" spans="1:22" x14ac:dyDescent="0.6">
      <c r="B1" s="4" t="s">
        <v>809</v>
      </c>
      <c r="C1" s="4" t="s">
        <v>748</v>
      </c>
      <c r="D1" s="4" t="s">
        <v>665</v>
      </c>
    </row>
    <row r="3" spans="1:22" x14ac:dyDescent="0.6">
      <c r="B3" s="4" t="s">
        <v>998</v>
      </c>
    </row>
    <row r="6" spans="1:22" x14ac:dyDescent="0.6">
      <c r="D6" s="1"/>
      <c r="E6" s="1"/>
    </row>
    <row r="7" spans="1:22" x14ac:dyDescent="0.6">
      <c r="B7" s="1" t="s">
        <v>0</v>
      </c>
      <c r="C7" s="1" t="s">
        <v>1</v>
      </c>
      <c r="D7" s="1" t="s">
        <v>673</v>
      </c>
      <c r="E7" s="1" t="s">
        <v>674</v>
      </c>
      <c r="F7" s="1" t="s">
        <v>675</v>
      </c>
      <c r="G7" s="1" t="s">
        <v>743</v>
      </c>
      <c r="H7" s="12" t="s">
        <v>744</v>
      </c>
      <c r="I7" s="1" t="s">
        <v>39</v>
      </c>
      <c r="J7" s="1" t="s">
        <v>40</v>
      </c>
      <c r="K7" s="1" t="s">
        <v>624</v>
      </c>
      <c r="L7" s="1" t="s">
        <v>629</v>
      </c>
      <c r="M7" s="1" t="s">
        <v>625</v>
      </c>
      <c r="N7" s="1" t="s">
        <v>623</v>
      </c>
      <c r="O7" s="12" t="s">
        <v>745</v>
      </c>
      <c r="P7" s="12" t="s">
        <v>746</v>
      </c>
      <c r="Q7" s="12" t="s">
        <v>992</v>
      </c>
      <c r="R7" s="12" t="s">
        <v>654</v>
      </c>
      <c r="S7" s="12" t="s">
        <v>1054</v>
      </c>
      <c r="T7" s="1" t="s">
        <v>971</v>
      </c>
    </row>
    <row r="8" spans="1:22" x14ac:dyDescent="0.6">
      <c r="A8" s="4" t="s">
        <v>1051</v>
      </c>
      <c r="B8" s="27">
        <v>2</v>
      </c>
      <c r="C8" s="4" t="s">
        <v>1039</v>
      </c>
      <c r="D8">
        <v>49.533333333333331</v>
      </c>
      <c r="E8">
        <v>0.76666666666666672</v>
      </c>
      <c r="F8" s="4">
        <v>80</v>
      </c>
      <c r="G8" s="4">
        <v>10.516666666666666</v>
      </c>
      <c r="H8">
        <v>5.875</v>
      </c>
      <c r="I8" s="4">
        <v>125.6</v>
      </c>
      <c r="J8" s="4" t="s">
        <v>969</v>
      </c>
      <c r="K8" s="4">
        <f>48+38/60</f>
        <v>48.633333333333333</v>
      </c>
      <c r="L8" s="4">
        <f>19+2/60</f>
        <v>19.033333333333335</v>
      </c>
      <c r="M8" s="4">
        <v>810</v>
      </c>
      <c r="N8" s="4">
        <v>2007</v>
      </c>
      <c r="O8" s="22">
        <v>7.891667</v>
      </c>
      <c r="P8" s="4">
        <v>6.2166666666666703</v>
      </c>
      <c r="Q8" s="4" t="s">
        <v>665</v>
      </c>
      <c r="R8" s="4" t="s">
        <v>809</v>
      </c>
      <c r="S8" s="4" t="s">
        <v>670</v>
      </c>
      <c r="T8" s="4" t="s">
        <v>997</v>
      </c>
    </row>
    <row r="9" spans="1:22" x14ac:dyDescent="0.6">
      <c r="A9" s="4" t="s">
        <v>1051</v>
      </c>
      <c r="B9" s="27">
        <v>3</v>
      </c>
      <c r="C9" s="4" t="s">
        <v>1009</v>
      </c>
      <c r="D9">
        <v>49.25</v>
      </c>
      <c r="E9">
        <v>3.1</v>
      </c>
      <c r="F9" s="4">
        <v>140</v>
      </c>
      <c r="G9" s="4">
        <v>10.108333333333333</v>
      </c>
      <c r="H9">
        <v>5.3666700000000001</v>
      </c>
      <c r="I9" s="4">
        <v>127.2</v>
      </c>
      <c r="J9" s="4" t="s">
        <v>969</v>
      </c>
      <c r="K9" s="4">
        <f t="shared" ref="K9:K71" si="0">48+38/60</f>
        <v>48.633333333333333</v>
      </c>
      <c r="L9" s="4">
        <f t="shared" ref="L9:L71" si="1">19+2/60</f>
        <v>19.033333333333335</v>
      </c>
      <c r="M9" s="4">
        <v>810</v>
      </c>
      <c r="N9" s="4">
        <v>2007</v>
      </c>
      <c r="O9" s="22">
        <v>7.891667</v>
      </c>
      <c r="P9" s="4">
        <v>6.2166666666666703</v>
      </c>
      <c r="Q9" s="4" t="s">
        <v>665</v>
      </c>
      <c r="R9" s="4" t="s">
        <v>809</v>
      </c>
      <c r="S9" s="4" t="s">
        <v>670</v>
      </c>
      <c r="T9" s="4" t="s">
        <v>997</v>
      </c>
    </row>
    <row r="10" spans="1:22" x14ac:dyDescent="0.6">
      <c r="A10" s="4" t="s">
        <v>1051</v>
      </c>
      <c r="B10" s="27">
        <v>4</v>
      </c>
      <c r="C10" s="4" t="s">
        <v>1040</v>
      </c>
      <c r="D10">
        <v>44.15</v>
      </c>
      <c r="E10">
        <v>2.5833333333333335</v>
      </c>
      <c r="F10" s="4">
        <v>850</v>
      </c>
      <c r="G10" s="4">
        <v>10.166666666666666</v>
      </c>
      <c r="H10">
        <v>7.4916669999999996</v>
      </c>
      <c r="I10" s="4">
        <v>128.1</v>
      </c>
      <c r="J10" s="4" t="s">
        <v>969</v>
      </c>
      <c r="K10" s="4">
        <f t="shared" si="0"/>
        <v>48.633333333333333</v>
      </c>
      <c r="L10" s="4">
        <f t="shared" si="1"/>
        <v>19.033333333333335</v>
      </c>
      <c r="M10" s="4">
        <v>810</v>
      </c>
      <c r="N10" s="4">
        <v>2007</v>
      </c>
      <c r="O10" s="22">
        <v>7.891667</v>
      </c>
      <c r="P10" s="4">
        <v>6.2166666666666703</v>
      </c>
      <c r="Q10" s="4" t="s">
        <v>665</v>
      </c>
      <c r="R10" s="4" t="s">
        <v>809</v>
      </c>
      <c r="S10" s="4" t="s">
        <v>670</v>
      </c>
      <c r="T10" s="4" t="s">
        <v>997</v>
      </c>
    </row>
    <row r="11" spans="1:22" x14ac:dyDescent="0.6">
      <c r="A11" s="4" t="s">
        <v>1051</v>
      </c>
      <c r="B11" s="27">
        <v>5</v>
      </c>
      <c r="C11" s="4" t="s">
        <v>1010</v>
      </c>
      <c r="D11">
        <v>48.366666666666667</v>
      </c>
      <c r="E11">
        <v>1.1499999999999999</v>
      </c>
      <c r="F11" s="4">
        <v>180</v>
      </c>
      <c r="G11" s="4">
        <v>10.391666666666667</v>
      </c>
      <c r="H11">
        <v>5.2833333333333341</v>
      </c>
      <c r="I11" s="4">
        <v>124.3</v>
      </c>
      <c r="J11" s="4" t="s">
        <v>969</v>
      </c>
      <c r="K11" s="4">
        <f t="shared" si="0"/>
        <v>48.633333333333333</v>
      </c>
      <c r="L11" s="4">
        <f t="shared" si="1"/>
        <v>19.033333333333335</v>
      </c>
      <c r="M11" s="4">
        <v>810</v>
      </c>
      <c r="N11" s="4">
        <v>2007</v>
      </c>
      <c r="O11" s="22">
        <v>7.891667</v>
      </c>
      <c r="P11" s="4">
        <v>6.2166666666666703</v>
      </c>
      <c r="Q11" s="4" t="s">
        <v>665</v>
      </c>
      <c r="R11" s="4" t="s">
        <v>809</v>
      </c>
      <c r="S11" s="4" t="s">
        <v>670</v>
      </c>
      <c r="T11" s="4" t="s">
        <v>997</v>
      </c>
    </row>
    <row r="12" spans="1:22" x14ac:dyDescent="0.6">
      <c r="A12" s="4" t="s">
        <v>1051</v>
      </c>
      <c r="B12" s="27">
        <v>6</v>
      </c>
      <c r="C12" t="s">
        <v>1011</v>
      </c>
      <c r="D12">
        <v>46.8</v>
      </c>
      <c r="E12">
        <v>5.833333333333333</v>
      </c>
      <c r="F12">
        <v>600</v>
      </c>
      <c r="G12" s="4">
        <v>8.125</v>
      </c>
      <c r="H12">
        <v>9.1416666666666675</v>
      </c>
      <c r="I12" s="4">
        <v>128.69999999999999</v>
      </c>
      <c r="J12" s="4" t="s">
        <v>969</v>
      </c>
      <c r="K12" s="4">
        <f t="shared" si="0"/>
        <v>48.633333333333333</v>
      </c>
      <c r="L12" s="4">
        <f t="shared" si="1"/>
        <v>19.033333333333335</v>
      </c>
      <c r="M12" s="4">
        <v>810</v>
      </c>
      <c r="N12" s="4">
        <v>2007</v>
      </c>
      <c r="O12" s="22">
        <v>7.891667</v>
      </c>
      <c r="P12" s="4">
        <v>6.2166666666666703</v>
      </c>
      <c r="Q12" s="4" t="s">
        <v>665</v>
      </c>
      <c r="R12" s="4" t="s">
        <v>809</v>
      </c>
      <c r="S12" s="4" t="s">
        <v>670</v>
      </c>
      <c r="T12" s="4" t="s">
        <v>997</v>
      </c>
    </row>
    <row r="13" spans="1:22" x14ac:dyDescent="0.6">
      <c r="A13" s="4" t="s">
        <v>1052</v>
      </c>
      <c r="B13" s="27">
        <v>12</v>
      </c>
      <c r="C13" t="s">
        <v>1012</v>
      </c>
      <c r="D13">
        <v>49.666666666666664</v>
      </c>
      <c r="E13">
        <v>6.2</v>
      </c>
      <c r="F13">
        <v>400</v>
      </c>
      <c r="G13" s="4">
        <v>9.0666666666666682</v>
      </c>
      <c r="H13">
        <v>7.1083333333333334</v>
      </c>
      <c r="I13" s="4">
        <v>120.8</v>
      </c>
      <c r="J13" s="4" t="s">
        <v>969</v>
      </c>
      <c r="K13" s="4">
        <f t="shared" si="0"/>
        <v>48.633333333333333</v>
      </c>
      <c r="L13" s="4">
        <f t="shared" si="1"/>
        <v>19.033333333333335</v>
      </c>
      <c r="M13" s="4">
        <v>810</v>
      </c>
      <c r="N13" s="4">
        <v>2007</v>
      </c>
      <c r="O13" s="22">
        <v>7.891667</v>
      </c>
      <c r="P13" s="4">
        <v>6.2166666666666703</v>
      </c>
      <c r="Q13" s="4" t="s">
        <v>665</v>
      </c>
      <c r="R13" s="4" t="s">
        <v>809</v>
      </c>
      <c r="S13" s="4" t="s">
        <v>670</v>
      </c>
      <c r="T13" s="4" t="s">
        <v>997</v>
      </c>
    </row>
    <row r="14" spans="1:22" x14ac:dyDescent="0.6">
      <c r="A14" s="4" t="s">
        <v>1053</v>
      </c>
      <c r="B14" s="27">
        <v>13</v>
      </c>
      <c r="C14" t="s">
        <v>1013</v>
      </c>
      <c r="D14">
        <v>50.833333333333336</v>
      </c>
      <c r="E14">
        <v>4.416666666666667</v>
      </c>
      <c r="F14">
        <v>110</v>
      </c>
      <c r="G14" s="4">
        <v>9.9083333333333332</v>
      </c>
      <c r="H14">
        <v>6.8000000000000007</v>
      </c>
      <c r="I14">
        <v>130.5</v>
      </c>
      <c r="J14" s="4" t="s">
        <v>969</v>
      </c>
      <c r="K14" s="4">
        <f t="shared" si="0"/>
        <v>48.633333333333333</v>
      </c>
      <c r="L14" s="4">
        <f t="shared" si="1"/>
        <v>19.033333333333335</v>
      </c>
      <c r="M14" s="4">
        <v>810</v>
      </c>
      <c r="N14" s="4">
        <v>2007</v>
      </c>
      <c r="O14" s="22">
        <v>7.891667</v>
      </c>
      <c r="P14" s="4">
        <v>6.2166666666666703</v>
      </c>
      <c r="Q14" s="4" t="s">
        <v>665</v>
      </c>
      <c r="R14" s="4" t="s">
        <v>809</v>
      </c>
      <c r="S14" s="4" t="s">
        <v>670</v>
      </c>
      <c r="T14" s="4" t="s">
        <v>997</v>
      </c>
      <c r="U14" s="28"/>
      <c r="V14" s="29"/>
    </row>
    <row r="15" spans="1:22" x14ac:dyDescent="0.6">
      <c r="A15" s="4" t="s">
        <v>1041</v>
      </c>
      <c r="B15" s="27">
        <v>14</v>
      </c>
      <c r="C15" t="s">
        <v>1014</v>
      </c>
      <c r="D15">
        <v>51.93333333333333</v>
      </c>
      <c r="E15">
        <v>6.7333333333333334</v>
      </c>
      <c r="F15">
        <v>45</v>
      </c>
      <c r="G15" s="4">
        <v>9.4499999999999993</v>
      </c>
      <c r="H15">
        <v>6.25</v>
      </c>
      <c r="I15">
        <v>126.9</v>
      </c>
      <c r="J15" s="4" t="s">
        <v>969</v>
      </c>
      <c r="K15" s="4">
        <f t="shared" si="0"/>
        <v>48.633333333333333</v>
      </c>
      <c r="L15" s="4">
        <f t="shared" si="1"/>
        <v>19.033333333333335</v>
      </c>
      <c r="M15" s="4">
        <v>810</v>
      </c>
      <c r="N15" s="4">
        <v>2007</v>
      </c>
      <c r="O15" s="22">
        <v>7.891667</v>
      </c>
      <c r="P15" s="4">
        <v>6.2166666666666703</v>
      </c>
      <c r="Q15" s="4" t="s">
        <v>665</v>
      </c>
      <c r="R15" s="4" t="s">
        <v>809</v>
      </c>
      <c r="S15" s="4" t="s">
        <v>670</v>
      </c>
      <c r="T15" s="4" t="s">
        <v>997</v>
      </c>
      <c r="U15" s="28"/>
      <c r="V15" s="29"/>
    </row>
    <row r="16" spans="1:22" x14ac:dyDescent="0.6">
      <c r="A16" s="4" t="s">
        <v>1041</v>
      </c>
      <c r="B16" s="27">
        <v>15</v>
      </c>
      <c r="C16" t="s">
        <v>1015</v>
      </c>
      <c r="D16">
        <v>52.283333333333331</v>
      </c>
      <c r="E16">
        <v>5.8</v>
      </c>
      <c r="F16">
        <v>33</v>
      </c>
      <c r="G16" s="4">
        <v>9.1166666666666671</v>
      </c>
      <c r="H16">
        <v>6.5916666666666677</v>
      </c>
      <c r="I16">
        <v>130.80000000000001</v>
      </c>
      <c r="J16" s="4" t="s">
        <v>969</v>
      </c>
      <c r="K16" s="4">
        <f t="shared" si="0"/>
        <v>48.633333333333333</v>
      </c>
      <c r="L16" s="4">
        <f t="shared" si="1"/>
        <v>19.033333333333335</v>
      </c>
      <c r="M16" s="4">
        <v>810</v>
      </c>
      <c r="N16" s="4">
        <v>2007</v>
      </c>
      <c r="O16" s="22">
        <v>7.891667</v>
      </c>
      <c r="P16" s="4">
        <v>6.2166666666666703</v>
      </c>
      <c r="Q16" s="4" t="s">
        <v>665</v>
      </c>
      <c r="R16" s="4" t="s">
        <v>809</v>
      </c>
      <c r="S16" s="4" t="s">
        <v>670</v>
      </c>
      <c r="T16" s="4" t="s">
        <v>997</v>
      </c>
      <c r="U16" s="28"/>
      <c r="V16" s="29"/>
    </row>
    <row r="17" spans="1:22" x14ac:dyDescent="0.6">
      <c r="A17" s="4" t="s">
        <v>885</v>
      </c>
      <c r="B17" s="27">
        <v>16</v>
      </c>
      <c r="C17" t="s">
        <v>1016</v>
      </c>
      <c r="D17">
        <v>41.56666666666667</v>
      </c>
      <c r="E17">
        <v>23.733333333333334</v>
      </c>
      <c r="F17">
        <v>1450</v>
      </c>
      <c r="G17" s="4">
        <v>9.9333333333333318</v>
      </c>
      <c r="H17">
        <v>5.3083333333333336</v>
      </c>
      <c r="I17">
        <v>125.3</v>
      </c>
      <c r="J17" s="4" t="s">
        <v>969</v>
      </c>
      <c r="K17" s="4">
        <f t="shared" si="0"/>
        <v>48.633333333333333</v>
      </c>
      <c r="L17" s="4">
        <f t="shared" si="1"/>
        <v>19.033333333333335</v>
      </c>
      <c r="M17" s="4">
        <v>810</v>
      </c>
      <c r="N17" s="4">
        <v>2007</v>
      </c>
      <c r="O17" s="22">
        <v>7.891667</v>
      </c>
      <c r="P17" s="4">
        <v>6.2166666666666703</v>
      </c>
      <c r="Q17" s="4" t="s">
        <v>665</v>
      </c>
      <c r="R17" s="4" t="s">
        <v>809</v>
      </c>
      <c r="S17" s="4" t="s">
        <v>670</v>
      </c>
      <c r="T17" s="4" t="s">
        <v>997</v>
      </c>
      <c r="U17" s="28"/>
      <c r="V17" s="29"/>
    </row>
    <row r="18" spans="1:22" x14ac:dyDescent="0.6">
      <c r="A18" s="4" t="s">
        <v>1042</v>
      </c>
      <c r="B18" s="27">
        <v>18</v>
      </c>
      <c r="C18" t="s">
        <v>1017</v>
      </c>
      <c r="D18">
        <v>51.716666666666669</v>
      </c>
      <c r="E18">
        <v>-2</v>
      </c>
      <c r="F18">
        <v>140</v>
      </c>
      <c r="G18" s="4">
        <v>9.5166666666666675</v>
      </c>
      <c r="H18">
        <v>5.875</v>
      </c>
      <c r="I18">
        <v>123.2</v>
      </c>
      <c r="J18" s="4" t="s">
        <v>969</v>
      </c>
      <c r="K18" s="4">
        <f t="shared" si="0"/>
        <v>48.633333333333333</v>
      </c>
      <c r="L18" s="4">
        <f t="shared" si="1"/>
        <v>19.033333333333335</v>
      </c>
      <c r="M18" s="4">
        <v>810</v>
      </c>
      <c r="N18" s="4">
        <v>2007</v>
      </c>
      <c r="O18" s="22">
        <v>7.891667</v>
      </c>
      <c r="P18" s="4">
        <v>6.2166666666666703</v>
      </c>
      <c r="Q18" s="4" t="s">
        <v>665</v>
      </c>
      <c r="R18" s="4" t="s">
        <v>809</v>
      </c>
      <c r="S18" s="4" t="s">
        <v>670</v>
      </c>
      <c r="T18" s="4" t="s">
        <v>997</v>
      </c>
      <c r="U18" s="28"/>
      <c r="V18" s="29"/>
    </row>
    <row r="19" spans="1:22" x14ac:dyDescent="0.6">
      <c r="A19" s="4" t="s">
        <v>1043</v>
      </c>
      <c r="B19" s="27">
        <v>21</v>
      </c>
      <c r="C19" t="s">
        <v>1018</v>
      </c>
      <c r="D19">
        <v>54.916666666666664</v>
      </c>
      <c r="E19">
        <v>9.5833333333333339</v>
      </c>
      <c r="F19">
        <v>50</v>
      </c>
      <c r="G19" s="4">
        <v>8.15</v>
      </c>
      <c r="H19">
        <v>6.5666666666666673</v>
      </c>
      <c r="I19">
        <v>121.9</v>
      </c>
      <c r="J19" s="4" t="s">
        <v>969</v>
      </c>
      <c r="K19" s="4">
        <f t="shared" si="0"/>
        <v>48.633333333333333</v>
      </c>
      <c r="L19" s="4">
        <f t="shared" si="1"/>
        <v>19.033333333333335</v>
      </c>
      <c r="M19" s="4">
        <v>810</v>
      </c>
      <c r="N19" s="4">
        <v>2007</v>
      </c>
      <c r="O19" s="22">
        <v>7.891667</v>
      </c>
      <c r="P19" s="4">
        <v>6.2166666666666703</v>
      </c>
      <c r="Q19" s="4" t="s">
        <v>665</v>
      </c>
      <c r="R19" s="4" t="s">
        <v>809</v>
      </c>
      <c r="S19" s="4" t="s">
        <v>670</v>
      </c>
      <c r="T19" s="4" t="s">
        <v>997</v>
      </c>
      <c r="U19" s="28"/>
      <c r="V19" s="29"/>
    </row>
    <row r="20" spans="1:22" x14ac:dyDescent="0.6">
      <c r="A20" s="4" t="s">
        <v>1043</v>
      </c>
      <c r="B20" s="27">
        <v>23</v>
      </c>
      <c r="C20" t="s">
        <v>1019</v>
      </c>
      <c r="D20">
        <v>55.56666666666667</v>
      </c>
      <c r="E20">
        <v>13.2</v>
      </c>
      <c r="F20">
        <v>40</v>
      </c>
      <c r="G20" s="4">
        <v>8.3916666666666675</v>
      </c>
      <c r="H20">
        <v>4.8333333333333339</v>
      </c>
      <c r="I20">
        <v>127.8</v>
      </c>
      <c r="J20" s="4" t="s">
        <v>969</v>
      </c>
      <c r="K20" s="4">
        <f t="shared" si="0"/>
        <v>48.633333333333333</v>
      </c>
      <c r="L20" s="4">
        <f t="shared" si="1"/>
        <v>19.033333333333335</v>
      </c>
      <c r="M20" s="4">
        <v>810</v>
      </c>
      <c r="N20" s="4">
        <v>2007</v>
      </c>
      <c r="O20" s="22">
        <v>7.891667</v>
      </c>
      <c r="P20" s="4">
        <v>6.2166666666666703</v>
      </c>
      <c r="Q20" s="4" t="s">
        <v>665</v>
      </c>
      <c r="R20" s="4" t="s">
        <v>809</v>
      </c>
      <c r="S20" s="4" t="s">
        <v>670</v>
      </c>
      <c r="T20" s="4" t="s">
        <v>997</v>
      </c>
      <c r="U20" s="28"/>
      <c r="V20" s="29"/>
    </row>
    <row r="21" spans="1:22" x14ac:dyDescent="0.6">
      <c r="A21" s="4" t="s">
        <v>1044</v>
      </c>
      <c r="B21" s="27">
        <v>26</v>
      </c>
      <c r="C21" t="s">
        <v>1020</v>
      </c>
      <c r="D21">
        <v>53.65</v>
      </c>
      <c r="E21">
        <v>10.666666666666666</v>
      </c>
      <c r="F21">
        <v>55</v>
      </c>
      <c r="G21" s="4">
        <v>8.5916666666666668</v>
      </c>
      <c r="H21">
        <v>5.5083333333333337</v>
      </c>
      <c r="I21">
        <v>121.3</v>
      </c>
      <c r="J21" s="4" t="s">
        <v>969</v>
      </c>
      <c r="K21" s="4">
        <f t="shared" si="0"/>
        <v>48.633333333333333</v>
      </c>
      <c r="L21" s="4">
        <f t="shared" si="1"/>
        <v>19.033333333333335</v>
      </c>
      <c r="M21" s="4">
        <v>810</v>
      </c>
      <c r="N21" s="4">
        <v>2007</v>
      </c>
      <c r="O21" s="22">
        <v>7.891667</v>
      </c>
      <c r="P21" s="4">
        <v>6.2166666666666703</v>
      </c>
      <c r="Q21" s="4" t="s">
        <v>665</v>
      </c>
      <c r="R21" s="4" t="s">
        <v>809</v>
      </c>
      <c r="S21" s="4" t="s">
        <v>670</v>
      </c>
      <c r="T21" s="4" t="s">
        <v>997</v>
      </c>
      <c r="U21" s="28"/>
      <c r="V21" s="29"/>
    </row>
    <row r="22" spans="1:22" x14ac:dyDescent="0.6">
      <c r="A22" s="4" t="s">
        <v>1044</v>
      </c>
      <c r="B22" s="27">
        <v>28</v>
      </c>
      <c r="C22" t="s">
        <v>1021</v>
      </c>
      <c r="D22">
        <v>50.35</v>
      </c>
      <c r="E22">
        <v>9.6833333333333336</v>
      </c>
      <c r="F22">
        <v>535</v>
      </c>
      <c r="G22" s="4">
        <v>7.7750000000000012</v>
      </c>
      <c r="H22">
        <v>6.125</v>
      </c>
      <c r="I22">
        <v>119.5</v>
      </c>
      <c r="J22" s="4" t="s">
        <v>969</v>
      </c>
      <c r="K22" s="4">
        <f t="shared" si="0"/>
        <v>48.633333333333333</v>
      </c>
      <c r="L22" s="4">
        <f t="shared" si="1"/>
        <v>19.033333333333335</v>
      </c>
      <c r="M22" s="4">
        <v>810</v>
      </c>
      <c r="N22" s="4">
        <v>2007</v>
      </c>
      <c r="O22" s="22">
        <v>7.891667</v>
      </c>
      <c r="P22" s="4">
        <v>6.2166666666666703</v>
      </c>
      <c r="Q22" s="4" t="s">
        <v>665</v>
      </c>
      <c r="R22" s="4" t="s">
        <v>809</v>
      </c>
      <c r="S22" s="4" t="s">
        <v>670</v>
      </c>
      <c r="T22" s="4" t="s">
        <v>997</v>
      </c>
      <c r="U22" s="28"/>
      <c r="V22" s="29"/>
    </row>
    <row r="23" spans="1:22" x14ac:dyDescent="0.6">
      <c r="A23" s="4" t="s">
        <v>1044</v>
      </c>
      <c r="B23" s="27">
        <v>30</v>
      </c>
      <c r="C23" t="s">
        <v>1022</v>
      </c>
      <c r="D23">
        <v>52.05</v>
      </c>
      <c r="E23">
        <v>12.416666666666666</v>
      </c>
      <c r="F23">
        <v>140</v>
      </c>
      <c r="G23" s="4">
        <v>8.9</v>
      </c>
      <c r="H23">
        <v>4.5083333333333337</v>
      </c>
      <c r="I23">
        <v>126.1</v>
      </c>
      <c r="J23" s="4" t="s">
        <v>969</v>
      </c>
      <c r="K23" s="4">
        <f t="shared" si="0"/>
        <v>48.633333333333333</v>
      </c>
      <c r="L23" s="4">
        <f t="shared" si="1"/>
        <v>19.033333333333335</v>
      </c>
      <c r="M23" s="4">
        <v>810</v>
      </c>
      <c r="N23" s="4">
        <v>2007</v>
      </c>
      <c r="O23" s="22">
        <v>7.891667</v>
      </c>
      <c r="P23" s="4">
        <v>6.2166666666666703</v>
      </c>
      <c r="Q23" s="4" t="s">
        <v>665</v>
      </c>
      <c r="R23" s="4" t="s">
        <v>809</v>
      </c>
      <c r="S23" s="4" t="s">
        <v>670</v>
      </c>
      <c r="T23" s="4" t="s">
        <v>997</v>
      </c>
      <c r="U23" s="28"/>
      <c r="V23" s="29"/>
    </row>
    <row r="24" spans="1:22" x14ac:dyDescent="0.6">
      <c r="A24" s="4" t="s">
        <v>1044</v>
      </c>
      <c r="B24" s="27">
        <v>31</v>
      </c>
      <c r="C24" t="s">
        <v>1023</v>
      </c>
      <c r="D24">
        <v>48.466666666666669</v>
      </c>
      <c r="E24">
        <v>9.4499999999999993</v>
      </c>
      <c r="F24">
        <v>760</v>
      </c>
      <c r="G24" s="4">
        <v>6.8583333333333334</v>
      </c>
      <c r="H24">
        <v>7.7916666666666679</v>
      </c>
      <c r="I24">
        <v>124</v>
      </c>
      <c r="J24" s="4" t="s">
        <v>969</v>
      </c>
      <c r="K24" s="4">
        <f t="shared" si="0"/>
        <v>48.633333333333333</v>
      </c>
      <c r="L24" s="4">
        <f t="shared" si="1"/>
        <v>19.033333333333335</v>
      </c>
      <c r="M24" s="4">
        <v>810</v>
      </c>
      <c r="N24" s="4">
        <v>2007</v>
      </c>
      <c r="O24" s="22">
        <v>7.891667</v>
      </c>
      <c r="P24" s="4">
        <v>6.2166666666666703</v>
      </c>
      <c r="Q24" s="4" t="s">
        <v>665</v>
      </c>
      <c r="R24" s="4" t="s">
        <v>809</v>
      </c>
      <c r="S24" s="4" t="s">
        <v>670</v>
      </c>
      <c r="T24" s="4" t="s">
        <v>997</v>
      </c>
      <c r="U24" s="28"/>
      <c r="V24" s="29"/>
    </row>
    <row r="25" spans="1:22" x14ac:dyDescent="0.6">
      <c r="A25" s="4" t="s">
        <v>1045</v>
      </c>
      <c r="B25" s="27">
        <v>35</v>
      </c>
      <c r="C25" t="s">
        <v>1024</v>
      </c>
      <c r="D25">
        <v>47.716666666666669</v>
      </c>
      <c r="E25">
        <v>14.1</v>
      </c>
      <c r="F25">
        <v>1250</v>
      </c>
      <c r="G25" s="4">
        <v>4.7833333333333332</v>
      </c>
      <c r="H25">
        <v>12.466666666666669</v>
      </c>
      <c r="I25">
        <v>120.9</v>
      </c>
      <c r="J25" s="4" t="s">
        <v>969</v>
      </c>
      <c r="K25" s="4">
        <f t="shared" si="0"/>
        <v>48.633333333333333</v>
      </c>
      <c r="L25" s="4">
        <f t="shared" si="1"/>
        <v>19.033333333333335</v>
      </c>
      <c r="M25" s="4">
        <v>810</v>
      </c>
      <c r="N25" s="4">
        <v>2007</v>
      </c>
      <c r="O25" s="22">
        <v>7.891667</v>
      </c>
      <c r="P25" s="4">
        <v>6.2166666666666703</v>
      </c>
      <c r="Q25" s="4" t="s">
        <v>665</v>
      </c>
      <c r="R25" s="4" t="s">
        <v>809</v>
      </c>
      <c r="S25" s="4" t="s">
        <v>670</v>
      </c>
      <c r="T25" s="4" t="s">
        <v>997</v>
      </c>
      <c r="U25" s="28"/>
      <c r="V25" s="29"/>
    </row>
    <row r="26" spans="1:22" x14ac:dyDescent="0.6">
      <c r="A26" s="4" t="s">
        <v>1045</v>
      </c>
      <c r="B26" s="27">
        <v>36</v>
      </c>
      <c r="C26" t="s">
        <v>1025</v>
      </c>
      <c r="D26">
        <v>47.533333333333331</v>
      </c>
      <c r="E26">
        <v>14.85</v>
      </c>
      <c r="F26">
        <v>1100</v>
      </c>
      <c r="G26" s="4">
        <v>5.0583333333333327</v>
      </c>
      <c r="H26">
        <v>10.9</v>
      </c>
      <c r="I26">
        <v>114.7</v>
      </c>
      <c r="J26" s="4" t="s">
        <v>969</v>
      </c>
      <c r="K26" s="4">
        <f t="shared" si="0"/>
        <v>48.633333333333333</v>
      </c>
      <c r="L26" s="4">
        <f t="shared" si="1"/>
        <v>19.033333333333335</v>
      </c>
      <c r="M26" s="4">
        <v>810</v>
      </c>
      <c r="N26" s="4">
        <v>2007</v>
      </c>
      <c r="O26" s="22">
        <v>7.891667</v>
      </c>
      <c r="P26" s="4">
        <v>6.2166666666666703</v>
      </c>
      <c r="Q26" s="4" t="s">
        <v>665</v>
      </c>
      <c r="R26" s="4" t="s">
        <v>809</v>
      </c>
      <c r="S26" s="4" t="s">
        <v>670</v>
      </c>
      <c r="T26" s="4" t="s">
        <v>997</v>
      </c>
      <c r="U26" s="28"/>
      <c r="V26" s="29"/>
    </row>
    <row r="27" spans="1:22" x14ac:dyDescent="0.6">
      <c r="A27" s="4" t="s">
        <v>1047</v>
      </c>
      <c r="B27" s="27">
        <v>39</v>
      </c>
      <c r="C27" t="s">
        <v>1026</v>
      </c>
      <c r="D27">
        <v>49.833333333333336</v>
      </c>
      <c r="E27">
        <v>19.166666666666668</v>
      </c>
      <c r="F27">
        <v>450</v>
      </c>
      <c r="G27" s="4">
        <v>7.2083333333333321</v>
      </c>
      <c r="H27">
        <v>8.1166667000000015</v>
      </c>
      <c r="I27">
        <v>116.6</v>
      </c>
      <c r="J27" s="4" t="s">
        <v>969</v>
      </c>
      <c r="K27" s="4">
        <f t="shared" si="0"/>
        <v>48.633333333333333</v>
      </c>
      <c r="L27" s="4">
        <f t="shared" si="1"/>
        <v>19.033333333333335</v>
      </c>
      <c r="M27" s="4">
        <v>810</v>
      </c>
      <c r="N27" s="4">
        <v>2007</v>
      </c>
      <c r="O27" s="22">
        <v>7.891667</v>
      </c>
      <c r="P27" s="4">
        <v>6.2166666666666703</v>
      </c>
      <c r="Q27" s="4" t="s">
        <v>665</v>
      </c>
      <c r="R27" s="4" t="s">
        <v>809</v>
      </c>
      <c r="S27" s="4" t="s">
        <v>670</v>
      </c>
      <c r="T27" s="4" t="s">
        <v>997</v>
      </c>
      <c r="U27" s="28"/>
      <c r="V27" s="29"/>
    </row>
    <row r="28" spans="1:22" x14ac:dyDescent="0.6">
      <c r="A28" s="4" t="s">
        <v>1047</v>
      </c>
      <c r="B28" s="27">
        <v>40</v>
      </c>
      <c r="C28" t="s">
        <v>1027</v>
      </c>
      <c r="D28">
        <v>49.466666666666669</v>
      </c>
      <c r="E28">
        <v>22.333333333333332</v>
      </c>
      <c r="F28">
        <v>540</v>
      </c>
      <c r="G28" s="4">
        <v>7.2083333333333321</v>
      </c>
      <c r="H28">
        <v>6.108333</v>
      </c>
      <c r="I28">
        <v>117.9</v>
      </c>
      <c r="J28" s="4" t="s">
        <v>969</v>
      </c>
      <c r="K28" s="4">
        <f t="shared" si="0"/>
        <v>48.633333333333333</v>
      </c>
      <c r="L28" s="4">
        <f t="shared" si="1"/>
        <v>19.033333333333335</v>
      </c>
      <c r="M28" s="4">
        <v>810</v>
      </c>
      <c r="N28" s="4">
        <v>2007</v>
      </c>
      <c r="O28" s="22">
        <v>7.891667</v>
      </c>
      <c r="P28" s="4">
        <v>6.2166666666666703</v>
      </c>
      <c r="Q28" s="4" t="s">
        <v>665</v>
      </c>
      <c r="R28" s="4" t="s">
        <v>809</v>
      </c>
      <c r="S28" s="4" t="s">
        <v>670</v>
      </c>
      <c r="T28" s="4" t="s">
        <v>997</v>
      </c>
      <c r="U28" s="28"/>
      <c r="V28" s="29"/>
    </row>
    <row r="29" spans="1:22" x14ac:dyDescent="0.6">
      <c r="A29" s="4" t="s">
        <v>1050</v>
      </c>
      <c r="B29" s="27">
        <v>43</v>
      </c>
      <c r="C29" t="s">
        <v>1028</v>
      </c>
      <c r="D29">
        <v>49.25</v>
      </c>
      <c r="E29">
        <v>22.816666666666666</v>
      </c>
      <c r="F29">
        <v>900</v>
      </c>
      <c r="G29" s="5">
        <v>6.5583330000000002</v>
      </c>
      <c r="H29">
        <v>6.4916669999999996</v>
      </c>
      <c r="I29">
        <v>116.8</v>
      </c>
      <c r="J29" s="4" t="s">
        <v>969</v>
      </c>
      <c r="K29" s="4">
        <f t="shared" si="0"/>
        <v>48.633333333333333</v>
      </c>
      <c r="L29" s="4">
        <f t="shared" si="1"/>
        <v>19.033333333333335</v>
      </c>
      <c r="M29" s="4">
        <v>810</v>
      </c>
      <c r="N29" s="4">
        <v>2007</v>
      </c>
      <c r="O29" s="22">
        <v>7.891667</v>
      </c>
      <c r="P29" s="4">
        <v>6.2166666666666703</v>
      </c>
      <c r="Q29" s="4" t="s">
        <v>665</v>
      </c>
      <c r="R29" s="4" t="s">
        <v>809</v>
      </c>
      <c r="S29" s="4" t="s">
        <v>670</v>
      </c>
      <c r="T29" s="4" t="s">
        <v>997</v>
      </c>
      <c r="U29" s="28"/>
      <c r="V29" s="29"/>
    </row>
    <row r="30" spans="1:22" x14ac:dyDescent="0.6">
      <c r="A30" s="4" t="s">
        <v>1046</v>
      </c>
      <c r="B30" s="27">
        <v>48</v>
      </c>
      <c r="C30" t="s">
        <v>1029</v>
      </c>
      <c r="D30">
        <v>50.8</v>
      </c>
      <c r="E30">
        <v>15.233333333333333</v>
      </c>
      <c r="F30">
        <v>760</v>
      </c>
      <c r="G30" s="5">
        <v>5.4333330000000002</v>
      </c>
      <c r="H30">
        <v>8.9916666666666671</v>
      </c>
      <c r="I30">
        <v>117.7</v>
      </c>
      <c r="J30" s="4" t="s">
        <v>969</v>
      </c>
      <c r="K30" s="4">
        <f t="shared" si="0"/>
        <v>48.633333333333333</v>
      </c>
      <c r="L30" s="4">
        <f t="shared" si="1"/>
        <v>19.033333333333335</v>
      </c>
      <c r="M30" s="4">
        <v>810</v>
      </c>
      <c r="N30" s="4">
        <v>2007</v>
      </c>
      <c r="O30" s="22">
        <v>7.891667</v>
      </c>
      <c r="P30" s="4">
        <v>6.2166666666666703</v>
      </c>
      <c r="Q30" s="4" t="s">
        <v>665</v>
      </c>
      <c r="R30" s="4" t="s">
        <v>809</v>
      </c>
      <c r="S30" s="4" t="s">
        <v>670</v>
      </c>
      <c r="T30" s="4" t="s">
        <v>997</v>
      </c>
      <c r="U30" s="28"/>
      <c r="V30" s="29"/>
    </row>
    <row r="31" spans="1:22" x14ac:dyDescent="0.6">
      <c r="A31" s="4" t="s">
        <v>1046</v>
      </c>
      <c r="B31" s="27">
        <v>50</v>
      </c>
      <c r="C31" t="s">
        <v>1030</v>
      </c>
      <c r="D31">
        <v>50.56666666666667</v>
      </c>
      <c r="E31">
        <v>13.25</v>
      </c>
      <c r="F31">
        <v>800</v>
      </c>
      <c r="G31">
        <v>6.8</v>
      </c>
      <c r="H31">
        <v>4.9750000000000005</v>
      </c>
      <c r="I31">
        <v>114.5</v>
      </c>
      <c r="J31" s="4" t="s">
        <v>969</v>
      </c>
      <c r="K31" s="4">
        <f t="shared" si="0"/>
        <v>48.633333333333333</v>
      </c>
      <c r="L31" s="4">
        <f t="shared" si="1"/>
        <v>19.033333333333335</v>
      </c>
      <c r="M31" s="4">
        <v>810</v>
      </c>
      <c r="N31" s="4">
        <v>2007</v>
      </c>
      <c r="O31" s="22">
        <v>7.891667</v>
      </c>
      <c r="P31" s="4">
        <v>6.2166666666666703</v>
      </c>
      <c r="Q31" s="4" t="s">
        <v>665</v>
      </c>
      <c r="R31" s="4" t="s">
        <v>809</v>
      </c>
      <c r="S31" s="4" t="s">
        <v>670</v>
      </c>
      <c r="T31" s="4" t="s">
        <v>997</v>
      </c>
      <c r="U31" s="28"/>
      <c r="V31" s="29"/>
    </row>
    <row r="32" spans="1:22" x14ac:dyDescent="0.6">
      <c r="A32" s="4" t="s">
        <v>1046</v>
      </c>
      <c r="B32" s="27">
        <v>51</v>
      </c>
      <c r="C32" t="s">
        <v>1031</v>
      </c>
      <c r="D32">
        <v>48.85</v>
      </c>
      <c r="E32">
        <v>14</v>
      </c>
      <c r="F32">
        <v>990</v>
      </c>
      <c r="G32" s="4">
        <v>6.05</v>
      </c>
      <c r="H32">
        <v>7.4166670000000003</v>
      </c>
      <c r="I32">
        <v>114.9</v>
      </c>
      <c r="J32" s="4" t="s">
        <v>969</v>
      </c>
      <c r="K32" s="4">
        <f t="shared" si="0"/>
        <v>48.633333333333333</v>
      </c>
      <c r="L32" s="4">
        <f t="shared" si="1"/>
        <v>19.033333333333335</v>
      </c>
      <c r="M32" s="4">
        <v>810</v>
      </c>
      <c r="N32" s="4">
        <v>2007</v>
      </c>
      <c r="O32" s="22">
        <v>7.891667</v>
      </c>
      <c r="P32" s="4">
        <v>6.2166666666666703</v>
      </c>
      <c r="Q32" s="4" t="s">
        <v>665</v>
      </c>
      <c r="R32" s="4" t="s">
        <v>809</v>
      </c>
      <c r="S32" s="4" t="s">
        <v>670</v>
      </c>
      <c r="T32" s="4" t="s">
        <v>997</v>
      </c>
      <c r="U32" s="28"/>
      <c r="V32" s="29"/>
    </row>
    <row r="33" spans="1:22" x14ac:dyDescent="0.6">
      <c r="A33" s="4" t="s">
        <v>1049</v>
      </c>
      <c r="B33" s="27">
        <v>53</v>
      </c>
      <c r="C33" t="s">
        <v>1032</v>
      </c>
      <c r="D33">
        <v>45.633333333333333</v>
      </c>
      <c r="E33">
        <v>14.383333333333333</v>
      </c>
      <c r="F33">
        <v>1000</v>
      </c>
      <c r="G33" s="5">
        <v>5.391667</v>
      </c>
      <c r="H33">
        <v>14.508330000000001</v>
      </c>
      <c r="I33">
        <v>119.6</v>
      </c>
      <c r="J33" s="4" t="s">
        <v>969</v>
      </c>
      <c r="K33" s="4">
        <f t="shared" si="0"/>
        <v>48.633333333333333</v>
      </c>
      <c r="L33" s="4">
        <f t="shared" si="1"/>
        <v>19.033333333333335</v>
      </c>
      <c r="M33" s="4">
        <v>810</v>
      </c>
      <c r="N33" s="4">
        <v>2007</v>
      </c>
      <c r="O33" s="22">
        <v>7.891667</v>
      </c>
      <c r="P33" s="4">
        <v>6.2166666666666703</v>
      </c>
      <c r="Q33" s="4" t="s">
        <v>665</v>
      </c>
      <c r="R33" s="4" t="s">
        <v>809</v>
      </c>
      <c r="S33" s="4" t="s">
        <v>670</v>
      </c>
      <c r="T33" s="4" t="s">
        <v>997</v>
      </c>
      <c r="U33" s="28"/>
      <c r="V33" s="29"/>
    </row>
    <row r="34" spans="1:22" x14ac:dyDescent="0.6">
      <c r="A34" s="4" t="s">
        <v>1049</v>
      </c>
      <c r="B34" s="27">
        <v>55</v>
      </c>
      <c r="C34" t="s">
        <v>1033</v>
      </c>
      <c r="D34">
        <v>45.733333333333334</v>
      </c>
      <c r="E34">
        <v>14.35</v>
      </c>
      <c r="F34">
        <v>1040</v>
      </c>
      <c r="G34" s="5">
        <v>5.391667</v>
      </c>
      <c r="H34">
        <v>14.508330000000001</v>
      </c>
      <c r="I34">
        <v>121.2</v>
      </c>
      <c r="J34" s="4" t="s">
        <v>969</v>
      </c>
      <c r="K34" s="4">
        <f t="shared" si="0"/>
        <v>48.633333333333333</v>
      </c>
      <c r="L34" s="4">
        <f t="shared" si="1"/>
        <v>19.033333333333335</v>
      </c>
      <c r="M34" s="4">
        <v>810</v>
      </c>
      <c r="N34" s="4">
        <v>2007</v>
      </c>
      <c r="O34" s="22">
        <v>7.891667</v>
      </c>
      <c r="P34" s="4">
        <v>6.2166666666666703</v>
      </c>
      <c r="Q34" s="4" t="s">
        <v>665</v>
      </c>
      <c r="R34" s="4" t="s">
        <v>809</v>
      </c>
      <c r="S34" s="4" t="s">
        <v>670</v>
      </c>
      <c r="T34" s="4" t="s">
        <v>997</v>
      </c>
      <c r="U34" s="28"/>
      <c r="V34" s="29"/>
    </row>
    <row r="35" spans="1:22" x14ac:dyDescent="0.6">
      <c r="A35" s="4" t="s">
        <v>885</v>
      </c>
      <c r="B35" s="27">
        <v>57</v>
      </c>
      <c r="C35" t="s">
        <v>1034</v>
      </c>
      <c r="D35">
        <v>42.06666666666667</v>
      </c>
      <c r="E35">
        <v>26.133333333333333</v>
      </c>
      <c r="F35">
        <v>200</v>
      </c>
      <c r="G35" s="5">
        <v>11.783329999999999</v>
      </c>
      <c r="H35">
        <v>5.4083333333333341</v>
      </c>
      <c r="I35">
        <v>120.1</v>
      </c>
      <c r="J35" s="4" t="s">
        <v>969</v>
      </c>
      <c r="K35" s="4">
        <f t="shared" si="0"/>
        <v>48.633333333333333</v>
      </c>
      <c r="L35" s="4">
        <f t="shared" si="1"/>
        <v>19.033333333333335</v>
      </c>
      <c r="M35" s="4">
        <v>810</v>
      </c>
      <c r="N35" s="4">
        <v>2007</v>
      </c>
      <c r="O35" s="22">
        <v>7.891667</v>
      </c>
      <c r="P35" s="4">
        <v>6.2166666666666703</v>
      </c>
      <c r="Q35" s="4" t="s">
        <v>665</v>
      </c>
      <c r="R35" s="4" t="s">
        <v>809</v>
      </c>
      <c r="S35" s="4" t="s">
        <v>670</v>
      </c>
      <c r="T35" s="4" t="s">
        <v>997</v>
      </c>
      <c r="U35" s="28"/>
      <c r="V35" s="29"/>
    </row>
    <row r="36" spans="1:22" x14ac:dyDescent="0.6">
      <c r="A36" s="4" t="s">
        <v>1048</v>
      </c>
      <c r="B36" s="27">
        <v>62</v>
      </c>
      <c r="C36" t="s">
        <v>1035</v>
      </c>
      <c r="D36">
        <v>47.033333333333331</v>
      </c>
      <c r="E36">
        <v>7.25</v>
      </c>
      <c r="F36">
        <v>530</v>
      </c>
      <c r="G36" s="5">
        <v>8.0583329999999993</v>
      </c>
      <c r="H36">
        <v>7.9916666666666671</v>
      </c>
      <c r="I36">
        <v>121.5</v>
      </c>
      <c r="J36" s="4" t="s">
        <v>969</v>
      </c>
      <c r="K36" s="4">
        <f t="shared" si="0"/>
        <v>48.633333333333333</v>
      </c>
      <c r="L36" s="4">
        <f t="shared" si="1"/>
        <v>19.033333333333335</v>
      </c>
      <c r="M36" s="4">
        <v>810</v>
      </c>
      <c r="N36" s="4">
        <v>2007</v>
      </c>
      <c r="O36" s="22">
        <v>7.891667</v>
      </c>
      <c r="P36" s="4">
        <v>6.2166666666666703</v>
      </c>
      <c r="Q36" s="4" t="s">
        <v>665</v>
      </c>
      <c r="R36" s="4" t="s">
        <v>809</v>
      </c>
      <c r="S36" s="4" t="s">
        <v>670</v>
      </c>
      <c r="T36" s="4" t="s">
        <v>997</v>
      </c>
      <c r="U36" s="28"/>
      <c r="V36" s="29"/>
    </row>
    <row r="37" spans="1:22" x14ac:dyDescent="0.6">
      <c r="A37" s="4" t="s">
        <v>1046</v>
      </c>
      <c r="B37" s="27">
        <v>64</v>
      </c>
      <c r="C37" t="s">
        <v>1036</v>
      </c>
      <c r="D37">
        <v>50</v>
      </c>
      <c r="E37">
        <v>14</v>
      </c>
      <c r="F37">
        <v>480</v>
      </c>
      <c r="G37" s="4">
        <v>8.1583333333333332</v>
      </c>
      <c r="H37">
        <v>4.4416670000000007</v>
      </c>
      <c r="I37">
        <v>125.2</v>
      </c>
      <c r="J37" s="4" t="s">
        <v>969</v>
      </c>
      <c r="K37" s="4">
        <f t="shared" si="0"/>
        <v>48.633333333333333</v>
      </c>
      <c r="L37" s="4">
        <f t="shared" si="1"/>
        <v>19.033333333333335</v>
      </c>
      <c r="M37" s="4">
        <v>810</v>
      </c>
      <c r="N37" s="4">
        <v>2007</v>
      </c>
      <c r="O37" s="22">
        <v>7.891667</v>
      </c>
      <c r="P37" s="4">
        <v>6.2166666666666703</v>
      </c>
      <c r="Q37" s="4" t="s">
        <v>665</v>
      </c>
      <c r="R37" s="4" t="s">
        <v>809</v>
      </c>
      <c r="S37" s="4" t="s">
        <v>670</v>
      </c>
      <c r="T37" s="4" t="s">
        <v>997</v>
      </c>
      <c r="U37" s="28"/>
      <c r="V37" s="29"/>
    </row>
    <row r="38" spans="1:22" x14ac:dyDescent="0.6">
      <c r="A38" s="4" t="s">
        <v>1047</v>
      </c>
      <c r="B38" s="27">
        <v>67</v>
      </c>
      <c r="C38" t="s">
        <v>1037</v>
      </c>
      <c r="D38">
        <v>54.333333333333336</v>
      </c>
      <c r="E38">
        <v>18.166666666666668</v>
      </c>
      <c r="F38">
        <v>250</v>
      </c>
      <c r="G38" s="5">
        <v>5.9249999999999998</v>
      </c>
      <c r="H38">
        <v>5.3500000000000005</v>
      </c>
      <c r="I38">
        <v>127.3</v>
      </c>
      <c r="J38" s="4" t="s">
        <v>969</v>
      </c>
      <c r="K38" s="4">
        <f t="shared" si="0"/>
        <v>48.633333333333333</v>
      </c>
      <c r="L38" s="4">
        <f t="shared" si="1"/>
        <v>19.033333333333335</v>
      </c>
      <c r="M38" s="4">
        <v>810</v>
      </c>
      <c r="N38" s="4">
        <v>2007</v>
      </c>
      <c r="O38" s="22">
        <v>7.891667</v>
      </c>
      <c r="P38" s="4">
        <v>6.2166666666666703</v>
      </c>
      <c r="Q38" s="4" t="s">
        <v>665</v>
      </c>
      <c r="R38" s="4" t="s">
        <v>809</v>
      </c>
      <c r="S38" s="4" t="s">
        <v>670</v>
      </c>
      <c r="T38" s="4" t="s">
        <v>997</v>
      </c>
      <c r="U38" s="28"/>
      <c r="V38" s="29"/>
    </row>
    <row r="39" spans="1:22" x14ac:dyDescent="0.6">
      <c r="A39" s="4" t="s">
        <v>1046</v>
      </c>
      <c r="B39" s="27">
        <v>70</v>
      </c>
      <c r="C39" t="s">
        <v>1038</v>
      </c>
      <c r="D39">
        <v>49.15</v>
      </c>
      <c r="E39">
        <v>17.316666666666666</v>
      </c>
      <c r="F39">
        <v>410</v>
      </c>
      <c r="G39" s="4">
        <v>8.5916666666666668</v>
      </c>
      <c r="H39">
        <v>4.6833333333333336</v>
      </c>
      <c r="I39">
        <v>119</v>
      </c>
      <c r="J39" s="4" t="s">
        <v>969</v>
      </c>
      <c r="K39" s="4">
        <f t="shared" si="0"/>
        <v>48.633333333333333</v>
      </c>
      <c r="L39" s="4">
        <f t="shared" si="1"/>
        <v>19.033333333333335</v>
      </c>
      <c r="M39" s="4">
        <v>810</v>
      </c>
      <c r="N39" s="4">
        <v>2007</v>
      </c>
      <c r="O39" s="22">
        <v>7.891667</v>
      </c>
      <c r="P39" s="4">
        <v>6.2166666666666703</v>
      </c>
      <c r="Q39" s="4" t="s">
        <v>665</v>
      </c>
      <c r="R39" s="4" t="s">
        <v>809</v>
      </c>
      <c r="S39" s="4" t="s">
        <v>670</v>
      </c>
      <c r="T39" s="4" t="s">
        <v>997</v>
      </c>
      <c r="U39" s="28"/>
      <c r="V39" s="29"/>
    </row>
    <row r="40" spans="1:22" x14ac:dyDescent="0.6">
      <c r="A40" s="4" t="s">
        <v>1051</v>
      </c>
      <c r="B40" s="27">
        <v>2</v>
      </c>
      <c r="C40" s="4" t="s">
        <v>1039</v>
      </c>
      <c r="D40">
        <v>49.533333333333331</v>
      </c>
      <c r="E40">
        <v>0.76666666666666672</v>
      </c>
      <c r="F40" s="4">
        <v>80</v>
      </c>
      <c r="G40" s="4">
        <v>10.516666666666666</v>
      </c>
      <c r="H40">
        <v>5.875</v>
      </c>
      <c r="I40">
        <v>132.4</v>
      </c>
      <c r="J40" s="4" t="s">
        <v>969</v>
      </c>
      <c r="K40" s="4">
        <f t="shared" si="0"/>
        <v>48.633333333333333</v>
      </c>
      <c r="L40" s="4">
        <f t="shared" si="1"/>
        <v>19.033333333333335</v>
      </c>
      <c r="M40" s="4">
        <v>810</v>
      </c>
      <c r="N40" s="4">
        <v>2008</v>
      </c>
      <c r="O40" s="22">
        <v>7.891667</v>
      </c>
      <c r="P40" s="4">
        <v>6.2166666666666703</v>
      </c>
      <c r="Q40" s="4" t="s">
        <v>665</v>
      </c>
      <c r="R40" s="4" t="s">
        <v>809</v>
      </c>
      <c r="S40" s="4" t="s">
        <v>670</v>
      </c>
      <c r="T40" s="4" t="s">
        <v>997</v>
      </c>
      <c r="U40" s="28"/>
      <c r="V40" s="29"/>
    </row>
    <row r="41" spans="1:22" x14ac:dyDescent="0.6">
      <c r="A41" s="4" t="s">
        <v>1051</v>
      </c>
      <c r="B41" s="27">
        <v>3</v>
      </c>
      <c r="C41" s="4" t="s">
        <v>1009</v>
      </c>
      <c r="D41">
        <v>49.25</v>
      </c>
      <c r="E41">
        <v>3.1</v>
      </c>
      <c r="F41" s="4">
        <v>140</v>
      </c>
      <c r="G41" s="4">
        <v>10.108333333333333</v>
      </c>
      <c r="H41">
        <v>5.3666700000000001</v>
      </c>
      <c r="I41">
        <v>132.80000000000001</v>
      </c>
      <c r="J41" s="4" t="s">
        <v>969</v>
      </c>
      <c r="K41" s="4">
        <f t="shared" si="0"/>
        <v>48.633333333333333</v>
      </c>
      <c r="L41" s="4">
        <f t="shared" si="1"/>
        <v>19.033333333333335</v>
      </c>
      <c r="M41" s="4">
        <v>810</v>
      </c>
      <c r="N41" s="4">
        <v>2008</v>
      </c>
      <c r="O41" s="22">
        <v>7.891667</v>
      </c>
      <c r="P41" s="4">
        <v>6.2166666666666703</v>
      </c>
      <c r="Q41" s="4" t="s">
        <v>665</v>
      </c>
      <c r="R41" s="4" t="s">
        <v>809</v>
      </c>
      <c r="S41" s="4" t="s">
        <v>670</v>
      </c>
      <c r="T41" s="4" t="s">
        <v>997</v>
      </c>
      <c r="U41" s="28"/>
      <c r="V41" s="29"/>
    </row>
    <row r="42" spans="1:22" x14ac:dyDescent="0.6">
      <c r="A42" s="4" t="s">
        <v>1051</v>
      </c>
      <c r="B42" s="27">
        <v>4</v>
      </c>
      <c r="C42" s="4" t="s">
        <v>1040</v>
      </c>
      <c r="D42">
        <v>44.15</v>
      </c>
      <c r="E42">
        <v>2.5833333333333335</v>
      </c>
      <c r="F42" s="4">
        <v>850</v>
      </c>
      <c r="G42" s="4">
        <v>10.166666666666666</v>
      </c>
      <c r="H42">
        <v>7.4916669999999996</v>
      </c>
      <c r="I42">
        <v>134.1</v>
      </c>
      <c r="J42" s="4" t="s">
        <v>969</v>
      </c>
      <c r="K42" s="4">
        <f t="shared" si="0"/>
        <v>48.633333333333333</v>
      </c>
      <c r="L42" s="4">
        <f t="shared" si="1"/>
        <v>19.033333333333335</v>
      </c>
      <c r="M42" s="4">
        <v>810</v>
      </c>
      <c r="N42" s="4">
        <v>2008</v>
      </c>
      <c r="O42" s="22">
        <v>7.891667</v>
      </c>
      <c r="P42" s="4">
        <v>6.2166666666666703</v>
      </c>
      <c r="Q42" s="4" t="s">
        <v>665</v>
      </c>
      <c r="R42" s="4" t="s">
        <v>809</v>
      </c>
      <c r="S42" s="4" t="s">
        <v>670</v>
      </c>
      <c r="T42" s="4" t="s">
        <v>997</v>
      </c>
      <c r="U42" s="28"/>
      <c r="V42" s="29"/>
    </row>
    <row r="43" spans="1:22" x14ac:dyDescent="0.6">
      <c r="A43" s="4" t="s">
        <v>1051</v>
      </c>
      <c r="B43" s="27">
        <v>5</v>
      </c>
      <c r="C43" s="4" t="s">
        <v>1010</v>
      </c>
      <c r="D43">
        <v>48.366666666666667</v>
      </c>
      <c r="E43">
        <v>1.1499999999999999</v>
      </c>
      <c r="F43" s="4">
        <v>180</v>
      </c>
      <c r="G43" s="4">
        <v>10.391666666666667</v>
      </c>
      <c r="H43">
        <v>5.2833333333333341</v>
      </c>
      <c r="I43">
        <v>131.69999999999999</v>
      </c>
      <c r="J43" s="4" t="s">
        <v>969</v>
      </c>
      <c r="K43" s="4">
        <f t="shared" si="0"/>
        <v>48.633333333333333</v>
      </c>
      <c r="L43" s="4">
        <f t="shared" si="1"/>
        <v>19.033333333333335</v>
      </c>
      <c r="M43" s="4">
        <v>810</v>
      </c>
      <c r="N43" s="4">
        <v>2008</v>
      </c>
      <c r="O43" s="22">
        <v>7.891667</v>
      </c>
      <c r="P43" s="4">
        <v>6.2166666666666703</v>
      </c>
      <c r="Q43" s="4" t="s">
        <v>665</v>
      </c>
      <c r="R43" s="4" t="s">
        <v>809</v>
      </c>
      <c r="S43" s="4" t="s">
        <v>670</v>
      </c>
      <c r="T43" s="4" t="s">
        <v>997</v>
      </c>
      <c r="U43" s="28"/>
      <c r="V43" s="29"/>
    </row>
    <row r="44" spans="1:22" x14ac:dyDescent="0.6">
      <c r="A44" s="4" t="s">
        <v>1051</v>
      </c>
      <c r="B44" s="27">
        <v>6</v>
      </c>
      <c r="C44" t="s">
        <v>1011</v>
      </c>
      <c r="D44">
        <v>46.8</v>
      </c>
      <c r="E44">
        <v>5.833333333333333</v>
      </c>
      <c r="F44">
        <v>600</v>
      </c>
      <c r="G44" s="4">
        <v>8.125</v>
      </c>
      <c r="H44">
        <v>9.1416666666666675</v>
      </c>
      <c r="I44">
        <v>133.69999999999999</v>
      </c>
      <c r="J44" s="4" t="s">
        <v>969</v>
      </c>
      <c r="K44" s="4">
        <f t="shared" si="0"/>
        <v>48.633333333333333</v>
      </c>
      <c r="L44" s="4">
        <f t="shared" si="1"/>
        <v>19.033333333333335</v>
      </c>
      <c r="M44" s="4">
        <v>810</v>
      </c>
      <c r="N44" s="4">
        <v>2008</v>
      </c>
      <c r="O44" s="22">
        <v>7.891667</v>
      </c>
      <c r="P44" s="4">
        <v>6.2166666666666703</v>
      </c>
      <c r="Q44" s="4" t="s">
        <v>665</v>
      </c>
      <c r="R44" s="4" t="s">
        <v>809</v>
      </c>
      <c r="S44" s="4" t="s">
        <v>670</v>
      </c>
      <c r="T44" s="4" t="s">
        <v>997</v>
      </c>
      <c r="U44" s="28"/>
      <c r="V44" s="29"/>
    </row>
    <row r="45" spans="1:22" x14ac:dyDescent="0.6">
      <c r="A45" s="4" t="s">
        <v>1052</v>
      </c>
      <c r="B45" s="27">
        <v>12</v>
      </c>
      <c r="C45" t="s">
        <v>1012</v>
      </c>
      <c r="D45">
        <v>49.666666666666664</v>
      </c>
      <c r="E45">
        <v>6.2</v>
      </c>
      <c r="F45">
        <v>400</v>
      </c>
      <c r="G45" s="4">
        <v>9.0666666666666682</v>
      </c>
      <c r="H45">
        <v>7.1083333333333334</v>
      </c>
      <c r="I45">
        <v>130.19999999999999</v>
      </c>
      <c r="J45" s="4" t="s">
        <v>969</v>
      </c>
      <c r="K45" s="4">
        <f t="shared" si="0"/>
        <v>48.633333333333333</v>
      </c>
      <c r="L45" s="4">
        <f t="shared" si="1"/>
        <v>19.033333333333335</v>
      </c>
      <c r="M45" s="4">
        <v>810</v>
      </c>
      <c r="N45" s="4">
        <v>2008</v>
      </c>
      <c r="O45" s="22">
        <v>7.891667</v>
      </c>
      <c r="P45" s="4">
        <v>6.2166666666666703</v>
      </c>
      <c r="Q45" s="4" t="s">
        <v>665</v>
      </c>
      <c r="R45" s="4" t="s">
        <v>809</v>
      </c>
      <c r="S45" s="4" t="s">
        <v>670</v>
      </c>
      <c r="T45" s="4" t="s">
        <v>997</v>
      </c>
      <c r="U45" s="30"/>
      <c r="V45" s="30"/>
    </row>
    <row r="46" spans="1:22" x14ac:dyDescent="0.6">
      <c r="A46" s="4" t="s">
        <v>1053</v>
      </c>
      <c r="B46" s="27">
        <v>13</v>
      </c>
      <c r="C46" t="s">
        <v>1013</v>
      </c>
      <c r="D46">
        <v>50.833333333333336</v>
      </c>
      <c r="E46">
        <v>4.416666666666667</v>
      </c>
      <c r="F46">
        <v>110</v>
      </c>
      <c r="G46" s="4">
        <v>9.9083333333333332</v>
      </c>
      <c r="H46">
        <v>6.8000000000000007</v>
      </c>
      <c r="I46" s="4">
        <v>135.19999999999999</v>
      </c>
      <c r="J46" s="4" t="s">
        <v>969</v>
      </c>
      <c r="K46" s="4">
        <f t="shared" si="0"/>
        <v>48.633333333333333</v>
      </c>
      <c r="L46" s="4">
        <f t="shared" si="1"/>
        <v>19.033333333333335</v>
      </c>
      <c r="M46" s="4">
        <v>810</v>
      </c>
      <c r="N46" s="4">
        <v>2008</v>
      </c>
      <c r="O46" s="22">
        <v>7.891667</v>
      </c>
      <c r="P46" s="4">
        <v>6.2166666666666703</v>
      </c>
      <c r="Q46" s="4" t="s">
        <v>665</v>
      </c>
      <c r="R46" s="4" t="s">
        <v>809</v>
      </c>
      <c r="S46" s="4" t="s">
        <v>670</v>
      </c>
      <c r="T46" s="4" t="s">
        <v>997</v>
      </c>
    </row>
    <row r="47" spans="1:22" x14ac:dyDescent="0.6">
      <c r="A47" s="4" t="s">
        <v>1041</v>
      </c>
      <c r="B47" s="27">
        <v>14</v>
      </c>
      <c r="C47" t="s">
        <v>1014</v>
      </c>
      <c r="D47">
        <v>51.93333333333333</v>
      </c>
      <c r="E47">
        <v>6.7333333333333334</v>
      </c>
      <c r="F47">
        <v>45</v>
      </c>
      <c r="G47" s="4">
        <v>9.4499999999999993</v>
      </c>
      <c r="H47">
        <v>6.25</v>
      </c>
      <c r="I47" s="4">
        <v>133.19999999999999</v>
      </c>
      <c r="J47" s="4" t="s">
        <v>969</v>
      </c>
      <c r="K47" s="4">
        <f t="shared" si="0"/>
        <v>48.633333333333333</v>
      </c>
      <c r="L47" s="4">
        <f t="shared" si="1"/>
        <v>19.033333333333335</v>
      </c>
      <c r="M47" s="4">
        <v>810</v>
      </c>
      <c r="N47" s="4">
        <v>2008</v>
      </c>
      <c r="O47" s="22">
        <v>7.891667</v>
      </c>
      <c r="P47" s="4">
        <v>6.2166666666666703</v>
      </c>
      <c r="Q47" s="4" t="s">
        <v>665</v>
      </c>
      <c r="R47" s="4" t="s">
        <v>809</v>
      </c>
      <c r="S47" s="4" t="s">
        <v>670</v>
      </c>
      <c r="T47" s="4" t="s">
        <v>997</v>
      </c>
    </row>
    <row r="48" spans="1:22" x14ac:dyDescent="0.6">
      <c r="A48" s="4" t="s">
        <v>1041</v>
      </c>
      <c r="B48" s="27">
        <v>15</v>
      </c>
      <c r="C48" t="s">
        <v>1015</v>
      </c>
      <c r="D48">
        <v>52.283333333333331</v>
      </c>
      <c r="E48">
        <v>5.8</v>
      </c>
      <c r="F48">
        <v>33</v>
      </c>
      <c r="G48" s="4">
        <v>9.1166666666666671</v>
      </c>
      <c r="H48">
        <v>6.5916666666666677</v>
      </c>
      <c r="I48" s="4">
        <v>136.19999999999999</v>
      </c>
      <c r="J48" s="4" t="s">
        <v>969</v>
      </c>
      <c r="K48" s="4">
        <f t="shared" si="0"/>
        <v>48.633333333333333</v>
      </c>
      <c r="L48" s="4">
        <f t="shared" si="1"/>
        <v>19.033333333333335</v>
      </c>
      <c r="M48" s="4">
        <v>810</v>
      </c>
      <c r="N48" s="4">
        <v>2008</v>
      </c>
      <c r="O48" s="22">
        <v>7.891667</v>
      </c>
      <c r="P48" s="4">
        <v>6.2166666666666703</v>
      </c>
      <c r="Q48" s="4" t="s">
        <v>665</v>
      </c>
      <c r="R48" s="4" t="s">
        <v>809</v>
      </c>
      <c r="S48" s="4" t="s">
        <v>670</v>
      </c>
      <c r="T48" s="4" t="s">
        <v>997</v>
      </c>
    </row>
    <row r="49" spans="1:20" x14ac:dyDescent="0.6">
      <c r="A49" s="4" t="s">
        <v>885</v>
      </c>
      <c r="B49" s="27">
        <v>16</v>
      </c>
      <c r="C49" t="s">
        <v>1016</v>
      </c>
      <c r="D49">
        <v>41.56666666666667</v>
      </c>
      <c r="E49">
        <v>23.733333333333334</v>
      </c>
      <c r="F49">
        <v>1450</v>
      </c>
      <c r="G49" s="4">
        <v>9.9333333333333318</v>
      </c>
      <c r="H49">
        <v>5.3083333333333336</v>
      </c>
      <c r="I49" s="4">
        <v>131.5</v>
      </c>
      <c r="J49" s="4" t="s">
        <v>969</v>
      </c>
      <c r="K49" s="4">
        <f t="shared" si="0"/>
        <v>48.633333333333333</v>
      </c>
      <c r="L49" s="4">
        <f t="shared" si="1"/>
        <v>19.033333333333335</v>
      </c>
      <c r="M49" s="4">
        <v>810</v>
      </c>
      <c r="N49" s="4">
        <v>2008</v>
      </c>
      <c r="O49" s="22">
        <v>7.891667</v>
      </c>
      <c r="P49" s="4">
        <v>6.2166666666666703</v>
      </c>
      <c r="Q49" s="4" t="s">
        <v>665</v>
      </c>
      <c r="R49" s="4" t="s">
        <v>809</v>
      </c>
      <c r="S49" s="4" t="s">
        <v>670</v>
      </c>
      <c r="T49" s="4" t="s">
        <v>997</v>
      </c>
    </row>
    <row r="50" spans="1:20" x14ac:dyDescent="0.6">
      <c r="A50" s="4" t="s">
        <v>1042</v>
      </c>
      <c r="B50" s="27">
        <v>18</v>
      </c>
      <c r="C50" t="s">
        <v>1017</v>
      </c>
      <c r="D50">
        <v>51.716666666666669</v>
      </c>
      <c r="E50">
        <v>-2</v>
      </c>
      <c r="F50">
        <v>140</v>
      </c>
      <c r="G50" s="4">
        <v>9.5166666666666675</v>
      </c>
      <c r="H50">
        <v>5.875</v>
      </c>
      <c r="I50" s="4">
        <v>130.69999999999999</v>
      </c>
      <c r="J50" s="4" t="s">
        <v>969</v>
      </c>
      <c r="K50" s="4">
        <f t="shared" si="0"/>
        <v>48.633333333333333</v>
      </c>
      <c r="L50" s="4">
        <f t="shared" si="1"/>
        <v>19.033333333333335</v>
      </c>
      <c r="M50" s="4">
        <v>810</v>
      </c>
      <c r="N50" s="4">
        <v>2008</v>
      </c>
      <c r="O50" s="22">
        <v>7.891667</v>
      </c>
      <c r="P50" s="4">
        <v>6.2166666666666703</v>
      </c>
      <c r="Q50" s="4" t="s">
        <v>665</v>
      </c>
      <c r="R50" s="4" t="s">
        <v>809</v>
      </c>
      <c r="S50" s="4" t="s">
        <v>670</v>
      </c>
      <c r="T50" s="4" t="s">
        <v>997</v>
      </c>
    </row>
    <row r="51" spans="1:20" x14ac:dyDescent="0.6">
      <c r="A51" s="4" t="s">
        <v>1043</v>
      </c>
      <c r="B51" s="27">
        <v>21</v>
      </c>
      <c r="C51" t="s">
        <v>1018</v>
      </c>
      <c r="D51">
        <v>54.916666666666664</v>
      </c>
      <c r="E51">
        <v>9.5833333333333339</v>
      </c>
      <c r="F51">
        <v>50</v>
      </c>
      <c r="G51" s="4">
        <v>8.15</v>
      </c>
      <c r="H51">
        <v>6.5666666666666673</v>
      </c>
      <c r="I51" s="4">
        <v>131</v>
      </c>
      <c r="J51" s="4" t="s">
        <v>969</v>
      </c>
      <c r="K51" s="4">
        <f t="shared" si="0"/>
        <v>48.633333333333333</v>
      </c>
      <c r="L51" s="4">
        <f t="shared" si="1"/>
        <v>19.033333333333335</v>
      </c>
      <c r="M51" s="4">
        <v>810</v>
      </c>
      <c r="N51" s="4">
        <v>2008</v>
      </c>
      <c r="O51" s="22">
        <v>7.891667</v>
      </c>
      <c r="P51" s="4">
        <v>6.2166666666666703</v>
      </c>
      <c r="Q51" s="4" t="s">
        <v>665</v>
      </c>
      <c r="R51" s="4" t="s">
        <v>809</v>
      </c>
      <c r="S51" s="4" t="s">
        <v>670</v>
      </c>
      <c r="T51" s="4" t="s">
        <v>997</v>
      </c>
    </row>
    <row r="52" spans="1:20" x14ac:dyDescent="0.6">
      <c r="A52" s="4" t="s">
        <v>1043</v>
      </c>
      <c r="B52" s="27">
        <v>23</v>
      </c>
      <c r="C52" t="s">
        <v>1019</v>
      </c>
      <c r="D52">
        <v>55.56666666666667</v>
      </c>
      <c r="E52">
        <v>13.2</v>
      </c>
      <c r="F52">
        <v>40</v>
      </c>
      <c r="G52" s="4">
        <v>8.3916666666666675</v>
      </c>
      <c r="H52">
        <v>4.8333333333333339</v>
      </c>
      <c r="I52" s="4">
        <v>132.9</v>
      </c>
      <c r="J52" s="4" t="s">
        <v>969</v>
      </c>
      <c r="K52" s="4">
        <f t="shared" si="0"/>
        <v>48.633333333333333</v>
      </c>
      <c r="L52" s="4">
        <f t="shared" si="1"/>
        <v>19.033333333333335</v>
      </c>
      <c r="M52" s="4">
        <v>810</v>
      </c>
      <c r="N52" s="4">
        <v>2008</v>
      </c>
      <c r="O52" s="22">
        <v>7.891667</v>
      </c>
      <c r="P52" s="4">
        <v>6.2166666666666703</v>
      </c>
      <c r="Q52" s="4" t="s">
        <v>665</v>
      </c>
      <c r="R52" s="4" t="s">
        <v>809</v>
      </c>
      <c r="S52" s="4" t="s">
        <v>670</v>
      </c>
      <c r="T52" s="4" t="s">
        <v>997</v>
      </c>
    </row>
    <row r="53" spans="1:20" x14ac:dyDescent="0.6">
      <c r="A53" s="4" t="s">
        <v>1044</v>
      </c>
      <c r="B53" s="27">
        <v>26</v>
      </c>
      <c r="C53" t="s">
        <v>1020</v>
      </c>
      <c r="D53">
        <v>53.65</v>
      </c>
      <c r="E53">
        <v>10.666666666666666</v>
      </c>
      <c r="F53">
        <v>55</v>
      </c>
      <c r="G53" s="4">
        <v>8.5916666666666668</v>
      </c>
      <c r="H53">
        <v>5.5083333333333337</v>
      </c>
      <c r="I53" s="4">
        <v>129</v>
      </c>
      <c r="J53" s="4" t="s">
        <v>969</v>
      </c>
      <c r="K53" s="4">
        <f t="shared" si="0"/>
        <v>48.633333333333333</v>
      </c>
      <c r="L53" s="4">
        <f t="shared" si="1"/>
        <v>19.033333333333335</v>
      </c>
      <c r="M53" s="4">
        <v>810</v>
      </c>
      <c r="N53" s="4">
        <v>2008</v>
      </c>
      <c r="O53" s="22">
        <v>7.891667</v>
      </c>
      <c r="P53" s="4">
        <v>6.2166666666666703</v>
      </c>
      <c r="Q53" s="4" t="s">
        <v>665</v>
      </c>
      <c r="R53" s="4" t="s">
        <v>809</v>
      </c>
      <c r="S53" s="4" t="s">
        <v>670</v>
      </c>
      <c r="T53" s="4" t="s">
        <v>997</v>
      </c>
    </row>
    <row r="54" spans="1:20" x14ac:dyDescent="0.6">
      <c r="A54" s="4" t="s">
        <v>1044</v>
      </c>
      <c r="B54" s="27">
        <v>28</v>
      </c>
      <c r="C54" t="s">
        <v>1021</v>
      </c>
      <c r="D54">
        <v>50.35</v>
      </c>
      <c r="E54">
        <v>9.6833333333333336</v>
      </c>
      <c r="F54">
        <v>535</v>
      </c>
      <c r="G54" s="4">
        <v>7.7750000000000012</v>
      </c>
      <c r="H54">
        <v>6.125</v>
      </c>
      <c r="I54" s="4">
        <v>129.19999999999999</v>
      </c>
      <c r="J54" s="4" t="s">
        <v>969</v>
      </c>
      <c r="K54" s="4">
        <f t="shared" si="0"/>
        <v>48.633333333333333</v>
      </c>
      <c r="L54" s="4">
        <f t="shared" si="1"/>
        <v>19.033333333333335</v>
      </c>
      <c r="M54" s="4">
        <v>810</v>
      </c>
      <c r="N54" s="4">
        <v>2008</v>
      </c>
      <c r="O54" s="22">
        <v>7.891667</v>
      </c>
      <c r="P54" s="4">
        <v>6.2166666666666703</v>
      </c>
      <c r="Q54" s="4" t="s">
        <v>665</v>
      </c>
      <c r="R54" s="4" t="s">
        <v>809</v>
      </c>
      <c r="S54" s="4" t="s">
        <v>670</v>
      </c>
      <c r="T54" s="4" t="s">
        <v>997</v>
      </c>
    </row>
    <row r="55" spans="1:20" x14ac:dyDescent="0.6">
      <c r="A55" s="4" t="s">
        <v>1044</v>
      </c>
      <c r="B55" s="27">
        <v>30</v>
      </c>
      <c r="C55" t="s">
        <v>1022</v>
      </c>
      <c r="D55">
        <v>52.05</v>
      </c>
      <c r="E55">
        <v>12.416666666666666</v>
      </c>
      <c r="F55">
        <v>140</v>
      </c>
      <c r="G55" s="4">
        <v>8.9</v>
      </c>
      <c r="H55">
        <v>4.5083333333333337</v>
      </c>
      <c r="I55" s="4">
        <v>132.4</v>
      </c>
      <c r="J55" s="4" t="s">
        <v>969</v>
      </c>
      <c r="K55" s="4">
        <f t="shared" si="0"/>
        <v>48.633333333333333</v>
      </c>
      <c r="L55" s="4">
        <f t="shared" si="1"/>
        <v>19.033333333333335</v>
      </c>
      <c r="M55" s="4">
        <v>810</v>
      </c>
      <c r="N55" s="4">
        <v>2008</v>
      </c>
      <c r="O55" s="22">
        <v>7.891667</v>
      </c>
      <c r="P55" s="4">
        <v>6.2166666666666703</v>
      </c>
      <c r="Q55" s="4" t="s">
        <v>665</v>
      </c>
      <c r="R55" s="4" t="s">
        <v>809</v>
      </c>
      <c r="S55" s="4" t="s">
        <v>670</v>
      </c>
      <c r="T55" s="4" t="s">
        <v>997</v>
      </c>
    </row>
    <row r="56" spans="1:20" x14ac:dyDescent="0.6">
      <c r="A56" s="4" t="s">
        <v>1044</v>
      </c>
      <c r="B56" s="27">
        <v>31</v>
      </c>
      <c r="C56" t="s">
        <v>1023</v>
      </c>
      <c r="D56">
        <v>48.466666666666669</v>
      </c>
      <c r="E56">
        <v>9.4499999999999993</v>
      </c>
      <c r="F56">
        <v>760</v>
      </c>
      <c r="G56" s="4">
        <v>6.8583333333333334</v>
      </c>
      <c r="H56">
        <v>7.7916666666666679</v>
      </c>
      <c r="I56" s="4">
        <v>131.5</v>
      </c>
      <c r="J56" s="4" t="s">
        <v>969</v>
      </c>
      <c r="K56" s="4">
        <f t="shared" si="0"/>
        <v>48.633333333333333</v>
      </c>
      <c r="L56" s="4">
        <f t="shared" si="1"/>
        <v>19.033333333333335</v>
      </c>
      <c r="M56" s="4">
        <v>810</v>
      </c>
      <c r="N56" s="4">
        <v>2008</v>
      </c>
      <c r="O56" s="22">
        <v>7.891667</v>
      </c>
      <c r="P56" s="4">
        <v>6.2166666666666703</v>
      </c>
      <c r="Q56" s="4" t="s">
        <v>665</v>
      </c>
      <c r="R56" s="4" t="s">
        <v>809</v>
      </c>
      <c r="S56" s="4" t="s">
        <v>670</v>
      </c>
      <c r="T56" s="4" t="s">
        <v>997</v>
      </c>
    </row>
    <row r="57" spans="1:20" x14ac:dyDescent="0.6">
      <c r="A57" s="4" t="s">
        <v>1045</v>
      </c>
      <c r="B57" s="27">
        <v>35</v>
      </c>
      <c r="C57" t="s">
        <v>1024</v>
      </c>
      <c r="D57">
        <v>47.716666666666669</v>
      </c>
      <c r="E57">
        <v>14.1</v>
      </c>
      <c r="F57">
        <v>1250</v>
      </c>
      <c r="G57" s="4">
        <v>4.7833333333333332</v>
      </c>
      <c r="H57">
        <v>12.466666666666669</v>
      </c>
      <c r="I57" s="4">
        <v>129.30000000000001</v>
      </c>
      <c r="J57" s="4" t="s">
        <v>969</v>
      </c>
      <c r="K57" s="4">
        <f t="shared" si="0"/>
        <v>48.633333333333333</v>
      </c>
      <c r="L57" s="4">
        <f t="shared" si="1"/>
        <v>19.033333333333335</v>
      </c>
      <c r="M57" s="4">
        <v>810</v>
      </c>
      <c r="N57" s="4">
        <v>2008</v>
      </c>
      <c r="O57" s="22">
        <v>7.891667</v>
      </c>
      <c r="P57" s="4">
        <v>6.2166666666666703</v>
      </c>
      <c r="Q57" s="4" t="s">
        <v>665</v>
      </c>
      <c r="R57" s="4" t="s">
        <v>809</v>
      </c>
      <c r="S57" s="4" t="s">
        <v>670</v>
      </c>
      <c r="T57" s="4" t="s">
        <v>997</v>
      </c>
    </row>
    <row r="58" spans="1:20" x14ac:dyDescent="0.6">
      <c r="A58" s="4" t="s">
        <v>1045</v>
      </c>
      <c r="B58" s="27">
        <v>36</v>
      </c>
      <c r="C58" t="s">
        <v>1025</v>
      </c>
      <c r="D58">
        <v>47.533333333333331</v>
      </c>
      <c r="E58">
        <v>14.85</v>
      </c>
      <c r="F58">
        <v>1100</v>
      </c>
      <c r="G58" s="4">
        <v>5.0583333333333327</v>
      </c>
      <c r="H58">
        <v>10.9</v>
      </c>
      <c r="I58" s="4">
        <v>126.9</v>
      </c>
      <c r="J58" s="4" t="s">
        <v>969</v>
      </c>
      <c r="K58" s="4">
        <f t="shared" si="0"/>
        <v>48.633333333333333</v>
      </c>
      <c r="L58" s="4">
        <f t="shared" si="1"/>
        <v>19.033333333333335</v>
      </c>
      <c r="M58" s="4">
        <v>810</v>
      </c>
      <c r="N58" s="4">
        <v>2008</v>
      </c>
      <c r="O58" s="22">
        <v>7.891667</v>
      </c>
      <c r="P58" s="4">
        <v>6.2166666666666703</v>
      </c>
      <c r="Q58" s="4" t="s">
        <v>665</v>
      </c>
      <c r="R58" s="4" t="s">
        <v>809</v>
      </c>
      <c r="S58" s="4" t="s">
        <v>670</v>
      </c>
      <c r="T58" s="4" t="s">
        <v>997</v>
      </c>
    </row>
    <row r="59" spans="1:20" x14ac:dyDescent="0.6">
      <c r="A59" s="4" t="s">
        <v>1047</v>
      </c>
      <c r="B59" s="27">
        <v>39</v>
      </c>
      <c r="C59" t="s">
        <v>1026</v>
      </c>
      <c r="D59">
        <v>49.833333333333336</v>
      </c>
      <c r="E59">
        <v>19.166666666666668</v>
      </c>
      <c r="F59">
        <v>450</v>
      </c>
      <c r="G59" s="4">
        <v>7.2083333333333321</v>
      </c>
      <c r="H59">
        <v>8.1166667000000015</v>
      </c>
      <c r="I59" s="4">
        <v>127.4</v>
      </c>
      <c r="J59" s="4" t="s">
        <v>969</v>
      </c>
      <c r="K59" s="4">
        <f t="shared" si="0"/>
        <v>48.633333333333333</v>
      </c>
      <c r="L59" s="4">
        <f t="shared" si="1"/>
        <v>19.033333333333335</v>
      </c>
      <c r="M59" s="4">
        <v>810</v>
      </c>
      <c r="N59" s="4">
        <v>2008</v>
      </c>
      <c r="O59" s="22">
        <v>7.891667</v>
      </c>
      <c r="P59" s="4">
        <v>6.2166666666666703</v>
      </c>
      <c r="Q59" s="4" t="s">
        <v>665</v>
      </c>
      <c r="R59" s="4" t="s">
        <v>809</v>
      </c>
      <c r="S59" s="4" t="s">
        <v>670</v>
      </c>
      <c r="T59" s="4" t="s">
        <v>997</v>
      </c>
    </row>
    <row r="60" spans="1:20" x14ac:dyDescent="0.6">
      <c r="A60" s="4" t="s">
        <v>1047</v>
      </c>
      <c r="B60" s="27">
        <v>40</v>
      </c>
      <c r="C60" t="s">
        <v>1027</v>
      </c>
      <c r="D60">
        <v>49.466666666666669</v>
      </c>
      <c r="E60">
        <v>22.333333333333332</v>
      </c>
      <c r="F60">
        <v>540</v>
      </c>
      <c r="G60" s="4">
        <v>7.2083333333333321</v>
      </c>
      <c r="H60">
        <v>6.108333</v>
      </c>
      <c r="I60" s="4">
        <v>128.30000000000001</v>
      </c>
      <c r="J60" s="4" t="s">
        <v>969</v>
      </c>
      <c r="K60" s="4">
        <f t="shared" si="0"/>
        <v>48.633333333333333</v>
      </c>
      <c r="L60" s="4">
        <f t="shared" si="1"/>
        <v>19.033333333333335</v>
      </c>
      <c r="M60" s="4">
        <v>810</v>
      </c>
      <c r="N60" s="4">
        <v>2008</v>
      </c>
      <c r="O60" s="22">
        <v>7.891667</v>
      </c>
      <c r="P60" s="4">
        <v>6.2166666666666703</v>
      </c>
      <c r="Q60" s="4" t="s">
        <v>665</v>
      </c>
      <c r="R60" s="4" t="s">
        <v>809</v>
      </c>
      <c r="S60" s="4" t="s">
        <v>670</v>
      </c>
      <c r="T60" s="4" t="s">
        <v>997</v>
      </c>
    </row>
    <row r="61" spans="1:20" x14ac:dyDescent="0.6">
      <c r="A61" s="4" t="s">
        <v>1050</v>
      </c>
      <c r="B61" s="27">
        <v>43</v>
      </c>
      <c r="C61" t="s">
        <v>1028</v>
      </c>
      <c r="D61">
        <v>49.25</v>
      </c>
      <c r="E61">
        <v>22.816666666666666</v>
      </c>
      <c r="F61">
        <v>900</v>
      </c>
      <c r="G61" s="5">
        <v>6.5583330000000002</v>
      </c>
      <c r="H61">
        <v>6.4916669999999996</v>
      </c>
      <c r="I61" s="4">
        <v>127.5</v>
      </c>
      <c r="J61" s="4" t="s">
        <v>969</v>
      </c>
      <c r="K61" s="4">
        <f t="shared" si="0"/>
        <v>48.633333333333333</v>
      </c>
      <c r="L61" s="4">
        <f t="shared" si="1"/>
        <v>19.033333333333335</v>
      </c>
      <c r="M61" s="4">
        <v>810</v>
      </c>
      <c r="N61" s="4">
        <v>2008</v>
      </c>
      <c r="O61" s="22">
        <v>7.891667</v>
      </c>
      <c r="P61" s="4">
        <v>6.2166666666666703</v>
      </c>
      <c r="Q61" s="4" t="s">
        <v>665</v>
      </c>
      <c r="R61" s="4" t="s">
        <v>809</v>
      </c>
      <c r="S61" s="4" t="s">
        <v>670</v>
      </c>
      <c r="T61" s="4" t="s">
        <v>997</v>
      </c>
    </row>
    <row r="62" spans="1:20" x14ac:dyDescent="0.6">
      <c r="A62" s="4" t="s">
        <v>1046</v>
      </c>
      <c r="B62" s="27">
        <v>48</v>
      </c>
      <c r="C62" t="s">
        <v>1029</v>
      </c>
      <c r="D62">
        <v>50.8</v>
      </c>
      <c r="E62">
        <v>15.233333333333333</v>
      </c>
      <c r="F62">
        <v>760</v>
      </c>
      <c r="G62" s="5">
        <v>5.4333330000000002</v>
      </c>
      <c r="H62">
        <v>8.9916666666666671</v>
      </c>
      <c r="I62" s="4">
        <v>127.5</v>
      </c>
      <c r="J62" s="4" t="s">
        <v>969</v>
      </c>
      <c r="K62" s="4">
        <f t="shared" si="0"/>
        <v>48.633333333333333</v>
      </c>
      <c r="L62" s="4">
        <f t="shared" si="1"/>
        <v>19.033333333333335</v>
      </c>
      <c r="M62" s="4">
        <v>810</v>
      </c>
      <c r="N62" s="4">
        <v>2008</v>
      </c>
      <c r="O62" s="22">
        <v>7.891667</v>
      </c>
      <c r="P62" s="4">
        <v>6.2166666666666703</v>
      </c>
      <c r="Q62" s="4" t="s">
        <v>665</v>
      </c>
      <c r="R62" s="4" t="s">
        <v>809</v>
      </c>
      <c r="S62" s="4" t="s">
        <v>670</v>
      </c>
      <c r="T62" s="4" t="s">
        <v>997</v>
      </c>
    </row>
    <row r="63" spans="1:20" x14ac:dyDescent="0.6">
      <c r="A63" s="4" t="s">
        <v>1046</v>
      </c>
      <c r="B63" s="27">
        <v>50</v>
      </c>
      <c r="C63" t="s">
        <v>1030</v>
      </c>
      <c r="D63">
        <v>50.56666666666667</v>
      </c>
      <c r="E63">
        <v>13.25</v>
      </c>
      <c r="F63">
        <v>800</v>
      </c>
      <c r="G63">
        <v>6.8</v>
      </c>
      <c r="H63">
        <v>4.9750000000000005</v>
      </c>
      <c r="I63" s="4">
        <v>125.6</v>
      </c>
      <c r="J63" s="4" t="s">
        <v>969</v>
      </c>
      <c r="K63" s="4">
        <f t="shared" si="0"/>
        <v>48.633333333333333</v>
      </c>
      <c r="L63" s="4">
        <f t="shared" si="1"/>
        <v>19.033333333333335</v>
      </c>
      <c r="M63" s="4">
        <v>810</v>
      </c>
      <c r="N63" s="4">
        <v>2008</v>
      </c>
      <c r="O63" s="22">
        <v>7.891667</v>
      </c>
      <c r="P63" s="4">
        <v>6.2166666666666703</v>
      </c>
      <c r="Q63" s="4" t="s">
        <v>665</v>
      </c>
      <c r="R63" s="4" t="s">
        <v>809</v>
      </c>
      <c r="S63" s="4" t="s">
        <v>670</v>
      </c>
      <c r="T63" s="4" t="s">
        <v>997</v>
      </c>
    </row>
    <row r="64" spans="1:20" x14ac:dyDescent="0.6">
      <c r="A64" s="4" t="s">
        <v>1046</v>
      </c>
      <c r="B64" s="27">
        <v>51</v>
      </c>
      <c r="C64" t="s">
        <v>1031</v>
      </c>
      <c r="D64">
        <v>48.85</v>
      </c>
      <c r="E64">
        <v>14</v>
      </c>
      <c r="F64">
        <v>990</v>
      </c>
      <c r="G64" s="4">
        <v>6.05</v>
      </c>
      <c r="H64">
        <v>7.4166670000000003</v>
      </c>
      <c r="I64" s="4">
        <v>127.2</v>
      </c>
      <c r="J64" s="4" t="s">
        <v>969</v>
      </c>
      <c r="K64" s="4">
        <f t="shared" si="0"/>
        <v>48.633333333333333</v>
      </c>
      <c r="L64" s="4">
        <f t="shared" si="1"/>
        <v>19.033333333333335</v>
      </c>
      <c r="M64" s="4">
        <v>810</v>
      </c>
      <c r="N64" s="4">
        <v>2008</v>
      </c>
      <c r="O64" s="22">
        <v>7.891667</v>
      </c>
      <c r="P64" s="4">
        <v>6.2166666666666703</v>
      </c>
      <c r="Q64" s="4" t="s">
        <v>665</v>
      </c>
      <c r="R64" s="4" t="s">
        <v>809</v>
      </c>
      <c r="S64" s="4" t="s">
        <v>670</v>
      </c>
      <c r="T64" s="4" t="s">
        <v>997</v>
      </c>
    </row>
    <row r="65" spans="1:20" x14ac:dyDescent="0.6">
      <c r="A65" s="4" t="s">
        <v>1049</v>
      </c>
      <c r="B65" s="27">
        <v>53</v>
      </c>
      <c r="C65" t="s">
        <v>1032</v>
      </c>
      <c r="D65">
        <v>45.633333333333333</v>
      </c>
      <c r="E65">
        <v>14.383333333333333</v>
      </c>
      <c r="F65">
        <v>1000</v>
      </c>
      <c r="G65" s="5">
        <v>5.391667</v>
      </c>
      <c r="H65">
        <v>14.508330000000001</v>
      </c>
      <c r="I65" s="4">
        <v>129.6</v>
      </c>
      <c r="J65" s="4" t="s">
        <v>969</v>
      </c>
      <c r="K65" s="4">
        <f t="shared" si="0"/>
        <v>48.633333333333333</v>
      </c>
      <c r="L65" s="4">
        <f t="shared" si="1"/>
        <v>19.033333333333335</v>
      </c>
      <c r="M65" s="4">
        <v>810</v>
      </c>
      <c r="N65" s="4">
        <v>2008</v>
      </c>
      <c r="O65" s="22">
        <v>7.891667</v>
      </c>
      <c r="P65" s="4">
        <v>6.2166666666666703</v>
      </c>
      <c r="Q65" s="4" t="s">
        <v>665</v>
      </c>
      <c r="R65" s="4" t="s">
        <v>809</v>
      </c>
      <c r="S65" s="4" t="s">
        <v>670</v>
      </c>
      <c r="T65" s="4" t="s">
        <v>997</v>
      </c>
    </row>
    <row r="66" spans="1:20" x14ac:dyDescent="0.6">
      <c r="A66" s="4" t="s">
        <v>1049</v>
      </c>
      <c r="B66" s="27">
        <v>55</v>
      </c>
      <c r="C66" t="s">
        <v>1033</v>
      </c>
      <c r="D66">
        <v>45.733333333333334</v>
      </c>
      <c r="E66">
        <v>14.35</v>
      </c>
      <c r="F66">
        <v>1040</v>
      </c>
      <c r="G66" s="5">
        <v>5.391667</v>
      </c>
      <c r="H66">
        <v>14.508330000000001</v>
      </c>
      <c r="I66" s="4">
        <v>129.69999999999999</v>
      </c>
      <c r="J66" s="4" t="s">
        <v>969</v>
      </c>
      <c r="K66" s="4">
        <f t="shared" si="0"/>
        <v>48.633333333333333</v>
      </c>
      <c r="L66" s="4">
        <f t="shared" si="1"/>
        <v>19.033333333333335</v>
      </c>
      <c r="M66" s="4">
        <v>810</v>
      </c>
      <c r="N66" s="4">
        <v>2008</v>
      </c>
      <c r="O66" s="22">
        <v>7.891667</v>
      </c>
      <c r="P66" s="4">
        <v>6.2166666666666703</v>
      </c>
      <c r="Q66" s="4" t="s">
        <v>665</v>
      </c>
      <c r="R66" s="4" t="s">
        <v>809</v>
      </c>
      <c r="S66" s="4" t="s">
        <v>670</v>
      </c>
      <c r="T66" s="4" t="s">
        <v>997</v>
      </c>
    </row>
    <row r="67" spans="1:20" x14ac:dyDescent="0.6">
      <c r="A67" s="4" t="s">
        <v>885</v>
      </c>
      <c r="B67" s="27">
        <v>57</v>
      </c>
      <c r="C67" t="s">
        <v>1034</v>
      </c>
      <c r="D67">
        <v>42.06666666666667</v>
      </c>
      <c r="E67">
        <v>26.133333333333333</v>
      </c>
      <c r="F67">
        <v>200</v>
      </c>
      <c r="G67" s="5">
        <v>11.783329999999999</v>
      </c>
      <c r="H67">
        <v>5.4083333333333341</v>
      </c>
      <c r="I67" s="4">
        <v>129.9</v>
      </c>
      <c r="J67" s="4" t="s">
        <v>969</v>
      </c>
      <c r="K67" s="4">
        <f t="shared" si="0"/>
        <v>48.633333333333333</v>
      </c>
      <c r="L67" s="4">
        <f t="shared" si="1"/>
        <v>19.033333333333335</v>
      </c>
      <c r="M67" s="4">
        <v>810</v>
      </c>
      <c r="N67" s="4">
        <v>2008</v>
      </c>
      <c r="O67" s="22">
        <v>7.891667</v>
      </c>
      <c r="P67" s="4">
        <v>6.2166666666666703</v>
      </c>
      <c r="Q67" s="4" t="s">
        <v>665</v>
      </c>
      <c r="R67" s="4" t="s">
        <v>809</v>
      </c>
      <c r="S67" s="4" t="s">
        <v>670</v>
      </c>
      <c r="T67" s="4" t="s">
        <v>997</v>
      </c>
    </row>
    <row r="68" spans="1:20" x14ac:dyDescent="0.6">
      <c r="A68" s="4" t="s">
        <v>1048</v>
      </c>
      <c r="B68" s="27">
        <v>62</v>
      </c>
      <c r="C68" t="s">
        <v>1035</v>
      </c>
      <c r="D68">
        <v>47.033333333333331</v>
      </c>
      <c r="E68">
        <v>7.25</v>
      </c>
      <c r="F68">
        <v>530</v>
      </c>
      <c r="G68" s="5">
        <v>8.0583329999999993</v>
      </c>
      <c r="H68">
        <v>7.9916666666666671</v>
      </c>
      <c r="I68" s="4">
        <v>129.69999999999999</v>
      </c>
      <c r="J68" s="4" t="s">
        <v>969</v>
      </c>
      <c r="K68" s="4">
        <f t="shared" si="0"/>
        <v>48.633333333333333</v>
      </c>
      <c r="L68" s="4">
        <f t="shared" si="1"/>
        <v>19.033333333333335</v>
      </c>
      <c r="M68" s="4">
        <v>810</v>
      </c>
      <c r="N68" s="4">
        <v>2008</v>
      </c>
      <c r="O68" s="22">
        <v>7.891667</v>
      </c>
      <c r="P68" s="4">
        <v>6.2166666666666703</v>
      </c>
      <c r="Q68" s="4" t="s">
        <v>665</v>
      </c>
      <c r="R68" s="4" t="s">
        <v>809</v>
      </c>
      <c r="S68" s="4" t="s">
        <v>670</v>
      </c>
      <c r="T68" s="4" t="s">
        <v>997</v>
      </c>
    </row>
    <row r="69" spans="1:20" x14ac:dyDescent="0.6">
      <c r="A69" s="4" t="s">
        <v>1046</v>
      </c>
      <c r="B69" s="27">
        <v>64</v>
      </c>
      <c r="C69" t="s">
        <v>1036</v>
      </c>
      <c r="D69">
        <v>50</v>
      </c>
      <c r="E69">
        <v>14</v>
      </c>
      <c r="F69">
        <v>480</v>
      </c>
      <c r="G69" s="4">
        <v>8.1583333333333332</v>
      </c>
      <c r="H69">
        <v>4.4416670000000007</v>
      </c>
      <c r="I69" s="4">
        <v>131.80000000000001</v>
      </c>
      <c r="J69" s="4" t="s">
        <v>969</v>
      </c>
      <c r="K69" s="4">
        <f t="shared" si="0"/>
        <v>48.633333333333333</v>
      </c>
      <c r="L69" s="4">
        <f t="shared" si="1"/>
        <v>19.033333333333335</v>
      </c>
      <c r="M69" s="4">
        <v>810</v>
      </c>
      <c r="N69" s="4">
        <v>2008</v>
      </c>
      <c r="O69" s="22">
        <v>7.891667</v>
      </c>
      <c r="P69" s="4">
        <v>6.2166666666666703</v>
      </c>
      <c r="Q69" s="4" t="s">
        <v>665</v>
      </c>
      <c r="R69" s="4" t="s">
        <v>809</v>
      </c>
      <c r="S69" s="4" t="s">
        <v>670</v>
      </c>
      <c r="T69" s="4" t="s">
        <v>997</v>
      </c>
    </row>
    <row r="70" spans="1:20" x14ac:dyDescent="0.6">
      <c r="A70" s="4" t="s">
        <v>1047</v>
      </c>
      <c r="B70" s="27">
        <v>67</v>
      </c>
      <c r="C70" t="s">
        <v>1037</v>
      </c>
      <c r="D70">
        <v>54.333333333333336</v>
      </c>
      <c r="E70">
        <v>18.166666666666668</v>
      </c>
      <c r="F70">
        <v>250</v>
      </c>
      <c r="G70" s="5">
        <v>5.9249999999999998</v>
      </c>
      <c r="H70">
        <v>5.3500000000000005</v>
      </c>
      <c r="I70" s="4">
        <v>134.1</v>
      </c>
      <c r="J70" s="4" t="s">
        <v>969</v>
      </c>
      <c r="K70" s="4">
        <f t="shared" si="0"/>
        <v>48.633333333333333</v>
      </c>
      <c r="L70" s="4">
        <f t="shared" si="1"/>
        <v>19.033333333333335</v>
      </c>
      <c r="M70" s="4">
        <v>810</v>
      </c>
      <c r="N70" s="4">
        <v>2008</v>
      </c>
      <c r="O70" s="22">
        <v>7.891667</v>
      </c>
      <c r="P70" s="4">
        <v>6.2166666666666703</v>
      </c>
      <c r="Q70" s="4" t="s">
        <v>665</v>
      </c>
      <c r="R70" s="4" t="s">
        <v>809</v>
      </c>
      <c r="S70" s="4" t="s">
        <v>670</v>
      </c>
      <c r="T70" s="4" t="s">
        <v>997</v>
      </c>
    </row>
    <row r="71" spans="1:20" x14ac:dyDescent="0.6">
      <c r="A71" s="4" t="s">
        <v>1046</v>
      </c>
      <c r="B71" s="27">
        <v>70</v>
      </c>
      <c r="C71" t="s">
        <v>1038</v>
      </c>
      <c r="D71">
        <v>49.15</v>
      </c>
      <c r="E71">
        <v>17.316666666666666</v>
      </c>
      <c r="F71">
        <v>410</v>
      </c>
      <c r="G71" s="4">
        <v>8.5916666666666668</v>
      </c>
      <c r="H71">
        <v>4.6833333333333336</v>
      </c>
      <c r="I71" s="4">
        <v>128.30000000000001</v>
      </c>
      <c r="J71" s="4" t="s">
        <v>969</v>
      </c>
      <c r="K71" s="4">
        <f t="shared" si="0"/>
        <v>48.633333333333333</v>
      </c>
      <c r="L71" s="4">
        <f t="shared" si="1"/>
        <v>19.033333333333335</v>
      </c>
      <c r="M71" s="4">
        <v>810</v>
      </c>
      <c r="N71" s="4">
        <v>2008</v>
      </c>
      <c r="O71" s="22">
        <v>7.891667</v>
      </c>
      <c r="P71" s="4">
        <v>6.2166666666666703</v>
      </c>
      <c r="Q71" s="4" t="s">
        <v>665</v>
      </c>
      <c r="R71" s="4" t="s">
        <v>809</v>
      </c>
      <c r="S71" s="4" t="s">
        <v>670</v>
      </c>
      <c r="T71" s="4" t="s">
        <v>997</v>
      </c>
    </row>
  </sheetData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62B9-5967-4460-8072-54F83C99E774}">
  <dimension ref="A1:S29"/>
  <sheetViews>
    <sheetView topLeftCell="D7" workbookViewId="0">
      <selection activeCell="C8" sqref="C8:T27"/>
    </sheetView>
  </sheetViews>
  <sheetFormatPr defaultRowHeight="14.4" x14ac:dyDescent="0.55000000000000004"/>
  <cols>
    <col min="1" max="1" width="21.34765625" style="37" customWidth="1"/>
    <col min="2" max="2" width="14.3984375" style="37" customWidth="1"/>
    <col min="3" max="16384" width="8.796875" style="37"/>
  </cols>
  <sheetData>
    <row r="1" spans="1:19" x14ac:dyDescent="0.55000000000000004">
      <c r="A1" s="37" t="s">
        <v>1003</v>
      </c>
      <c r="B1" s="37" t="s">
        <v>911</v>
      </c>
      <c r="C1" s="37" t="s">
        <v>666</v>
      </c>
    </row>
    <row r="4" spans="1:19" x14ac:dyDescent="0.55000000000000004">
      <c r="A4" s="36" t="s">
        <v>1001</v>
      </c>
    </row>
    <row r="7" spans="1:19" x14ac:dyDescent="0.55000000000000004">
      <c r="A7" s="38" t="s">
        <v>0</v>
      </c>
      <c r="B7" s="38" t="s">
        <v>1</v>
      </c>
      <c r="C7" s="38" t="s">
        <v>673</v>
      </c>
      <c r="D7" s="38" t="s">
        <v>674</v>
      </c>
      <c r="E7" s="38" t="s">
        <v>675</v>
      </c>
      <c r="F7" s="38" t="s">
        <v>743</v>
      </c>
      <c r="G7" s="39" t="s">
        <v>744</v>
      </c>
      <c r="H7" s="38" t="s">
        <v>39</v>
      </c>
      <c r="I7" s="38" t="s">
        <v>40</v>
      </c>
      <c r="J7" s="38" t="s">
        <v>624</v>
      </c>
      <c r="K7" s="38" t="s">
        <v>629</v>
      </c>
      <c r="L7" s="38" t="s">
        <v>625</v>
      </c>
      <c r="M7" s="38" t="s">
        <v>623</v>
      </c>
      <c r="N7" s="39" t="s">
        <v>745</v>
      </c>
      <c r="O7" s="39" t="s">
        <v>746</v>
      </c>
      <c r="P7" s="39" t="s">
        <v>992</v>
      </c>
      <c r="Q7" s="39" t="s">
        <v>654</v>
      </c>
      <c r="R7" s="39" t="s">
        <v>1054</v>
      </c>
      <c r="S7" s="38" t="s">
        <v>971</v>
      </c>
    </row>
    <row r="8" spans="1:19" x14ac:dyDescent="0.55000000000000004">
      <c r="A8" s="33" t="s">
        <v>1055</v>
      </c>
      <c r="B8" s="33" t="s">
        <v>1056</v>
      </c>
      <c r="C8" s="34">
        <v>48.216666666666669</v>
      </c>
      <c r="D8" s="37">
        <v>-72.916666666666671</v>
      </c>
      <c r="E8" s="35">
        <v>338</v>
      </c>
      <c r="F8" s="37">
        <v>1.2916666666666667</v>
      </c>
      <c r="G8" s="40">
        <v>8.0083330000000004</v>
      </c>
      <c r="H8" s="34">
        <v>149.209</v>
      </c>
      <c r="I8" s="37" t="s">
        <v>969</v>
      </c>
      <c r="J8" s="34">
        <v>48.216666666666669</v>
      </c>
      <c r="K8" s="40">
        <v>-72.916666666666671</v>
      </c>
      <c r="L8" s="35">
        <v>338</v>
      </c>
      <c r="M8" s="37">
        <v>2019</v>
      </c>
      <c r="N8" s="37">
        <v>1.2916666666666667</v>
      </c>
      <c r="O8" s="40">
        <v>8.0083330000000004</v>
      </c>
      <c r="P8" s="37" t="s">
        <v>666</v>
      </c>
      <c r="Q8" s="37" t="s">
        <v>1003</v>
      </c>
      <c r="R8" s="37" t="s">
        <v>689</v>
      </c>
      <c r="S8" s="37" t="s">
        <v>1000</v>
      </c>
    </row>
    <row r="9" spans="1:19" x14ac:dyDescent="0.55000000000000004">
      <c r="A9" s="33" t="s">
        <v>1057</v>
      </c>
      <c r="B9" s="33" t="s">
        <v>1058</v>
      </c>
      <c r="C9" s="34">
        <v>48.85</v>
      </c>
      <c r="D9" s="37">
        <v>-70.333333333333329</v>
      </c>
      <c r="E9" s="35">
        <v>611</v>
      </c>
      <c r="F9" s="41">
        <v>-0.35833333333333323</v>
      </c>
      <c r="G9" s="40">
        <v>9.8416666666666686</v>
      </c>
      <c r="H9" s="34">
        <v>145.108</v>
      </c>
      <c r="I9" s="37" t="s">
        <v>969</v>
      </c>
      <c r="J9" s="34">
        <v>48.216666666666669</v>
      </c>
      <c r="K9" s="40">
        <v>-72.916666666666671</v>
      </c>
      <c r="L9" s="35">
        <v>338</v>
      </c>
      <c r="M9" s="37">
        <v>2019</v>
      </c>
      <c r="N9" s="37">
        <v>1.2916666666666667</v>
      </c>
      <c r="O9" s="40">
        <v>8.0083330000000004</v>
      </c>
      <c r="P9" s="37" t="s">
        <v>666</v>
      </c>
      <c r="Q9" s="37" t="s">
        <v>1003</v>
      </c>
      <c r="R9" s="37" t="s">
        <v>689</v>
      </c>
      <c r="S9" s="37" t="s">
        <v>1000</v>
      </c>
    </row>
    <row r="10" spans="1:19" x14ac:dyDescent="0.55000000000000004">
      <c r="A10" s="33" t="s">
        <v>1059</v>
      </c>
      <c r="B10" s="33" t="s">
        <v>1060</v>
      </c>
      <c r="C10" s="34">
        <v>49.716666666666669</v>
      </c>
      <c r="D10" s="37">
        <v>-71.933333333333337</v>
      </c>
      <c r="E10" s="35">
        <v>342</v>
      </c>
      <c r="F10" s="41">
        <v>-9.1666666666666341E-2</v>
      </c>
      <c r="G10" s="40">
        <v>7.9916666666666671</v>
      </c>
      <c r="H10" s="34">
        <v>147.744</v>
      </c>
      <c r="I10" s="37" t="s">
        <v>969</v>
      </c>
      <c r="J10" s="34">
        <v>48.216666666666669</v>
      </c>
      <c r="K10" s="40">
        <v>-72.916666666666671</v>
      </c>
      <c r="L10" s="35">
        <v>338</v>
      </c>
      <c r="M10" s="37">
        <v>2019</v>
      </c>
      <c r="N10" s="37">
        <v>1.2916666666666667</v>
      </c>
      <c r="O10" s="40">
        <v>8.0083330000000004</v>
      </c>
      <c r="P10" s="37" t="s">
        <v>666</v>
      </c>
      <c r="Q10" s="37" t="s">
        <v>1003</v>
      </c>
      <c r="R10" s="37" t="s">
        <v>689</v>
      </c>
      <c r="S10" s="37" t="s">
        <v>1000</v>
      </c>
    </row>
    <row r="11" spans="1:19" x14ac:dyDescent="0.55000000000000004">
      <c r="A11" s="33" t="s">
        <v>1061</v>
      </c>
      <c r="B11" s="33" t="s">
        <v>1062</v>
      </c>
      <c r="C11" s="34">
        <v>50.68333333333333</v>
      </c>
      <c r="D11" s="37">
        <v>-72.183333333333337</v>
      </c>
      <c r="E11" s="35">
        <v>487</v>
      </c>
      <c r="F11" s="41">
        <v>-0.65833333333333377</v>
      </c>
      <c r="G11" s="40">
        <v>7.7166666666666677</v>
      </c>
      <c r="H11" s="34">
        <v>143.93700000000001</v>
      </c>
      <c r="I11" s="37" t="s">
        <v>969</v>
      </c>
      <c r="J11" s="34">
        <v>48.216666666666669</v>
      </c>
      <c r="K11" s="40">
        <v>-72.916666666666671</v>
      </c>
      <c r="L11" s="35">
        <v>338</v>
      </c>
      <c r="M11" s="37">
        <v>2019</v>
      </c>
      <c r="N11" s="37">
        <v>1.2916666666666667</v>
      </c>
      <c r="O11" s="40">
        <v>8.0083330000000004</v>
      </c>
      <c r="P11" s="37" t="s">
        <v>666</v>
      </c>
      <c r="Q11" s="37" t="s">
        <v>1003</v>
      </c>
      <c r="R11" s="37" t="s">
        <v>689</v>
      </c>
      <c r="S11" s="37" t="s">
        <v>1000</v>
      </c>
    </row>
    <row r="12" spans="1:19" x14ac:dyDescent="0.55000000000000004">
      <c r="A12" s="33" t="s">
        <v>1063</v>
      </c>
      <c r="B12" s="33" t="s">
        <v>1064</v>
      </c>
      <c r="C12" s="34">
        <v>53.783333333333331</v>
      </c>
      <c r="D12" s="37">
        <v>-72.86666666666666</v>
      </c>
      <c r="E12" s="35">
        <v>384</v>
      </c>
      <c r="F12" s="41">
        <v>-3.9750000000000001</v>
      </c>
      <c r="G12" s="40">
        <v>6.1750000000000007</v>
      </c>
      <c r="H12" s="34">
        <v>141.447</v>
      </c>
      <c r="I12" s="37" t="s">
        <v>969</v>
      </c>
      <c r="J12" s="34">
        <v>48.216666666666669</v>
      </c>
      <c r="K12" s="40">
        <v>-72.916666666666671</v>
      </c>
      <c r="L12" s="35">
        <v>338</v>
      </c>
      <c r="M12" s="37">
        <v>2019</v>
      </c>
      <c r="N12" s="37">
        <v>1.2916666666666667</v>
      </c>
      <c r="O12" s="40">
        <v>8.0083330000000004</v>
      </c>
      <c r="P12" s="37" t="s">
        <v>666</v>
      </c>
      <c r="Q12" s="37" t="s">
        <v>1003</v>
      </c>
      <c r="R12" s="37" t="s">
        <v>689</v>
      </c>
      <c r="S12" s="37" t="s">
        <v>1000</v>
      </c>
    </row>
    <row r="13" spans="1:19" x14ac:dyDescent="0.55000000000000004">
      <c r="A13" s="33" t="s">
        <v>1055</v>
      </c>
      <c r="B13" s="33" t="s">
        <v>1056</v>
      </c>
      <c r="C13" s="34">
        <v>48.216666666666669</v>
      </c>
      <c r="D13" s="37">
        <v>-72.916666666666671</v>
      </c>
      <c r="E13" s="35">
        <v>338</v>
      </c>
      <c r="F13" s="37">
        <v>1.2916666666666667</v>
      </c>
      <c r="G13" s="40">
        <v>8.0083330000000004</v>
      </c>
      <c r="H13" s="37">
        <v>143.05799999999999</v>
      </c>
      <c r="I13" s="37" t="s">
        <v>969</v>
      </c>
      <c r="J13" s="34">
        <v>48.216666666666669</v>
      </c>
      <c r="K13" s="40">
        <v>-72.916666666666671</v>
      </c>
      <c r="L13" s="35">
        <v>338</v>
      </c>
      <c r="M13" s="37">
        <v>2018</v>
      </c>
      <c r="N13" s="37">
        <v>1.2916666666666667</v>
      </c>
      <c r="O13" s="40">
        <v>8.0083330000000004</v>
      </c>
      <c r="P13" s="37" t="s">
        <v>666</v>
      </c>
      <c r="Q13" s="37" t="s">
        <v>1003</v>
      </c>
      <c r="R13" s="37" t="s">
        <v>689</v>
      </c>
      <c r="S13" s="37" t="s">
        <v>1000</v>
      </c>
    </row>
    <row r="14" spans="1:19" x14ac:dyDescent="0.55000000000000004">
      <c r="A14" s="33" t="s">
        <v>1057</v>
      </c>
      <c r="B14" s="33" t="s">
        <v>1058</v>
      </c>
      <c r="C14" s="34">
        <v>48.85</v>
      </c>
      <c r="D14" s="37">
        <v>-70.333333333333329</v>
      </c>
      <c r="E14" s="35">
        <v>611</v>
      </c>
      <c r="F14" s="41">
        <v>-0.35833333333333323</v>
      </c>
      <c r="G14" s="40">
        <v>9.8416666666666686</v>
      </c>
      <c r="H14" s="37">
        <v>141.886</v>
      </c>
      <c r="I14" s="37" t="s">
        <v>969</v>
      </c>
      <c r="J14" s="34">
        <v>48.216666666666669</v>
      </c>
      <c r="K14" s="40">
        <v>-72.916666666666671</v>
      </c>
      <c r="L14" s="35">
        <v>338</v>
      </c>
      <c r="M14" s="37">
        <v>2018</v>
      </c>
      <c r="N14" s="37">
        <v>1.2916666666666667</v>
      </c>
      <c r="O14" s="40">
        <v>8.0083330000000004</v>
      </c>
      <c r="P14" s="37" t="s">
        <v>666</v>
      </c>
      <c r="Q14" s="37" t="s">
        <v>1003</v>
      </c>
      <c r="R14" s="37" t="s">
        <v>689</v>
      </c>
      <c r="S14" s="37" t="s">
        <v>1000</v>
      </c>
    </row>
    <row r="15" spans="1:19" x14ac:dyDescent="0.55000000000000004">
      <c r="A15" s="33" t="s">
        <v>1059</v>
      </c>
      <c r="B15" s="33" t="s">
        <v>1060</v>
      </c>
      <c r="C15" s="34">
        <v>49.716666666666669</v>
      </c>
      <c r="D15" s="37">
        <v>-71.933333333333337</v>
      </c>
      <c r="E15" s="35">
        <v>342</v>
      </c>
      <c r="F15" s="41">
        <v>-9.1666666666666341E-2</v>
      </c>
      <c r="G15" s="40">
        <v>7.9916666666666671</v>
      </c>
      <c r="H15" s="37">
        <v>140.86099999999999</v>
      </c>
      <c r="I15" s="37" t="s">
        <v>969</v>
      </c>
      <c r="J15" s="34">
        <v>48.216666666666669</v>
      </c>
      <c r="K15" s="40">
        <v>-72.916666666666671</v>
      </c>
      <c r="L15" s="35">
        <v>338</v>
      </c>
      <c r="M15" s="37">
        <v>2018</v>
      </c>
      <c r="N15" s="37">
        <v>1.2916666666666667</v>
      </c>
      <c r="O15" s="40">
        <v>8.0083330000000004</v>
      </c>
      <c r="P15" s="37" t="s">
        <v>666</v>
      </c>
      <c r="Q15" s="37" t="s">
        <v>1003</v>
      </c>
      <c r="R15" s="37" t="s">
        <v>689</v>
      </c>
      <c r="S15" s="37" t="s">
        <v>1000</v>
      </c>
    </row>
    <row r="16" spans="1:19" x14ac:dyDescent="0.55000000000000004">
      <c r="A16" s="33" t="s">
        <v>1061</v>
      </c>
      <c r="B16" s="33" t="s">
        <v>1062</v>
      </c>
      <c r="C16" s="34">
        <v>50.68333333333333</v>
      </c>
      <c r="D16" s="37">
        <v>-72.183333333333337</v>
      </c>
      <c r="E16" s="35">
        <v>487</v>
      </c>
      <c r="F16" s="41">
        <v>-0.65833333333333377</v>
      </c>
      <c r="G16" s="40">
        <v>7.7166666666666677</v>
      </c>
      <c r="H16" s="37">
        <v>139.983</v>
      </c>
      <c r="I16" s="37" t="s">
        <v>969</v>
      </c>
      <c r="J16" s="34">
        <v>48.216666666666669</v>
      </c>
      <c r="K16" s="40">
        <v>-72.916666666666671</v>
      </c>
      <c r="L16" s="35">
        <v>338</v>
      </c>
      <c r="M16" s="37">
        <v>2018</v>
      </c>
      <c r="N16" s="37">
        <v>1.2916666666666667</v>
      </c>
      <c r="O16" s="40">
        <v>8.0083330000000004</v>
      </c>
      <c r="P16" s="37" t="s">
        <v>666</v>
      </c>
      <c r="Q16" s="37" t="s">
        <v>1003</v>
      </c>
      <c r="R16" s="37" t="s">
        <v>689</v>
      </c>
      <c r="S16" s="37" t="s">
        <v>1000</v>
      </c>
    </row>
    <row r="17" spans="1:19" x14ac:dyDescent="0.55000000000000004">
      <c r="A17" s="33" t="s">
        <v>1063</v>
      </c>
      <c r="B17" s="33" t="s">
        <v>1064</v>
      </c>
      <c r="C17" s="34">
        <v>53.783333333333331</v>
      </c>
      <c r="D17" s="37">
        <v>-72.86666666666666</v>
      </c>
      <c r="E17" s="35">
        <v>384</v>
      </c>
      <c r="F17" s="41">
        <v>-3.9750000000000001</v>
      </c>
      <c r="G17" s="40">
        <v>6.1750000000000007</v>
      </c>
      <c r="H17" s="37">
        <v>138.66499999999999</v>
      </c>
      <c r="I17" s="37" t="s">
        <v>969</v>
      </c>
      <c r="J17" s="34">
        <v>48.216666666666669</v>
      </c>
      <c r="K17" s="40">
        <v>-72.916666666666671</v>
      </c>
      <c r="L17" s="35">
        <v>338</v>
      </c>
      <c r="M17" s="37">
        <v>2018</v>
      </c>
      <c r="N17" s="37">
        <v>1.2916666666666667</v>
      </c>
      <c r="O17" s="40">
        <v>8.0083330000000004</v>
      </c>
      <c r="P17" s="37" t="s">
        <v>666</v>
      </c>
      <c r="Q17" s="37" t="s">
        <v>1003</v>
      </c>
      <c r="R17" s="37" t="s">
        <v>689</v>
      </c>
      <c r="S17" s="37" t="s">
        <v>1000</v>
      </c>
    </row>
    <row r="18" spans="1:19" x14ac:dyDescent="0.55000000000000004">
      <c r="A18" s="33" t="s">
        <v>1055</v>
      </c>
      <c r="B18" s="33" t="s">
        <v>1056</v>
      </c>
      <c r="C18" s="34">
        <v>48.216666666666669</v>
      </c>
      <c r="D18" s="37">
        <v>-72.916666666666671</v>
      </c>
      <c r="E18" s="35">
        <v>338</v>
      </c>
      <c r="F18" s="37">
        <v>1.2916666666666667</v>
      </c>
      <c r="G18" s="40">
        <v>8.0083330000000004</v>
      </c>
      <c r="H18" s="37">
        <v>138.518</v>
      </c>
      <c r="I18" s="37" t="s">
        <v>969</v>
      </c>
      <c r="J18" s="34">
        <v>48.216666666666669</v>
      </c>
      <c r="K18" s="40">
        <v>-72.916666666666671</v>
      </c>
      <c r="L18" s="35">
        <v>338</v>
      </c>
      <c r="M18" s="37">
        <v>2017</v>
      </c>
      <c r="N18" s="37">
        <v>1.2916666666666667</v>
      </c>
      <c r="O18" s="40">
        <v>8.0083330000000004</v>
      </c>
      <c r="P18" s="37" t="s">
        <v>666</v>
      </c>
      <c r="Q18" s="37" t="s">
        <v>1003</v>
      </c>
      <c r="R18" s="37" t="s">
        <v>689</v>
      </c>
      <c r="S18" s="37" t="s">
        <v>1000</v>
      </c>
    </row>
    <row r="19" spans="1:19" x14ac:dyDescent="0.55000000000000004">
      <c r="A19" s="33" t="s">
        <v>1057</v>
      </c>
      <c r="B19" s="33" t="s">
        <v>1058</v>
      </c>
      <c r="C19" s="34">
        <v>48.85</v>
      </c>
      <c r="D19" s="37">
        <v>-70.333333333333329</v>
      </c>
      <c r="E19" s="35">
        <v>611</v>
      </c>
      <c r="F19" s="41">
        <v>-0.35833333333333323</v>
      </c>
      <c r="G19" s="40">
        <v>9.8416666666666686</v>
      </c>
      <c r="H19" s="37">
        <v>137.63900000000001</v>
      </c>
      <c r="I19" s="37" t="s">
        <v>969</v>
      </c>
      <c r="J19" s="34">
        <v>48.216666666666669</v>
      </c>
      <c r="K19" s="40">
        <v>-72.916666666666671</v>
      </c>
      <c r="L19" s="35">
        <v>338</v>
      </c>
      <c r="M19" s="37">
        <v>2017</v>
      </c>
      <c r="N19" s="37">
        <v>1.2916666666666667</v>
      </c>
      <c r="O19" s="40">
        <v>8.0083330000000004</v>
      </c>
      <c r="P19" s="37" t="s">
        <v>666</v>
      </c>
      <c r="Q19" s="37" t="s">
        <v>1003</v>
      </c>
      <c r="R19" s="37" t="s">
        <v>689</v>
      </c>
      <c r="S19" s="37" t="s">
        <v>1000</v>
      </c>
    </row>
    <row r="20" spans="1:19" x14ac:dyDescent="0.55000000000000004">
      <c r="A20" s="33" t="s">
        <v>1059</v>
      </c>
      <c r="B20" s="33" t="s">
        <v>1060</v>
      </c>
      <c r="C20" s="34">
        <v>49.716666666666669</v>
      </c>
      <c r="D20" s="37">
        <v>-71.933333333333337</v>
      </c>
      <c r="E20" s="35">
        <v>342</v>
      </c>
      <c r="F20" s="41">
        <v>-9.1666666666666341E-2</v>
      </c>
      <c r="G20" s="40">
        <v>7.9916666666666671</v>
      </c>
      <c r="H20" s="37">
        <v>136.761</v>
      </c>
      <c r="I20" s="37" t="s">
        <v>969</v>
      </c>
      <c r="J20" s="34">
        <v>48.216666666666669</v>
      </c>
      <c r="K20" s="40">
        <v>-72.916666666666671</v>
      </c>
      <c r="L20" s="35">
        <v>338</v>
      </c>
      <c r="M20" s="37">
        <v>2017</v>
      </c>
      <c r="N20" s="37">
        <v>1.2916666666666667</v>
      </c>
      <c r="O20" s="40">
        <v>8.0083330000000004</v>
      </c>
      <c r="P20" s="37" t="s">
        <v>666</v>
      </c>
      <c r="Q20" s="37" t="s">
        <v>1003</v>
      </c>
      <c r="R20" s="37" t="s">
        <v>689</v>
      </c>
      <c r="S20" s="37" t="s">
        <v>1000</v>
      </c>
    </row>
    <row r="21" spans="1:19" x14ac:dyDescent="0.55000000000000004">
      <c r="A21" s="33" t="s">
        <v>1061</v>
      </c>
      <c r="B21" s="33" t="s">
        <v>1062</v>
      </c>
      <c r="C21" s="34">
        <v>50.68333333333333</v>
      </c>
      <c r="D21" s="37">
        <v>-72.183333333333337</v>
      </c>
      <c r="E21" s="35">
        <v>487</v>
      </c>
      <c r="F21" s="41">
        <v>-0.65833333333333377</v>
      </c>
      <c r="G21" s="40">
        <v>7.7166666666666677</v>
      </c>
      <c r="H21" s="37">
        <v>138.07900000000001</v>
      </c>
      <c r="I21" s="37" t="s">
        <v>969</v>
      </c>
      <c r="J21" s="34">
        <v>48.216666666666669</v>
      </c>
      <c r="K21" s="40">
        <v>-72.916666666666671</v>
      </c>
      <c r="L21" s="35">
        <v>338</v>
      </c>
      <c r="M21" s="37">
        <v>2017</v>
      </c>
      <c r="N21" s="37">
        <v>1.2916666666666667</v>
      </c>
      <c r="O21" s="40">
        <v>8.0083330000000004</v>
      </c>
      <c r="P21" s="37" t="s">
        <v>666</v>
      </c>
      <c r="Q21" s="37" t="s">
        <v>1003</v>
      </c>
      <c r="R21" s="37" t="s">
        <v>689</v>
      </c>
      <c r="S21" s="37" t="s">
        <v>1000</v>
      </c>
    </row>
    <row r="22" spans="1:19" x14ac:dyDescent="0.55000000000000004">
      <c r="A22" s="33" t="s">
        <v>1063</v>
      </c>
      <c r="B22" s="33" t="s">
        <v>1064</v>
      </c>
      <c r="C22" s="34">
        <v>53.783333333333331</v>
      </c>
      <c r="D22" s="37">
        <v>-72.86666666666666</v>
      </c>
      <c r="E22" s="35">
        <v>384</v>
      </c>
      <c r="F22" s="41">
        <v>-3.9750000000000001</v>
      </c>
      <c r="G22" s="40">
        <v>6.1750000000000007</v>
      </c>
      <c r="H22" s="37">
        <v>136.90700000000001</v>
      </c>
      <c r="I22" s="37" t="s">
        <v>969</v>
      </c>
      <c r="J22" s="34">
        <v>48.216666666666669</v>
      </c>
      <c r="K22" s="40">
        <v>-72.916666666666671</v>
      </c>
      <c r="L22" s="35">
        <v>338</v>
      </c>
      <c r="M22" s="37">
        <v>2017</v>
      </c>
      <c r="N22" s="37">
        <v>1.2916666666666667</v>
      </c>
      <c r="O22" s="40">
        <v>8.0083330000000004</v>
      </c>
      <c r="P22" s="37" t="s">
        <v>666</v>
      </c>
      <c r="Q22" s="37" t="s">
        <v>1003</v>
      </c>
      <c r="R22" s="37" t="s">
        <v>689</v>
      </c>
      <c r="S22" s="37" t="s">
        <v>1000</v>
      </c>
    </row>
    <row r="23" spans="1:19" x14ac:dyDescent="0.55000000000000004">
      <c r="A23" s="33" t="s">
        <v>1055</v>
      </c>
      <c r="B23" s="33" t="s">
        <v>1056</v>
      </c>
      <c r="C23" s="34">
        <v>48.216666666666669</v>
      </c>
      <c r="D23" s="37">
        <v>-72.916666666666671</v>
      </c>
      <c r="E23" s="35">
        <v>338</v>
      </c>
      <c r="F23" s="37">
        <v>1.2916666666666667</v>
      </c>
      <c r="G23" s="40">
        <v>8.0083330000000004</v>
      </c>
      <c r="H23" s="37">
        <v>137.786</v>
      </c>
      <c r="I23" s="37" t="s">
        <v>969</v>
      </c>
      <c r="J23" s="34">
        <v>48.216666666666669</v>
      </c>
      <c r="K23" s="40">
        <v>-72.916666666666671</v>
      </c>
      <c r="L23" s="35">
        <v>338</v>
      </c>
      <c r="M23" s="35">
        <v>2015</v>
      </c>
      <c r="N23" s="37">
        <v>1.2916666666666667</v>
      </c>
      <c r="O23" s="40">
        <v>8.0083330000000004</v>
      </c>
      <c r="P23" s="37" t="s">
        <v>666</v>
      </c>
      <c r="Q23" s="37" t="s">
        <v>1003</v>
      </c>
      <c r="R23" s="37" t="s">
        <v>689</v>
      </c>
      <c r="S23" s="37" t="s">
        <v>1000</v>
      </c>
    </row>
    <row r="24" spans="1:19" x14ac:dyDescent="0.55000000000000004">
      <c r="A24" s="33" t="s">
        <v>1057</v>
      </c>
      <c r="B24" s="33" t="s">
        <v>1058</v>
      </c>
      <c r="C24" s="34">
        <v>48.85</v>
      </c>
      <c r="D24" s="37">
        <v>-70.333333333333329</v>
      </c>
      <c r="E24" s="35">
        <v>611</v>
      </c>
      <c r="F24" s="41">
        <v>-0.35833333333333323</v>
      </c>
      <c r="G24" s="40">
        <v>9.8416666666666686</v>
      </c>
      <c r="H24" s="37">
        <v>136.029</v>
      </c>
      <c r="I24" s="37" t="s">
        <v>969</v>
      </c>
      <c r="J24" s="34">
        <v>48.216666666666669</v>
      </c>
      <c r="K24" s="40">
        <v>-72.916666666666671</v>
      </c>
      <c r="L24" s="35">
        <v>338</v>
      </c>
      <c r="M24" s="35">
        <v>2015</v>
      </c>
      <c r="N24" s="37">
        <v>1.2916666666666667</v>
      </c>
      <c r="O24" s="40">
        <v>8.0083330000000004</v>
      </c>
      <c r="P24" s="37" t="s">
        <v>666</v>
      </c>
      <c r="Q24" s="37" t="s">
        <v>1003</v>
      </c>
      <c r="R24" s="37" t="s">
        <v>689</v>
      </c>
      <c r="S24" s="37" t="s">
        <v>1000</v>
      </c>
    </row>
    <row r="25" spans="1:19" x14ac:dyDescent="0.55000000000000004">
      <c r="A25" s="33" t="s">
        <v>1059</v>
      </c>
      <c r="B25" s="33" t="s">
        <v>1060</v>
      </c>
      <c r="C25" s="34">
        <v>49.716666666666669</v>
      </c>
      <c r="D25" s="37">
        <v>-71.933333333333337</v>
      </c>
      <c r="E25" s="35">
        <v>342</v>
      </c>
      <c r="F25" s="41">
        <v>-9.1666666666666341E-2</v>
      </c>
      <c r="G25" s="40">
        <v>7.9916666666666671</v>
      </c>
      <c r="H25" s="37">
        <v>134.56399999999999</v>
      </c>
      <c r="I25" s="37" t="s">
        <v>969</v>
      </c>
      <c r="J25" s="34">
        <v>48.216666666666669</v>
      </c>
      <c r="K25" s="40">
        <v>-72.916666666666671</v>
      </c>
      <c r="L25" s="35">
        <v>338</v>
      </c>
      <c r="M25" s="35">
        <v>2015</v>
      </c>
      <c r="N25" s="37">
        <v>1.2916666666666667</v>
      </c>
      <c r="O25" s="40">
        <v>8.0083330000000004</v>
      </c>
      <c r="P25" s="37" t="s">
        <v>666</v>
      </c>
      <c r="Q25" s="37" t="s">
        <v>1003</v>
      </c>
      <c r="R25" s="37" t="s">
        <v>689</v>
      </c>
      <c r="S25" s="37" t="s">
        <v>1000</v>
      </c>
    </row>
    <row r="26" spans="1:19" x14ac:dyDescent="0.55000000000000004">
      <c r="A26" s="33" t="s">
        <v>1061</v>
      </c>
      <c r="B26" s="33" t="s">
        <v>1062</v>
      </c>
      <c r="C26" s="34">
        <v>50.68333333333333</v>
      </c>
      <c r="D26" s="37">
        <v>-72.183333333333337</v>
      </c>
      <c r="E26" s="35">
        <v>487</v>
      </c>
      <c r="F26" s="41">
        <v>-0.65833333333333377</v>
      </c>
      <c r="G26" s="40">
        <v>7.7166666666666677</v>
      </c>
      <c r="H26" s="37">
        <v>133.97800000000001</v>
      </c>
      <c r="I26" s="37" t="s">
        <v>969</v>
      </c>
      <c r="J26" s="34">
        <v>48.216666666666669</v>
      </c>
      <c r="K26" s="40">
        <v>-72.916666666666671</v>
      </c>
      <c r="L26" s="35">
        <v>338</v>
      </c>
      <c r="M26" s="35">
        <v>2015</v>
      </c>
      <c r="N26" s="37">
        <v>1.2916666666666667</v>
      </c>
      <c r="O26" s="40">
        <v>8.0083330000000004</v>
      </c>
      <c r="P26" s="37" t="s">
        <v>666</v>
      </c>
      <c r="Q26" s="37" t="s">
        <v>1003</v>
      </c>
      <c r="R26" s="37" t="s">
        <v>689</v>
      </c>
      <c r="S26" s="37" t="s">
        <v>1000</v>
      </c>
    </row>
    <row r="27" spans="1:19" x14ac:dyDescent="0.55000000000000004">
      <c r="A27" s="33" t="s">
        <v>1063</v>
      </c>
      <c r="B27" s="33" t="s">
        <v>1064</v>
      </c>
      <c r="C27" s="34">
        <v>53.783333333333331</v>
      </c>
      <c r="D27" s="37">
        <v>-72.86666666666666</v>
      </c>
      <c r="E27" s="35">
        <v>384</v>
      </c>
      <c r="F27" s="41">
        <v>-3.9750000000000001</v>
      </c>
      <c r="G27" s="40">
        <v>6.1750000000000007</v>
      </c>
      <c r="H27" s="37">
        <v>133.83199999999999</v>
      </c>
      <c r="I27" s="37" t="s">
        <v>969</v>
      </c>
      <c r="J27" s="34">
        <v>48.216666666666669</v>
      </c>
      <c r="K27" s="40">
        <v>-72.916666666666671</v>
      </c>
      <c r="L27" s="35">
        <v>338</v>
      </c>
      <c r="M27" s="35">
        <v>2015</v>
      </c>
      <c r="N27" s="37">
        <v>1.2916666666666667</v>
      </c>
      <c r="O27" s="40">
        <v>8.0083330000000004</v>
      </c>
      <c r="P27" s="37" t="s">
        <v>666</v>
      </c>
      <c r="Q27" s="37" t="s">
        <v>1003</v>
      </c>
      <c r="R27" s="37" t="s">
        <v>689</v>
      </c>
      <c r="S27" s="37" t="s">
        <v>1000</v>
      </c>
    </row>
    <row r="28" spans="1:19" x14ac:dyDescent="0.55000000000000004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</row>
    <row r="29" spans="1:19" x14ac:dyDescent="0.55000000000000004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</row>
  </sheetData>
  <pageMargins left="0.7" right="0.7" top="0.75" bottom="0.75" header="0.3" footer="0.3"/>
  <pageSetup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D9BBC-FE22-4FCB-8998-FF8B62DFF43A}">
  <dimension ref="A1:W45"/>
  <sheetViews>
    <sheetView zoomScale="85" zoomScaleNormal="85" workbookViewId="0">
      <selection activeCell="N29" sqref="N29"/>
    </sheetView>
  </sheetViews>
  <sheetFormatPr defaultRowHeight="15.6" x14ac:dyDescent="0.6"/>
  <cols>
    <col min="23" max="23" width="25.09765625" customWidth="1"/>
  </cols>
  <sheetData>
    <row r="1" spans="1:19" x14ac:dyDescent="0.6">
      <c r="A1" t="s">
        <v>337</v>
      </c>
      <c r="B1" t="s">
        <v>911</v>
      </c>
      <c r="C1" t="s">
        <v>666</v>
      </c>
    </row>
    <row r="3" spans="1:19" x14ac:dyDescent="0.6">
      <c r="A3" t="s">
        <v>1007</v>
      </c>
    </row>
    <row r="6" spans="1:19" x14ac:dyDescent="0.6">
      <c r="A6" s="38" t="s">
        <v>0</v>
      </c>
      <c r="B6" s="38" t="s">
        <v>1</v>
      </c>
      <c r="C6" s="38" t="s">
        <v>673</v>
      </c>
      <c r="D6" s="38" t="s">
        <v>674</v>
      </c>
      <c r="E6" s="38" t="s">
        <v>675</v>
      </c>
      <c r="F6" s="38" t="s">
        <v>743</v>
      </c>
      <c r="G6" s="39" t="s">
        <v>744</v>
      </c>
      <c r="H6" s="38" t="s">
        <v>39</v>
      </c>
      <c r="I6" s="38" t="s">
        <v>40</v>
      </c>
      <c r="J6" s="38" t="s">
        <v>624</v>
      </c>
      <c r="K6" s="38" t="s">
        <v>629</v>
      </c>
      <c r="L6" s="38" t="s">
        <v>625</v>
      </c>
      <c r="M6" s="38" t="s">
        <v>623</v>
      </c>
      <c r="N6" s="39" t="s">
        <v>745</v>
      </c>
      <c r="O6" s="39" t="s">
        <v>746</v>
      </c>
      <c r="P6" s="39" t="s">
        <v>992</v>
      </c>
      <c r="Q6" s="39" t="s">
        <v>654</v>
      </c>
      <c r="R6" s="39" t="s">
        <v>1054</v>
      </c>
      <c r="S6" s="38" t="s">
        <v>971</v>
      </c>
    </row>
    <row r="7" spans="1:19" x14ac:dyDescent="0.6">
      <c r="A7" t="s">
        <v>1065</v>
      </c>
      <c r="B7" t="s">
        <v>1066</v>
      </c>
      <c r="C7">
        <v>34.585999999999999</v>
      </c>
      <c r="D7">
        <f>(112.057)*-1</f>
        <v>-112.057</v>
      </c>
      <c r="E7">
        <v>1592</v>
      </c>
      <c r="F7">
        <v>14.2</v>
      </c>
      <c r="G7">
        <v>4.08</v>
      </c>
      <c r="H7">
        <v>162.69999999999999</v>
      </c>
      <c r="I7" t="s">
        <v>969</v>
      </c>
      <c r="J7">
        <v>35.159999999999997</v>
      </c>
      <c r="K7">
        <v>-111.73</v>
      </c>
      <c r="L7">
        <v>2200</v>
      </c>
      <c r="M7">
        <v>2019</v>
      </c>
      <c r="N7">
        <v>7.866666666666668</v>
      </c>
      <c r="O7">
        <v>4.7166666666666703</v>
      </c>
      <c r="P7" t="s">
        <v>666</v>
      </c>
      <c r="Q7" t="s">
        <v>337</v>
      </c>
      <c r="R7" t="s">
        <v>689</v>
      </c>
      <c r="S7" t="s">
        <v>1005</v>
      </c>
    </row>
    <row r="8" spans="1:19" x14ac:dyDescent="0.6">
      <c r="A8" t="s">
        <v>1067</v>
      </c>
      <c r="B8" t="s">
        <v>1068</v>
      </c>
      <c r="C8">
        <v>33.555</v>
      </c>
      <c r="D8">
        <v>-109.193</v>
      </c>
      <c r="E8">
        <v>1674</v>
      </c>
      <c r="F8">
        <v>11.8</v>
      </c>
      <c r="G8">
        <v>5.8100000000000005</v>
      </c>
      <c r="H8">
        <v>165.4</v>
      </c>
      <c r="I8" t="s">
        <v>969</v>
      </c>
      <c r="J8">
        <v>35.159999999999997</v>
      </c>
      <c r="K8">
        <v>-111.73</v>
      </c>
      <c r="L8">
        <v>2200</v>
      </c>
      <c r="M8">
        <v>2019</v>
      </c>
      <c r="N8">
        <v>7.866666666666668</v>
      </c>
      <c r="O8">
        <v>4.7166666666666703</v>
      </c>
      <c r="P8" t="s">
        <v>666</v>
      </c>
      <c r="Q8" t="s">
        <v>337</v>
      </c>
      <c r="R8" t="s">
        <v>689</v>
      </c>
      <c r="S8" t="s">
        <v>1005</v>
      </c>
    </row>
    <row r="9" spans="1:19" x14ac:dyDescent="0.6">
      <c r="A9" t="s">
        <v>1069</v>
      </c>
      <c r="B9" t="s">
        <v>1070</v>
      </c>
      <c r="C9">
        <v>35.116</v>
      </c>
      <c r="D9">
        <v>-105.217</v>
      </c>
      <c r="E9">
        <v>1714</v>
      </c>
      <c r="F9">
        <v>12.3</v>
      </c>
      <c r="G9">
        <v>3.97</v>
      </c>
      <c r="H9">
        <v>163.19999999999999</v>
      </c>
      <c r="I9" t="s">
        <v>969</v>
      </c>
      <c r="J9">
        <v>35.159999999999997</v>
      </c>
      <c r="K9">
        <v>-111.73</v>
      </c>
      <c r="L9">
        <v>2200</v>
      </c>
      <c r="M9">
        <v>2019</v>
      </c>
      <c r="N9">
        <v>7.866666666666668</v>
      </c>
      <c r="O9">
        <v>4.7166666666666703</v>
      </c>
      <c r="P9" t="s">
        <v>666</v>
      </c>
      <c r="Q9" t="s">
        <v>337</v>
      </c>
      <c r="R9" t="s">
        <v>689</v>
      </c>
      <c r="S9" t="s">
        <v>1005</v>
      </c>
    </row>
    <row r="10" spans="1:19" x14ac:dyDescent="0.6">
      <c r="A10" t="s">
        <v>1071</v>
      </c>
      <c r="B10" t="s">
        <v>1072</v>
      </c>
      <c r="C10">
        <v>34.585000000000001</v>
      </c>
      <c r="D10">
        <v>-112.559</v>
      </c>
      <c r="E10">
        <v>1846</v>
      </c>
      <c r="F10">
        <v>11</v>
      </c>
      <c r="G10">
        <v>5.46</v>
      </c>
      <c r="H10">
        <v>165.2</v>
      </c>
      <c r="I10" t="s">
        <v>969</v>
      </c>
      <c r="J10">
        <v>35.159999999999997</v>
      </c>
      <c r="K10">
        <v>-111.73</v>
      </c>
      <c r="L10">
        <v>2200</v>
      </c>
      <c r="M10">
        <v>2019</v>
      </c>
      <c r="N10">
        <v>7.866666666666668</v>
      </c>
      <c r="O10">
        <v>4.7166666666666703</v>
      </c>
      <c r="P10" t="s">
        <v>666</v>
      </c>
      <c r="Q10" t="s">
        <v>337</v>
      </c>
      <c r="R10" t="s">
        <v>689</v>
      </c>
      <c r="S10" t="s">
        <v>1005</v>
      </c>
    </row>
    <row r="11" spans="1:19" x14ac:dyDescent="0.6">
      <c r="A11" t="s">
        <v>1073</v>
      </c>
      <c r="B11" t="s">
        <v>1074</v>
      </c>
      <c r="C11">
        <v>35.253999999999998</v>
      </c>
      <c r="D11">
        <v>-111.41500000000001</v>
      </c>
      <c r="E11">
        <v>1934</v>
      </c>
      <c r="F11">
        <v>10.199999999999999</v>
      </c>
      <c r="G11">
        <v>3.98</v>
      </c>
      <c r="H11">
        <v>163.19999999999999</v>
      </c>
      <c r="I11" t="s">
        <v>969</v>
      </c>
      <c r="J11">
        <v>35.159999999999997</v>
      </c>
      <c r="K11">
        <v>-111.73</v>
      </c>
      <c r="L11">
        <v>2200</v>
      </c>
      <c r="M11">
        <v>2019</v>
      </c>
      <c r="N11">
        <v>7.866666666666668</v>
      </c>
      <c r="O11">
        <v>4.7166666666666703</v>
      </c>
      <c r="P11" t="s">
        <v>666</v>
      </c>
      <c r="Q11" t="s">
        <v>337</v>
      </c>
      <c r="R11" t="s">
        <v>689</v>
      </c>
      <c r="S11" t="s">
        <v>1005</v>
      </c>
    </row>
    <row r="12" spans="1:19" x14ac:dyDescent="0.6">
      <c r="A12" t="s">
        <v>1075</v>
      </c>
      <c r="B12" t="s">
        <v>1078</v>
      </c>
      <c r="C12">
        <v>35.084000000000003</v>
      </c>
      <c r="D12">
        <v>-113.875</v>
      </c>
      <c r="E12">
        <v>1969</v>
      </c>
      <c r="F12">
        <v>11.5</v>
      </c>
      <c r="G12">
        <v>4.03</v>
      </c>
      <c r="H12">
        <v>166.1</v>
      </c>
      <c r="I12" t="s">
        <v>969</v>
      </c>
      <c r="J12">
        <v>35.159999999999997</v>
      </c>
      <c r="K12">
        <v>-111.73</v>
      </c>
      <c r="L12">
        <v>2200</v>
      </c>
      <c r="M12">
        <v>2019</v>
      </c>
      <c r="N12">
        <v>7.866666666666668</v>
      </c>
      <c r="O12">
        <v>4.7166666666666703</v>
      </c>
      <c r="P12" t="s">
        <v>666</v>
      </c>
      <c r="Q12" t="s">
        <v>337</v>
      </c>
      <c r="R12" t="s">
        <v>689</v>
      </c>
      <c r="S12" t="s">
        <v>1005</v>
      </c>
    </row>
    <row r="13" spans="1:19" x14ac:dyDescent="0.6">
      <c r="A13" t="s">
        <v>1076</v>
      </c>
      <c r="B13" t="s">
        <v>1077</v>
      </c>
      <c r="C13">
        <v>33.35</v>
      </c>
      <c r="D13">
        <v>-105.583</v>
      </c>
      <c r="E13">
        <v>1976</v>
      </c>
      <c r="F13">
        <v>11.1</v>
      </c>
      <c r="G13">
        <v>5.0600000000000005</v>
      </c>
      <c r="H13">
        <v>165.1</v>
      </c>
      <c r="I13" t="s">
        <v>969</v>
      </c>
      <c r="J13">
        <v>35.159999999999997</v>
      </c>
      <c r="K13">
        <v>-111.73</v>
      </c>
      <c r="L13">
        <v>2200</v>
      </c>
      <c r="M13">
        <v>2019</v>
      </c>
      <c r="N13">
        <v>7.866666666666668</v>
      </c>
      <c r="O13">
        <v>4.7166666666666703</v>
      </c>
      <c r="P13" t="s">
        <v>666</v>
      </c>
      <c r="Q13" t="s">
        <v>337</v>
      </c>
      <c r="R13" t="s">
        <v>689</v>
      </c>
      <c r="S13" t="s">
        <v>1005</v>
      </c>
    </row>
    <row r="14" spans="1:19" x14ac:dyDescent="0.6">
      <c r="A14" t="s">
        <v>1079</v>
      </c>
      <c r="B14" t="s">
        <v>1080</v>
      </c>
      <c r="C14">
        <v>35.700000000000003</v>
      </c>
      <c r="D14">
        <v>-105.25</v>
      </c>
      <c r="E14">
        <v>2050</v>
      </c>
      <c r="F14">
        <v>9.8000000000000007</v>
      </c>
      <c r="G14">
        <v>4.5600000000000005</v>
      </c>
      <c r="H14">
        <v>165.5</v>
      </c>
      <c r="I14" t="s">
        <v>969</v>
      </c>
      <c r="J14">
        <v>35.159999999999997</v>
      </c>
      <c r="K14">
        <v>-111.73</v>
      </c>
      <c r="L14">
        <v>2200</v>
      </c>
      <c r="M14">
        <v>2019</v>
      </c>
      <c r="N14">
        <v>7.866666666666668</v>
      </c>
      <c r="O14">
        <v>4.7166666666666703</v>
      </c>
      <c r="P14" t="s">
        <v>666</v>
      </c>
      <c r="Q14" t="s">
        <v>337</v>
      </c>
      <c r="R14" t="s">
        <v>689</v>
      </c>
      <c r="S14" t="s">
        <v>1005</v>
      </c>
    </row>
    <row r="15" spans="1:19" x14ac:dyDescent="0.6">
      <c r="A15" t="s">
        <v>1081</v>
      </c>
      <c r="B15" t="s">
        <v>1082</v>
      </c>
      <c r="C15">
        <v>35.939</v>
      </c>
      <c r="D15">
        <v>-112.084</v>
      </c>
      <c r="E15">
        <v>2067</v>
      </c>
      <c r="F15">
        <v>8.9</v>
      </c>
      <c r="G15">
        <v>4.0999999999999996</v>
      </c>
      <c r="H15">
        <v>161.4</v>
      </c>
      <c r="I15" t="s">
        <v>969</v>
      </c>
      <c r="J15">
        <v>35.159999999999997</v>
      </c>
      <c r="K15">
        <v>-111.73</v>
      </c>
      <c r="L15">
        <v>2200</v>
      </c>
      <c r="M15">
        <v>2019</v>
      </c>
      <c r="N15">
        <v>7.866666666666668</v>
      </c>
      <c r="O15">
        <v>4.7166666666666703</v>
      </c>
      <c r="P15" t="s">
        <v>666</v>
      </c>
      <c r="Q15" t="s">
        <v>337</v>
      </c>
      <c r="R15" t="s">
        <v>689</v>
      </c>
      <c r="S15" t="s">
        <v>1005</v>
      </c>
    </row>
    <row r="16" spans="1:19" x14ac:dyDescent="0.6">
      <c r="A16" t="s">
        <v>1083</v>
      </c>
      <c r="B16" t="s">
        <v>1084</v>
      </c>
      <c r="C16">
        <v>35.182000000000002</v>
      </c>
      <c r="D16">
        <v>-111.655</v>
      </c>
      <c r="E16">
        <v>2104</v>
      </c>
      <c r="F16">
        <v>8.4</v>
      </c>
      <c r="G16">
        <v>5.4</v>
      </c>
      <c r="H16">
        <v>165.9</v>
      </c>
      <c r="I16" t="s">
        <v>969</v>
      </c>
      <c r="J16">
        <v>35.159999999999997</v>
      </c>
      <c r="K16">
        <v>-111.73</v>
      </c>
      <c r="L16">
        <v>2200</v>
      </c>
      <c r="M16">
        <v>2019</v>
      </c>
      <c r="N16">
        <v>7.866666666666668</v>
      </c>
      <c r="O16">
        <v>4.7166666666666703</v>
      </c>
      <c r="P16" t="s">
        <v>666</v>
      </c>
      <c r="Q16" t="s">
        <v>337</v>
      </c>
      <c r="R16" t="s">
        <v>689</v>
      </c>
      <c r="S16" t="s">
        <v>1005</v>
      </c>
    </row>
    <row r="17" spans="1:23" x14ac:dyDescent="0.6">
      <c r="A17" t="s">
        <v>1085</v>
      </c>
      <c r="B17" t="s">
        <v>1086</v>
      </c>
      <c r="C17">
        <v>34.487000000000002</v>
      </c>
      <c r="D17">
        <v>-111.343</v>
      </c>
      <c r="E17">
        <v>2244</v>
      </c>
      <c r="F17">
        <v>9.4</v>
      </c>
      <c r="G17">
        <v>7.67</v>
      </c>
      <c r="H17">
        <v>166.6</v>
      </c>
      <c r="I17" t="s">
        <v>969</v>
      </c>
      <c r="J17">
        <v>35.159999999999997</v>
      </c>
      <c r="K17">
        <v>-111.73</v>
      </c>
      <c r="L17">
        <v>2200</v>
      </c>
      <c r="M17">
        <v>2019</v>
      </c>
      <c r="N17">
        <v>7.866666666666668</v>
      </c>
      <c r="O17">
        <v>4.7166666666666703</v>
      </c>
      <c r="P17" t="s">
        <v>666</v>
      </c>
      <c r="Q17" t="s">
        <v>337</v>
      </c>
      <c r="R17" t="s">
        <v>689</v>
      </c>
      <c r="S17" t="s">
        <v>1005</v>
      </c>
    </row>
    <row r="18" spans="1:23" x14ac:dyDescent="0.6">
      <c r="A18" t="s">
        <v>1087</v>
      </c>
      <c r="B18" t="s">
        <v>1088</v>
      </c>
      <c r="C18">
        <v>34.183</v>
      </c>
      <c r="D18">
        <v>-107.52500000000001</v>
      </c>
      <c r="E18">
        <v>2270</v>
      </c>
      <c r="F18">
        <v>9.1999999999999993</v>
      </c>
      <c r="G18">
        <v>3.64</v>
      </c>
      <c r="H18">
        <v>166.1</v>
      </c>
      <c r="I18" t="s">
        <v>969</v>
      </c>
      <c r="J18">
        <v>35.159999999999997</v>
      </c>
      <c r="K18">
        <v>-111.73</v>
      </c>
      <c r="L18">
        <v>2200</v>
      </c>
      <c r="M18">
        <v>2019</v>
      </c>
      <c r="N18">
        <v>7.866666666666668</v>
      </c>
      <c r="O18">
        <v>4.7166666666666703</v>
      </c>
      <c r="P18" t="s">
        <v>666</v>
      </c>
      <c r="Q18" t="s">
        <v>337</v>
      </c>
      <c r="R18" t="s">
        <v>689</v>
      </c>
      <c r="S18" t="s">
        <v>1005</v>
      </c>
    </row>
    <row r="19" spans="1:23" x14ac:dyDescent="0.6">
      <c r="A19" t="s">
        <v>1089</v>
      </c>
      <c r="B19" t="s">
        <v>1090</v>
      </c>
      <c r="C19">
        <v>35.633000000000003</v>
      </c>
      <c r="D19">
        <v>-105.461</v>
      </c>
      <c r="E19">
        <v>2277</v>
      </c>
      <c r="F19">
        <v>8.5</v>
      </c>
      <c r="G19">
        <v>5.28</v>
      </c>
      <c r="H19">
        <v>165.8</v>
      </c>
      <c r="I19" t="s">
        <v>969</v>
      </c>
      <c r="J19">
        <v>35.159999999999997</v>
      </c>
      <c r="K19">
        <v>-111.73</v>
      </c>
      <c r="L19">
        <v>2200</v>
      </c>
      <c r="M19">
        <v>2019</v>
      </c>
      <c r="N19">
        <v>7.866666666666668</v>
      </c>
      <c r="O19">
        <v>4.7166666666666703</v>
      </c>
      <c r="P19" t="s">
        <v>666</v>
      </c>
      <c r="Q19" t="s">
        <v>337</v>
      </c>
      <c r="R19" t="s">
        <v>689</v>
      </c>
      <c r="S19" t="s">
        <v>1005</v>
      </c>
    </row>
    <row r="20" spans="1:23" x14ac:dyDescent="0.6">
      <c r="A20" t="s">
        <v>1091</v>
      </c>
      <c r="B20" t="s">
        <v>1092</v>
      </c>
      <c r="C20">
        <v>36.463000000000001</v>
      </c>
      <c r="D20">
        <v>-106.85899999999999</v>
      </c>
      <c r="E20">
        <v>2277</v>
      </c>
      <c r="F20">
        <v>6.9</v>
      </c>
      <c r="G20">
        <v>4.43</v>
      </c>
      <c r="H20">
        <v>164.2</v>
      </c>
      <c r="I20" t="s">
        <v>969</v>
      </c>
      <c r="J20">
        <v>35.159999999999997</v>
      </c>
      <c r="K20">
        <v>-111.73</v>
      </c>
      <c r="L20">
        <v>2200</v>
      </c>
      <c r="M20">
        <v>2019</v>
      </c>
      <c r="N20">
        <v>7.866666666666668</v>
      </c>
      <c r="O20">
        <v>4.7166666666666703</v>
      </c>
      <c r="P20" t="s">
        <v>666</v>
      </c>
      <c r="Q20" t="s">
        <v>337</v>
      </c>
      <c r="R20" t="s">
        <v>689</v>
      </c>
      <c r="S20" t="s">
        <v>1005</v>
      </c>
    </row>
    <row r="21" spans="1:23" x14ac:dyDescent="0.6">
      <c r="A21" t="s">
        <v>1093</v>
      </c>
      <c r="B21" t="s">
        <v>1094</v>
      </c>
      <c r="C21">
        <v>34.622999999999998</v>
      </c>
      <c r="D21">
        <v>-106.4</v>
      </c>
      <c r="E21">
        <v>2366</v>
      </c>
      <c r="F21">
        <v>8.6</v>
      </c>
      <c r="G21">
        <v>6.38</v>
      </c>
      <c r="H21">
        <v>165</v>
      </c>
      <c r="I21" t="s">
        <v>969</v>
      </c>
      <c r="J21">
        <v>35.159999999999997</v>
      </c>
      <c r="K21">
        <v>-111.73</v>
      </c>
      <c r="L21">
        <v>2200</v>
      </c>
      <c r="M21">
        <v>2019</v>
      </c>
      <c r="N21">
        <v>7.866666666666668</v>
      </c>
      <c r="O21">
        <v>4.7166666666666703</v>
      </c>
      <c r="P21" t="s">
        <v>666</v>
      </c>
      <c r="Q21" t="s">
        <v>337</v>
      </c>
      <c r="R21" t="s">
        <v>689</v>
      </c>
      <c r="S21" t="s">
        <v>1005</v>
      </c>
    </row>
    <row r="22" spans="1:23" x14ac:dyDescent="0.6">
      <c r="A22" t="s">
        <v>1095</v>
      </c>
      <c r="B22" t="s">
        <v>1096</v>
      </c>
      <c r="C22">
        <v>35.808999999999997</v>
      </c>
      <c r="D22">
        <v>-106.589</v>
      </c>
      <c r="E22">
        <v>2436</v>
      </c>
      <c r="F22">
        <v>6.8</v>
      </c>
      <c r="G22">
        <v>5.71</v>
      </c>
      <c r="H22">
        <v>163.19999999999999</v>
      </c>
      <c r="I22" t="s">
        <v>969</v>
      </c>
      <c r="J22">
        <v>35.159999999999997</v>
      </c>
      <c r="K22">
        <v>-111.73</v>
      </c>
      <c r="L22">
        <v>2200</v>
      </c>
      <c r="M22">
        <v>2019</v>
      </c>
      <c r="N22">
        <v>7.866666666666668</v>
      </c>
      <c r="O22">
        <v>4.7166666666666703</v>
      </c>
      <c r="P22" t="s">
        <v>666</v>
      </c>
      <c r="Q22" t="s">
        <v>337</v>
      </c>
      <c r="R22" t="s">
        <v>689</v>
      </c>
      <c r="S22" t="s">
        <v>1005</v>
      </c>
      <c r="W22" s="45"/>
    </row>
    <row r="23" spans="1:23" x14ac:dyDescent="0.6">
      <c r="A23" t="s">
        <v>1097</v>
      </c>
      <c r="B23" t="s">
        <v>1098</v>
      </c>
      <c r="C23">
        <v>35.549999999999997</v>
      </c>
      <c r="D23">
        <v>-105.533</v>
      </c>
      <c r="E23">
        <v>2500</v>
      </c>
      <c r="F23">
        <v>8.8000000000000007</v>
      </c>
      <c r="G23">
        <v>5.26</v>
      </c>
      <c r="H23">
        <v>163.1</v>
      </c>
      <c r="I23" t="s">
        <v>969</v>
      </c>
      <c r="J23">
        <v>35.159999999999997</v>
      </c>
      <c r="K23">
        <v>-111.73</v>
      </c>
      <c r="L23">
        <v>2200</v>
      </c>
      <c r="M23">
        <v>2019</v>
      </c>
      <c r="N23">
        <v>7.866666666666668</v>
      </c>
      <c r="O23">
        <v>4.7166666666666703</v>
      </c>
      <c r="P23" t="s">
        <v>666</v>
      </c>
      <c r="Q23" t="s">
        <v>337</v>
      </c>
      <c r="R23" t="s">
        <v>689</v>
      </c>
      <c r="S23" t="s">
        <v>1005</v>
      </c>
    </row>
    <row r="24" spans="1:23" x14ac:dyDescent="0.6">
      <c r="A24" t="s">
        <v>1099</v>
      </c>
      <c r="B24" t="s">
        <v>1100</v>
      </c>
      <c r="C24">
        <v>35.99</v>
      </c>
      <c r="D24">
        <v>-105.794</v>
      </c>
      <c r="E24">
        <v>2560</v>
      </c>
      <c r="F24">
        <v>6.3</v>
      </c>
      <c r="G24">
        <v>4.7</v>
      </c>
      <c r="H24">
        <v>165.1</v>
      </c>
      <c r="I24" t="s">
        <v>969</v>
      </c>
      <c r="J24">
        <v>35.159999999999997</v>
      </c>
      <c r="K24">
        <v>-111.73</v>
      </c>
      <c r="L24">
        <v>2200</v>
      </c>
      <c r="M24">
        <v>2019</v>
      </c>
      <c r="N24">
        <v>7.866666666666668</v>
      </c>
      <c r="O24">
        <v>4.7166666666666703</v>
      </c>
      <c r="P24" t="s">
        <v>666</v>
      </c>
      <c r="Q24" t="s">
        <v>337</v>
      </c>
      <c r="R24" t="s">
        <v>689</v>
      </c>
      <c r="S24" t="s">
        <v>1005</v>
      </c>
    </row>
    <row r="25" spans="1:23" x14ac:dyDescent="0.6">
      <c r="A25" t="s">
        <v>1101</v>
      </c>
      <c r="B25" t="s">
        <v>1102</v>
      </c>
      <c r="C25">
        <v>34.006</v>
      </c>
      <c r="D25">
        <v>-107.215</v>
      </c>
      <c r="E25">
        <v>2565</v>
      </c>
      <c r="F25">
        <v>8.9</v>
      </c>
      <c r="G25">
        <v>5.12</v>
      </c>
      <c r="H25">
        <v>169.4</v>
      </c>
      <c r="I25" t="s">
        <v>969</v>
      </c>
      <c r="J25">
        <v>35.159999999999997</v>
      </c>
      <c r="K25">
        <v>-111.73</v>
      </c>
      <c r="L25">
        <v>2200</v>
      </c>
      <c r="M25">
        <v>2019</v>
      </c>
      <c r="N25">
        <v>7.866666666666668</v>
      </c>
      <c r="O25">
        <v>4.7166666666666703</v>
      </c>
      <c r="P25" t="s">
        <v>666</v>
      </c>
      <c r="Q25" t="s">
        <v>337</v>
      </c>
      <c r="R25" t="s">
        <v>689</v>
      </c>
      <c r="S25" t="s">
        <v>1005</v>
      </c>
    </row>
    <row r="26" spans="1:23" x14ac:dyDescent="0.6">
      <c r="A26" t="s">
        <v>1103</v>
      </c>
      <c r="B26" t="s">
        <v>1104</v>
      </c>
      <c r="C26">
        <v>34.125999999999998</v>
      </c>
      <c r="D26">
        <v>-109.535</v>
      </c>
      <c r="E26">
        <v>2760</v>
      </c>
      <c r="F26">
        <v>5.7</v>
      </c>
      <c r="G26">
        <v>6.71</v>
      </c>
      <c r="H26">
        <v>168.1</v>
      </c>
      <c r="I26" t="s">
        <v>969</v>
      </c>
      <c r="J26">
        <v>35.159999999999997</v>
      </c>
      <c r="K26">
        <v>-111.73</v>
      </c>
      <c r="L26">
        <v>2200</v>
      </c>
      <c r="M26">
        <v>2019</v>
      </c>
      <c r="N26">
        <v>7.866666666666668</v>
      </c>
      <c r="O26">
        <v>4.7166666666666703</v>
      </c>
      <c r="P26" t="s">
        <v>666</v>
      </c>
      <c r="Q26" t="s">
        <v>337</v>
      </c>
      <c r="R26" t="s">
        <v>689</v>
      </c>
      <c r="S26" t="s">
        <v>1005</v>
      </c>
    </row>
    <row r="27" spans="1:23" x14ac:dyDescent="0.6">
      <c r="A27" t="s">
        <v>1106</v>
      </c>
      <c r="B27" t="s">
        <v>1105</v>
      </c>
      <c r="C27">
        <v>35.265999999999998</v>
      </c>
      <c r="D27">
        <v>-107.633</v>
      </c>
      <c r="E27">
        <v>2814</v>
      </c>
      <c r="F27">
        <v>6.1</v>
      </c>
      <c r="G27">
        <v>7.22</v>
      </c>
      <c r="H27">
        <v>168.9</v>
      </c>
      <c r="I27" t="s">
        <v>969</v>
      </c>
      <c r="J27">
        <v>35.159999999999997</v>
      </c>
      <c r="K27">
        <v>-111.73</v>
      </c>
      <c r="L27">
        <v>2200</v>
      </c>
      <c r="M27">
        <v>2019</v>
      </c>
      <c r="N27">
        <v>7.866666666666668</v>
      </c>
      <c r="O27">
        <v>4.7166666666666703</v>
      </c>
      <c r="P27" t="s">
        <v>666</v>
      </c>
      <c r="Q27" t="s">
        <v>337</v>
      </c>
      <c r="R27" t="s">
        <v>689</v>
      </c>
      <c r="S27" t="s">
        <v>1005</v>
      </c>
    </row>
    <row r="28" spans="1:23" x14ac:dyDescent="0.6">
      <c r="O28" s="44"/>
      <c r="P28" s="42"/>
      <c r="Q28" s="43"/>
    </row>
    <row r="29" spans="1:23" x14ac:dyDescent="0.6">
      <c r="O29" s="44"/>
      <c r="P29" s="42"/>
      <c r="Q29" s="43"/>
    </row>
    <row r="30" spans="1:23" x14ac:dyDescent="0.6">
      <c r="O30" s="44"/>
      <c r="P30" s="42"/>
      <c r="Q30" s="43"/>
    </row>
    <row r="31" spans="1:23" x14ac:dyDescent="0.6">
      <c r="O31" s="44"/>
      <c r="P31" s="42"/>
      <c r="Q31" s="43"/>
    </row>
    <row r="32" spans="1:23" x14ac:dyDescent="0.6">
      <c r="O32" s="44"/>
      <c r="P32" s="42"/>
      <c r="Q32" s="43"/>
    </row>
    <row r="33" spans="15:17" x14ac:dyDescent="0.6">
      <c r="O33" s="44"/>
      <c r="P33" s="42"/>
      <c r="Q33" s="43"/>
    </row>
    <row r="34" spans="15:17" x14ac:dyDescent="0.6">
      <c r="O34" s="44"/>
      <c r="P34" s="42"/>
      <c r="Q34" s="43"/>
    </row>
    <row r="35" spans="15:17" x14ac:dyDescent="0.6">
      <c r="O35" s="44"/>
      <c r="P35" s="42"/>
      <c r="Q35" s="43"/>
    </row>
    <row r="36" spans="15:17" x14ac:dyDescent="0.6">
      <c r="O36" s="44"/>
      <c r="P36" s="42"/>
      <c r="Q36" s="43"/>
    </row>
    <row r="37" spans="15:17" x14ac:dyDescent="0.6">
      <c r="O37" s="44"/>
      <c r="P37" s="42"/>
      <c r="Q37" s="43"/>
    </row>
    <row r="38" spans="15:17" x14ac:dyDescent="0.6">
      <c r="O38" s="44"/>
      <c r="P38" s="42"/>
      <c r="Q38" s="43"/>
    </row>
    <row r="39" spans="15:17" x14ac:dyDescent="0.6">
      <c r="O39" s="44"/>
      <c r="P39" s="42"/>
      <c r="Q39" s="43"/>
    </row>
    <row r="40" spans="15:17" x14ac:dyDescent="0.6">
      <c r="O40" s="44"/>
      <c r="P40" s="42"/>
      <c r="Q40" s="43"/>
    </row>
    <row r="41" spans="15:17" x14ac:dyDescent="0.6">
      <c r="O41" s="44"/>
      <c r="P41" s="42"/>
      <c r="Q41" s="43"/>
    </row>
    <row r="42" spans="15:17" x14ac:dyDescent="0.6">
      <c r="O42" s="44"/>
      <c r="P42" s="42"/>
      <c r="Q42" s="43"/>
    </row>
    <row r="43" spans="15:17" x14ac:dyDescent="0.6">
      <c r="O43" s="44"/>
      <c r="P43" s="42"/>
      <c r="Q43" s="43"/>
    </row>
    <row r="44" spans="15:17" x14ac:dyDescent="0.6">
      <c r="O44" s="44"/>
      <c r="P44" s="42"/>
      <c r="Q44" s="43"/>
    </row>
    <row r="45" spans="15:17" x14ac:dyDescent="0.6">
      <c r="O45" s="44"/>
      <c r="P45" s="42"/>
      <c r="Q45" s="4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workbookViewId="0">
      <selection activeCell="B3" sqref="B3"/>
    </sheetView>
  </sheetViews>
  <sheetFormatPr defaultColWidth="10.796875" defaultRowHeight="15.6" x14ac:dyDescent="0.6"/>
  <cols>
    <col min="1" max="1" width="6.1484375" bestFit="1" customWidth="1"/>
    <col min="2" max="2" width="18.6484375" bestFit="1" customWidth="1"/>
    <col min="3" max="3" width="10.1484375" bestFit="1" customWidth="1"/>
    <col min="4" max="4" width="11.1484375" bestFit="1" customWidth="1"/>
    <col min="5" max="5" width="4.6484375" bestFit="1" customWidth="1"/>
    <col min="6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41</v>
      </c>
    </row>
    <row r="2" spans="1:12" x14ac:dyDescent="0.6">
      <c r="A2" s="4" t="s">
        <v>587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2899</v>
      </c>
      <c r="B5" t="s">
        <v>42</v>
      </c>
      <c r="C5">
        <v>49.066667000000002</v>
      </c>
      <c r="D5">
        <v>121.75</v>
      </c>
      <c r="E5">
        <v>106</v>
      </c>
      <c r="F5">
        <v>8.6</v>
      </c>
      <c r="G5">
        <v>4.7</v>
      </c>
      <c r="I5" t="s">
        <v>43</v>
      </c>
      <c r="J5">
        <v>503.3</v>
      </c>
    </row>
    <row r="6" spans="1:12" x14ac:dyDescent="0.6">
      <c r="A6">
        <v>2903</v>
      </c>
      <c r="B6" t="s">
        <v>44</v>
      </c>
      <c r="C6">
        <v>49.866667</v>
      </c>
      <c r="D6">
        <v>125.783333</v>
      </c>
      <c r="E6">
        <v>229</v>
      </c>
      <c r="F6">
        <v>8.4</v>
      </c>
      <c r="G6">
        <v>2.89</v>
      </c>
      <c r="I6" t="s">
        <v>43</v>
      </c>
      <c r="J6">
        <v>447.9</v>
      </c>
    </row>
    <row r="7" spans="1:12" x14ac:dyDescent="0.6">
      <c r="A7">
        <v>3147</v>
      </c>
      <c r="B7" t="s">
        <v>45</v>
      </c>
      <c r="C7">
        <v>48.75</v>
      </c>
      <c r="D7">
        <v>124</v>
      </c>
      <c r="E7">
        <v>254</v>
      </c>
      <c r="F7">
        <v>9.8000000000000007</v>
      </c>
      <c r="G7">
        <v>4.16</v>
      </c>
      <c r="I7" t="s">
        <v>43</v>
      </c>
      <c r="J7">
        <v>453.3</v>
      </c>
    </row>
    <row r="8" spans="1:12" x14ac:dyDescent="0.6">
      <c r="A8">
        <v>12003</v>
      </c>
      <c r="B8" t="s">
        <v>46</v>
      </c>
      <c r="C8">
        <v>48.066667000000002</v>
      </c>
      <c r="D8">
        <v>123.63333299999999</v>
      </c>
      <c r="E8">
        <v>140</v>
      </c>
      <c r="F8">
        <v>10</v>
      </c>
      <c r="G8">
        <v>2.0499999999999998</v>
      </c>
      <c r="I8" t="s">
        <v>43</v>
      </c>
      <c r="J8">
        <v>568.79999999999995</v>
      </c>
    </row>
    <row r="9" spans="1:12" x14ac:dyDescent="0.6">
      <c r="A9">
        <v>12009</v>
      </c>
      <c r="B9" t="s">
        <v>47</v>
      </c>
      <c r="C9">
        <v>46.916666999999997</v>
      </c>
      <c r="D9">
        <v>121.25</v>
      </c>
      <c r="E9">
        <v>945</v>
      </c>
      <c r="F9">
        <v>5.8</v>
      </c>
      <c r="G9">
        <v>1.65</v>
      </c>
      <c r="I9" t="s">
        <v>43</v>
      </c>
      <c r="J9">
        <v>366.5</v>
      </c>
    </row>
    <row r="10" spans="1:12" x14ac:dyDescent="0.6">
      <c r="A10">
        <v>12040</v>
      </c>
      <c r="B10" t="s">
        <v>48</v>
      </c>
      <c r="C10">
        <v>50.333333000000003</v>
      </c>
      <c r="D10">
        <v>125.933333</v>
      </c>
      <c r="E10">
        <v>25</v>
      </c>
      <c r="F10">
        <v>8.4</v>
      </c>
      <c r="G10">
        <v>4.0999999999999996</v>
      </c>
      <c r="I10" t="s">
        <v>43</v>
      </c>
      <c r="J10">
        <v>560.29999999999995</v>
      </c>
    </row>
    <row r="11" spans="1:12" x14ac:dyDescent="0.6">
      <c r="A11">
        <v>12041</v>
      </c>
      <c r="B11" t="s">
        <v>49</v>
      </c>
      <c r="C11">
        <v>49.933332999999998</v>
      </c>
      <c r="D11">
        <v>125.2</v>
      </c>
      <c r="E11">
        <v>5</v>
      </c>
      <c r="F11">
        <v>9.1999999999999993</v>
      </c>
      <c r="G11">
        <v>2.62</v>
      </c>
      <c r="I11" t="s">
        <v>43</v>
      </c>
      <c r="J11">
        <v>568.1</v>
      </c>
    </row>
    <row r="12" spans="1:12" x14ac:dyDescent="0.6">
      <c r="A12">
        <v>12042</v>
      </c>
      <c r="B12" t="s">
        <v>50</v>
      </c>
      <c r="C12">
        <v>49.516666999999998</v>
      </c>
      <c r="D12">
        <v>124.86666700000001</v>
      </c>
      <c r="E12">
        <v>45</v>
      </c>
      <c r="F12">
        <v>8.9</v>
      </c>
      <c r="G12">
        <v>2.2999999999999998</v>
      </c>
      <c r="I12" t="s">
        <v>43</v>
      </c>
      <c r="J12">
        <v>502.3</v>
      </c>
    </row>
    <row r="13" spans="1:12" x14ac:dyDescent="0.6">
      <c r="A13">
        <v>12043</v>
      </c>
      <c r="B13" t="s">
        <v>51</v>
      </c>
      <c r="C13">
        <v>49.3</v>
      </c>
      <c r="D13">
        <v>124.966667</v>
      </c>
      <c r="E13">
        <v>25</v>
      </c>
      <c r="F13">
        <v>9.1999999999999993</v>
      </c>
      <c r="G13">
        <v>2.7</v>
      </c>
      <c r="I13" t="s">
        <v>43</v>
      </c>
      <c r="J13">
        <v>441.3</v>
      </c>
    </row>
    <row r="14" spans="1:12" x14ac:dyDescent="0.6">
      <c r="A14">
        <v>12044</v>
      </c>
      <c r="B14" t="s">
        <v>52</v>
      </c>
      <c r="C14">
        <v>49.283332999999999</v>
      </c>
      <c r="D14">
        <v>124.266667</v>
      </c>
      <c r="E14">
        <v>50</v>
      </c>
      <c r="F14">
        <v>9.1999999999999993</v>
      </c>
      <c r="G14">
        <v>1.92</v>
      </c>
      <c r="I14" t="s">
        <v>43</v>
      </c>
      <c r="J14">
        <v>550.6</v>
      </c>
    </row>
    <row r="15" spans="1:12" x14ac:dyDescent="0.6">
      <c r="A15">
        <v>12045</v>
      </c>
      <c r="B15" t="s">
        <v>53</v>
      </c>
      <c r="C15">
        <v>49.05</v>
      </c>
      <c r="D15">
        <v>123.766667</v>
      </c>
      <c r="E15">
        <v>30</v>
      </c>
      <c r="F15">
        <v>9.6</v>
      </c>
      <c r="G15">
        <v>1.83</v>
      </c>
      <c r="I15" t="s">
        <v>43</v>
      </c>
      <c r="J15">
        <v>511.4</v>
      </c>
    </row>
    <row r="16" spans="1:12" x14ac:dyDescent="0.6">
      <c r="A16">
        <v>12046</v>
      </c>
      <c r="B16" t="s">
        <v>54</v>
      </c>
      <c r="C16">
        <v>48.783332999999999</v>
      </c>
      <c r="D16">
        <v>123.766667</v>
      </c>
      <c r="E16">
        <v>75</v>
      </c>
      <c r="F16">
        <v>9.3000000000000007</v>
      </c>
      <c r="G16">
        <v>1.68</v>
      </c>
      <c r="I16" t="s">
        <v>43</v>
      </c>
      <c r="J16">
        <v>481.7</v>
      </c>
    </row>
    <row r="17" spans="1:10" x14ac:dyDescent="0.6">
      <c r="A17">
        <v>12047</v>
      </c>
      <c r="B17" t="s">
        <v>55</v>
      </c>
      <c r="C17">
        <v>48.366667</v>
      </c>
      <c r="D17">
        <v>123.783333</v>
      </c>
      <c r="E17">
        <v>20</v>
      </c>
      <c r="F17">
        <v>9.3000000000000007</v>
      </c>
      <c r="G17">
        <v>1.93</v>
      </c>
      <c r="I17" t="s">
        <v>43</v>
      </c>
      <c r="J17">
        <v>542</v>
      </c>
    </row>
    <row r="18" spans="1:10" x14ac:dyDescent="0.6">
      <c r="A18">
        <v>12048</v>
      </c>
      <c r="B18" t="s">
        <v>56</v>
      </c>
      <c r="C18">
        <v>47.683332999999998</v>
      </c>
      <c r="D18">
        <v>123.016667</v>
      </c>
      <c r="E18">
        <v>90</v>
      </c>
      <c r="F18">
        <v>9.6</v>
      </c>
      <c r="G18">
        <v>2.78</v>
      </c>
      <c r="I18" t="s">
        <v>43</v>
      </c>
      <c r="J18">
        <v>538.20000000000005</v>
      </c>
    </row>
    <row r="19" spans="1:10" x14ac:dyDescent="0.6">
      <c r="A19">
        <v>12049</v>
      </c>
      <c r="B19" t="s">
        <v>57</v>
      </c>
      <c r="C19">
        <v>47.183332999999998</v>
      </c>
      <c r="D19">
        <v>123.11666700000001</v>
      </c>
      <c r="E19">
        <v>40</v>
      </c>
      <c r="F19">
        <v>10.8</v>
      </c>
      <c r="G19">
        <v>2.31</v>
      </c>
      <c r="I19" t="s">
        <v>43</v>
      </c>
      <c r="J19">
        <v>480.1</v>
      </c>
    </row>
    <row r="20" spans="1:10" x14ac:dyDescent="0.6">
      <c r="A20">
        <v>12050</v>
      </c>
      <c r="B20" t="s">
        <v>58</v>
      </c>
      <c r="C20">
        <v>47.15</v>
      </c>
      <c r="D20">
        <v>121.6</v>
      </c>
      <c r="E20">
        <v>655</v>
      </c>
      <c r="F20">
        <v>7.7</v>
      </c>
      <c r="G20">
        <v>4.3600000000000003</v>
      </c>
      <c r="I20" t="s">
        <v>43</v>
      </c>
      <c r="J20">
        <v>525.70000000000005</v>
      </c>
    </row>
    <row r="21" spans="1:10" x14ac:dyDescent="0.6">
      <c r="A21">
        <v>12051</v>
      </c>
      <c r="B21" t="s">
        <v>59</v>
      </c>
      <c r="C21">
        <v>46.633333</v>
      </c>
      <c r="D21">
        <v>123.25</v>
      </c>
      <c r="E21">
        <v>125</v>
      </c>
      <c r="F21">
        <v>10.9</v>
      </c>
      <c r="G21">
        <v>2.27</v>
      </c>
      <c r="I21" t="s">
        <v>43</v>
      </c>
      <c r="J21">
        <v>525.4</v>
      </c>
    </row>
    <row r="22" spans="1:10" x14ac:dyDescent="0.6">
      <c r="A22">
        <v>12052</v>
      </c>
      <c r="B22" t="s">
        <v>60</v>
      </c>
      <c r="C22">
        <v>45.933332999999998</v>
      </c>
      <c r="D22">
        <v>123.166667</v>
      </c>
      <c r="E22">
        <v>275</v>
      </c>
      <c r="F22">
        <v>9.3000000000000007</v>
      </c>
      <c r="G22">
        <v>1.91</v>
      </c>
      <c r="I22" t="s">
        <v>43</v>
      </c>
      <c r="J22">
        <v>511.2</v>
      </c>
    </row>
    <row r="23" spans="1:10" x14ac:dyDescent="0.6">
      <c r="A23">
        <v>12053</v>
      </c>
      <c r="B23" t="s">
        <v>61</v>
      </c>
      <c r="C23">
        <v>45.016666999999998</v>
      </c>
      <c r="D23">
        <v>123.38333299999999</v>
      </c>
      <c r="E23">
        <v>260</v>
      </c>
      <c r="F23">
        <v>10.4</v>
      </c>
      <c r="G23">
        <v>1.54</v>
      </c>
      <c r="I23" t="s">
        <v>43</v>
      </c>
      <c r="J23">
        <v>400.9</v>
      </c>
    </row>
    <row r="24" spans="1:10" x14ac:dyDescent="0.6">
      <c r="A24">
        <v>12054</v>
      </c>
      <c r="B24" t="s">
        <v>62</v>
      </c>
      <c r="C24">
        <v>44.333333000000003</v>
      </c>
      <c r="D24">
        <v>123.466667</v>
      </c>
      <c r="E24">
        <v>275</v>
      </c>
      <c r="F24">
        <v>12.3</v>
      </c>
      <c r="G24">
        <v>2.11</v>
      </c>
      <c r="I24" t="s">
        <v>43</v>
      </c>
      <c r="J24">
        <v>416.4</v>
      </c>
    </row>
    <row r="25" spans="1:10" x14ac:dyDescent="0.6">
      <c r="A25">
        <v>12055</v>
      </c>
      <c r="B25" t="s">
        <v>63</v>
      </c>
      <c r="C25">
        <v>43.716667000000001</v>
      </c>
      <c r="D25">
        <v>122.316667</v>
      </c>
      <c r="E25">
        <v>685</v>
      </c>
      <c r="F25">
        <v>11.3</v>
      </c>
      <c r="G25">
        <v>2.62</v>
      </c>
      <c r="I25" t="s">
        <v>43</v>
      </c>
      <c r="J25">
        <v>433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8D98-9064-4846-BB7F-8B771A284B01}">
  <dimension ref="A1:T114"/>
  <sheetViews>
    <sheetView workbookViewId="0">
      <selection activeCell="G19" sqref="G19"/>
    </sheetView>
  </sheetViews>
  <sheetFormatPr defaultRowHeight="15.6" x14ac:dyDescent="0.6"/>
  <sheetData>
    <row r="1" spans="1:20" x14ac:dyDescent="0.6">
      <c r="B1" s="22" t="s">
        <v>1117</v>
      </c>
      <c r="C1" s="22" t="s">
        <v>670</v>
      </c>
      <c r="D1" s="22" t="s">
        <v>666</v>
      </c>
    </row>
    <row r="2" spans="1:20" x14ac:dyDescent="0.6">
      <c r="B2" t="s">
        <v>1120</v>
      </c>
    </row>
    <row r="3" spans="1:20" x14ac:dyDescent="0.6">
      <c r="B3" t="s">
        <v>1121</v>
      </c>
    </row>
    <row r="4" spans="1:20" x14ac:dyDescent="0.6">
      <c r="B4" t="s">
        <v>1122</v>
      </c>
    </row>
    <row r="5" spans="1:20" x14ac:dyDescent="0.6">
      <c r="H5" s="9" t="s">
        <v>1191</v>
      </c>
      <c r="I5" s="9"/>
      <c r="J5" s="9"/>
    </row>
    <row r="6" spans="1:20" x14ac:dyDescent="0.6">
      <c r="B6" s="38" t="s">
        <v>0</v>
      </c>
      <c r="C6" s="38" t="s">
        <v>1</v>
      </c>
      <c r="D6" s="38" t="s">
        <v>673</v>
      </c>
      <c r="E6" s="38" t="s">
        <v>674</v>
      </c>
      <c r="F6" s="38" t="s">
        <v>675</v>
      </c>
      <c r="G6" s="38" t="s">
        <v>743</v>
      </c>
      <c r="H6" s="39" t="s">
        <v>744</v>
      </c>
      <c r="I6" s="38" t="s">
        <v>39</v>
      </c>
      <c r="J6" s="38" t="s">
        <v>40</v>
      </c>
      <c r="K6" s="38" t="s">
        <v>624</v>
      </c>
      <c r="L6" s="38" t="s">
        <v>629</v>
      </c>
      <c r="M6" s="38" t="s">
        <v>625</v>
      </c>
      <c r="N6" s="38" t="s">
        <v>623</v>
      </c>
      <c r="O6" s="39" t="s">
        <v>745</v>
      </c>
      <c r="P6" s="39" t="s">
        <v>746</v>
      </c>
      <c r="Q6" s="39" t="s">
        <v>992</v>
      </c>
      <c r="R6" s="39" t="s">
        <v>654</v>
      </c>
      <c r="S6" s="39" t="s">
        <v>1054</v>
      </c>
      <c r="T6" s="38" t="s">
        <v>971</v>
      </c>
    </row>
    <row r="7" spans="1:20" x14ac:dyDescent="0.6">
      <c r="A7" t="s">
        <v>1123</v>
      </c>
      <c r="B7">
        <v>1</v>
      </c>
      <c r="C7" t="s">
        <v>1124</v>
      </c>
      <c r="D7">
        <v>49.25</v>
      </c>
      <c r="E7">
        <v>117.16666666666667</v>
      </c>
      <c r="F7">
        <v>840</v>
      </c>
      <c r="G7">
        <v>4.9000000000000004</v>
      </c>
      <c r="I7">
        <v>71.5</v>
      </c>
      <c r="J7" t="s">
        <v>969</v>
      </c>
      <c r="K7">
        <v>48.483333333333334</v>
      </c>
      <c r="L7">
        <v>123.4</v>
      </c>
      <c r="M7">
        <v>20</v>
      </c>
      <c r="N7">
        <v>1998</v>
      </c>
      <c r="O7">
        <v>10.199999999999999</v>
      </c>
      <c r="Q7" t="s">
        <v>666</v>
      </c>
      <c r="R7" s="22" t="s">
        <v>1117</v>
      </c>
      <c r="S7" s="22" t="s">
        <v>670</v>
      </c>
      <c r="T7" t="s">
        <v>1118</v>
      </c>
    </row>
    <row r="8" spans="1:20" x14ac:dyDescent="0.6">
      <c r="A8" t="s">
        <v>1123</v>
      </c>
      <c r="B8">
        <v>3</v>
      </c>
      <c r="C8" t="s">
        <v>1125</v>
      </c>
      <c r="D8">
        <v>49.633333333333333</v>
      </c>
      <c r="E8">
        <v>116.05</v>
      </c>
      <c r="F8">
        <v>990</v>
      </c>
      <c r="G8">
        <v>4.3</v>
      </c>
      <c r="I8">
        <v>73.786000000000001</v>
      </c>
      <c r="J8" t="s">
        <v>969</v>
      </c>
      <c r="K8">
        <v>48.483333333333334</v>
      </c>
      <c r="L8">
        <v>123.4</v>
      </c>
      <c r="M8">
        <v>20</v>
      </c>
      <c r="N8">
        <v>1998</v>
      </c>
      <c r="O8">
        <v>10.199999999999999</v>
      </c>
      <c r="Q8" t="s">
        <v>666</v>
      </c>
      <c r="R8" s="22" t="s">
        <v>1117</v>
      </c>
      <c r="S8" s="22" t="s">
        <v>670</v>
      </c>
      <c r="T8" t="s">
        <v>1118</v>
      </c>
    </row>
    <row r="9" spans="1:20" x14ac:dyDescent="0.6">
      <c r="A9" t="s">
        <v>1123</v>
      </c>
      <c r="B9">
        <v>5</v>
      </c>
      <c r="C9" t="s">
        <v>1126</v>
      </c>
      <c r="D9">
        <v>50.06666666666667</v>
      </c>
      <c r="E9">
        <v>117.38333333333334</v>
      </c>
      <c r="F9">
        <v>915</v>
      </c>
      <c r="G9">
        <v>5</v>
      </c>
      <c r="I9">
        <v>74.070999999999998</v>
      </c>
      <c r="J9" t="s">
        <v>969</v>
      </c>
      <c r="K9">
        <v>48.483333333333334</v>
      </c>
      <c r="L9">
        <v>123.4</v>
      </c>
      <c r="M9">
        <v>20</v>
      </c>
      <c r="N9">
        <v>1998</v>
      </c>
      <c r="O9">
        <v>10.199999999999999</v>
      </c>
      <c r="Q9" t="s">
        <v>666</v>
      </c>
      <c r="R9" s="22" t="s">
        <v>1117</v>
      </c>
      <c r="S9" s="22" t="s">
        <v>670</v>
      </c>
      <c r="T9" t="s">
        <v>1118</v>
      </c>
    </row>
    <row r="10" spans="1:20" x14ac:dyDescent="0.6">
      <c r="A10" t="s">
        <v>1123</v>
      </c>
      <c r="B10">
        <v>7</v>
      </c>
      <c r="C10" t="s">
        <v>1127</v>
      </c>
      <c r="D10">
        <v>51.366666666666667</v>
      </c>
      <c r="E10">
        <v>118.3</v>
      </c>
      <c r="F10">
        <v>990</v>
      </c>
      <c r="G10">
        <v>3.5</v>
      </c>
      <c r="I10">
        <v>78.356999999999999</v>
      </c>
      <c r="J10" t="s">
        <v>969</v>
      </c>
      <c r="K10">
        <v>48.483333333333334</v>
      </c>
      <c r="L10">
        <v>123.4</v>
      </c>
      <c r="M10">
        <v>20</v>
      </c>
      <c r="N10">
        <v>1998</v>
      </c>
      <c r="O10">
        <v>10.199999999999999</v>
      </c>
      <c r="Q10" t="s">
        <v>666</v>
      </c>
      <c r="R10" s="22" t="s">
        <v>1117</v>
      </c>
      <c r="S10" s="22" t="s">
        <v>670</v>
      </c>
      <c r="T10" t="s">
        <v>1118</v>
      </c>
    </row>
    <row r="11" spans="1:20" x14ac:dyDescent="0.6">
      <c r="A11" t="s">
        <v>1128</v>
      </c>
      <c r="B11">
        <v>9</v>
      </c>
      <c r="C11" t="s">
        <v>1129</v>
      </c>
      <c r="D11">
        <v>50.56666666666667</v>
      </c>
      <c r="E11">
        <v>118.83333333333333</v>
      </c>
      <c r="F11">
        <v>850</v>
      </c>
      <c r="G11">
        <v>5.0999999999999996</v>
      </c>
      <c r="I11">
        <v>81.5</v>
      </c>
      <c r="J11" t="s">
        <v>969</v>
      </c>
      <c r="K11">
        <v>48.483333333333334</v>
      </c>
      <c r="L11">
        <v>123.4</v>
      </c>
      <c r="M11">
        <v>20</v>
      </c>
      <c r="N11">
        <v>1998</v>
      </c>
      <c r="O11">
        <v>10.199999999999999</v>
      </c>
      <c r="Q11" t="s">
        <v>666</v>
      </c>
      <c r="R11" s="22" t="s">
        <v>1117</v>
      </c>
      <c r="S11" s="22" t="s">
        <v>670</v>
      </c>
      <c r="T11" t="s">
        <v>1118</v>
      </c>
    </row>
    <row r="12" spans="1:20" x14ac:dyDescent="0.6">
      <c r="A12" t="s">
        <v>1128</v>
      </c>
      <c r="B12">
        <v>11</v>
      </c>
      <c r="C12" t="s">
        <v>1130</v>
      </c>
      <c r="D12">
        <v>50.766666666666666</v>
      </c>
      <c r="E12">
        <v>119.53333333333333</v>
      </c>
      <c r="F12">
        <v>600</v>
      </c>
      <c r="G12">
        <v>5.8</v>
      </c>
      <c r="I12">
        <v>74.070999999999998</v>
      </c>
      <c r="J12" t="s">
        <v>969</v>
      </c>
      <c r="K12">
        <v>48.483333333333334</v>
      </c>
      <c r="L12">
        <v>123.4</v>
      </c>
      <c r="M12">
        <v>20</v>
      </c>
      <c r="N12">
        <v>1998</v>
      </c>
      <c r="O12">
        <v>10.199999999999999</v>
      </c>
      <c r="Q12" t="s">
        <v>666</v>
      </c>
      <c r="R12" s="22" t="s">
        <v>1117</v>
      </c>
      <c r="S12" s="22" t="s">
        <v>670</v>
      </c>
      <c r="T12" t="s">
        <v>1118</v>
      </c>
    </row>
    <row r="13" spans="1:20" x14ac:dyDescent="0.6">
      <c r="A13" t="s">
        <v>1128</v>
      </c>
      <c r="B13">
        <v>13</v>
      </c>
      <c r="C13" t="s">
        <v>1131</v>
      </c>
      <c r="D13">
        <v>50.81666666666667</v>
      </c>
      <c r="E13">
        <v>119.75</v>
      </c>
      <c r="F13">
        <v>1250</v>
      </c>
      <c r="G13">
        <v>3.8</v>
      </c>
      <c r="I13">
        <v>76.929000000000002</v>
      </c>
      <c r="J13" t="s">
        <v>969</v>
      </c>
      <c r="K13">
        <v>48.483333333333334</v>
      </c>
      <c r="L13">
        <v>123.4</v>
      </c>
      <c r="M13">
        <v>20</v>
      </c>
      <c r="N13">
        <v>1998</v>
      </c>
      <c r="O13">
        <v>10.199999999999999</v>
      </c>
      <c r="Q13" t="s">
        <v>666</v>
      </c>
      <c r="R13" s="22" t="s">
        <v>1117</v>
      </c>
      <c r="S13" s="22" t="s">
        <v>670</v>
      </c>
      <c r="T13" t="s">
        <v>1118</v>
      </c>
    </row>
    <row r="14" spans="1:20" x14ac:dyDescent="0.6">
      <c r="A14" t="s">
        <v>1132</v>
      </c>
      <c r="B14">
        <v>15</v>
      </c>
      <c r="C14" t="s">
        <v>1133</v>
      </c>
      <c r="D14">
        <v>52.516666666666666</v>
      </c>
      <c r="E14">
        <v>122.4</v>
      </c>
      <c r="F14">
        <v>760</v>
      </c>
      <c r="G14">
        <v>4.7</v>
      </c>
      <c r="I14">
        <v>80.643000000000001</v>
      </c>
      <c r="J14" t="s">
        <v>969</v>
      </c>
      <c r="K14">
        <v>48.483333333333334</v>
      </c>
      <c r="L14">
        <v>123.4</v>
      </c>
      <c r="M14">
        <v>20</v>
      </c>
      <c r="N14">
        <v>1998</v>
      </c>
      <c r="O14">
        <v>10.199999999999999</v>
      </c>
      <c r="Q14" t="s">
        <v>666</v>
      </c>
      <c r="R14" s="22" t="s">
        <v>1117</v>
      </c>
      <c r="S14" s="22" t="s">
        <v>670</v>
      </c>
      <c r="T14" t="s">
        <v>1118</v>
      </c>
    </row>
    <row r="15" spans="1:20" x14ac:dyDescent="0.6">
      <c r="A15" t="s">
        <v>1132</v>
      </c>
      <c r="B15">
        <v>17</v>
      </c>
      <c r="C15" t="s">
        <v>1134</v>
      </c>
      <c r="D15">
        <v>52.516666666666666</v>
      </c>
      <c r="E15">
        <v>121.51666666666667</v>
      </c>
      <c r="F15">
        <v>830</v>
      </c>
      <c r="G15">
        <v>3.8</v>
      </c>
      <c r="I15">
        <v>77.786000000000001</v>
      </c>
      <c r="J15" t="s">
        <v>969</v>
      </c>
      <c r="K15">
        <v>48.483333333333334</v>
      </c>
      <c r="L15">
        <v>123.4</v>
      </c>
      <c r="M15">
        <v>20</v>
      </c>
      <c r="N15">
        <v>1998</v>
      </c>
      <c r="O15">
        <v>10.199999999999999</v>
      </c>
      <c r="Q15" t="s">
        <v>666</v>
      </c>
      <c r="R15" s="22" t="s">
        <v>1117</v>
      </c>
      <c r="S15" s="22" t="s">
        <v>670</v>
      </c>
      <c r="T15" t="s">
        <v>1118</v>
      </c>
    </row>
    <row r="16" spans="1:20" x14ac:dyDescent="0.6">
      <c r="A16" t="s">
        <v>1132</v>
      </c>
      <c r="B16">
        <v>19</v>
      </c>
      <c r="C16" t="s">
        <v>1135</v>
      </c>
      <c r="D16">
        <v>52.783333333333331</v>
      </c>
      <c r="E16">
        <v>122.23333333333333</v>
      </c>
      <c r="F16">
        <v>760</v>
      </c>
      <c r="G16">
        <v>4</v>
      </c>
      <c r="I16">
        <v>84.070999999999998</v>
      </c>
      <c r="J16" t="s">
        <v>969</v>
      </c>
      <c r="K16">
        <v>48.483333333333334</v>
      </c>
      <c r="L16">
        <v>123.4</v>
      </c>
      <c r="M16">
        <v>20</v>
      </c>
      <c r="N16">
        <v>1998</v>
      </c>
      <c r="O16">
        <v>10.199999999999999</v>
      </c>
      <c r="Q16" t="s">
        <v>666</v>
      </c>
      <c r="R16" s="22" t="s">
        <v>1117</v>
      </c>
      <c r="S16" s="22" t="s">
        <v>670</v>
      </c>
      <c r="T16" t="s">
        <v>1118</v>
      </c>
    </row>
    <row r="17" spans="1:20" x14ac:dyDescent="0.6">
      <c r="A17" t="s">
        <v>1136</v>
      </c>
      <c r="B17">
        <v>21</v>
      </c>
      <c r="C17" t="s">
        <v>1137</v>
      </c>
      <c r="D17">
        <v>53.783333333333331</v>
      </c>
      <c r="E17">
        <v>122.63333333333334</v>
      </c>
      <c r="F17">
        <v>975</v>
      </c>
      <c r="G17">
        <v>2.9</v>
      </c>
      <c r="I17">
        <v>90.356999999999999</v>
      </c>
      <c r="J17" t="s">
        <v>969</v>
      </c>
      <c r="K17">
        <v>48.483333333333334</v>
      </c>
      <c r="L17">
        <v>123.4</v>
      </c>
      <c r="M17">
        <v>20</v>
      </c>
      <c r="N17">
        <v>1998</v>
      </c>
      <c r="O17">
        <v>10.199999999999999</v>
      </c>
      <c r="Q17" t="s">
        <v>666</v>
      </c>
      <c r="R17" s="22" t="s">
        <v>1117</v>
      </c>
      <c r="S17" s="22" t="s">
        <v>670</v>
      </c>
      <c r="T17" t="s">
        <v>1118</v>
      </c>
    </row>
    <row r="18" spans="1:20" x14ac:dyDescent="0.6">
      <c r="A18" t="s">
        <v>1136</v>
      </c>
      <c r="B18">
        <v>23</v>
      </c>
      <c r="C18" t="s">
        <v>1138</v>
      </c>
      <c r="D18">
        <v>53.916666666666664</v>
      </c>
      <c r="E18">
        <v>122.36666666666666</v>
      </c>
      <c r="F18">
        <v>915</v>
      </c>
      <c r="G18">
        <v>2.7</v>
      </c>
      <c r="I18">
        <v>88.070999999999998</v>
      </c>
      <c r="J18" t="s">
        <v>969</v>
      </c>
      <c r="K18">
        <v>48.483333333333334</v>
      </c>
      <c r="L18">
        <v>123.4</v>
      </c>
      <c r="M18">
        <v>20</v>
      </c>
      <c r="N18">
        <v>1998</v>
      </c>
      <c r="O18">
        <v>10.199999999999999</v>
      </c>
      <c r="Q18" t="s">
        <v>666</v>
      </c>
      <c r="R18" s="22" t="s">
        <v>1117</v>
      </c>
      <c r="S18" s="22" t="s">
        <v>670</v>
      </c>
      <c r="T18" t="s">
        <v>1118</v>
      </c>
    </row>
    <row r="19" spans="1:20" x14ac:dyDescent="0.6">
      <c r="A19" t="s">
        <v>1136</v>
      </c>
      <c r="B19">
        <v>25</v>
      </c>
      <c r="C19" t="s">
        <v>1139</v>
      </c>
      <c r="D19">
        <v>54.1</v>
      </c>
      <c r="E19">
        <v>122.35</v>
      </c>
      <c r="F19">
        <v>685</v>
      </c>
      <c r="G19">
        <v>3.4</v>
      </c>
      <c r="I19">
        <v>81.5</v>
      </c>
      <c r="J19" t="s">
        <v>969</v>
      </c>
      <c r="K19">
        <v>48.483333333333334</v>
      </c>
      <c r="L19">
        <v>123.4</v>
      </c>
      <c r="M19">
        <v>20</v>
      </c>
      <c r="N19">
        <v>1998</v>
      </c>
      <c r="O19">
        <v>10.199999999999999</v>
      </c>
      <c r="Q19" t="s">
        <v>666</v>
      </c>
      <c r="R19" s="22" t="s">
        <v>1117</v>
      </c>
      <c r="S19" s="22" t="s">
        <v>670</v>
      </c>
      <c r="T19" t="s">
        <v>1118</v>
      </c>
    </row>
    <row r="20" spans="1:20" x14ac:dyDescent="0.6">
      <c r="A20" t="s">
        <v>1136</v>
      </c>
      <c r="B20">
        <v>27</v>
      </c>
      <c r="C20" t="s">
        <v>1140</v>
      </c>
      <c r="D20">
        <v>54.133333333333333</v>
      </c>
      <c r="E20">
        <v>121.78333333333333</v>
      </c>
      <c r="F20">
        <v>760</v>
      </c>
      <c r="G20">
        <v>3.1</v>
      </c>
      <c r="I20">
        <v>79.786000000000001</v>
      </c>
      <c r="J20" t="s">
        <v>969</v>
      </c>
      <c r="K20">
        <v>48.483333333333334</v>
      </c>
      <c r="L20">
        <v>123.4</v>
      </c>
      <c r="M20">
        <v>20</v>
      </c>
      <c r="N20">
        <v>1998</v>
      </c>
      <c r="O20">
        <v>10.199999999999999</v>
      </c>
      <c r="Q20" t="s">
        <v>666</v>
      </c>
      <c r="R20" s="22" t="s">
        <v>1117</v>
      </c>
      <c r="S20" s="22" t="s">
        <v>670</v>
      </c>
      <c r="T20" t="s">
        <v>1118</v>
      </c>
    </row>
    <row r="21" spans="1:20" x14ac:dyDescent="0.6">
      <c r="A21" t="s">
        <v>163</v>
      </c>
      <c r="B21">
        <v>29</v>
      </c>
      <c r="C21" t="s">
        <v>164</v>
      </c>
      <c r="D21">
        <v>54.5</v>
      </c>
      <c r="E21">
        <v>128.56666666666666</v>
      </c>
      <c r="F21">
        <v>70</v>
      </c>
      <c r="G21">
        <v>6.5</v>
      </c>
      <c r="I21">
        <v>66.929000000000002</v>
      </c>
      <c r="J21" t="s">
        <v>969</v>
      </c>
      <c r="K21">
        <v>48.483333333333334</v>
      </c>
      <c r="L21">
        <v>123.4</v>
      </c>
      <c r="M21">
        <v>20</v>
      </c>
      <c r="N21">
        <v>1998</v>
      </c>
      <c r="O21">
        <v>10.199999999999999</v>
      </c>
      <c r="Q21" t="s">
        <v>666</v>
      </c>
      <c r="R21" s="22" t="s">
        <v>1117</v>
      </c>
      <c r="S21" s="22" t="s">
        <v>670</v>
      </c>
      <c r="T21" t="s">
        <v>1118</v>
      </c>
    </row>
    <row r="22" spans="1:20" x14ac:dyDescent="0.6">
      <c r="A22" t="s">
        <v>163</v>
      </c>
      <c r="B22">
        <v>31</v>
      </c>
      <c r="C22" t="s">
        <v>1141</v>
      </c>
      <c r="D22">
        <v>54.7</v>
      </c>
      <c r="E22">
        <v>128.26666666666668</v>
      </c>
      <c r="F22">
        <v>270</v>
      </c>
      <c r="G22">
        <v>5.9</v>
      </c>
      <c r="I22">
        <v>71.786000000000001</v>
      </c>
      <c r="J22" t="s">
        <v>969</v>
      </c>
      <c r="K22">
        <v>48.483333333333334</v>
      </c>
      <c r="L22">
        <v>123.4</v>
      </c>
      <c r="M22">
        <v>20</v>
      </c>
      <c r="N22">
        <v>1998</v>
      </c>
      <c r="O22">
        <v>10.199999999999999</v>
      </c>
      <c r="Q22" t="s">
        <v>666</v>
      </c>
      <c r="R22" s="22" t="s">
        <v>1117</v>
      </c>
      <c r="S22" s="22" t="s">
        <v>670</v>
      </c>
      <c r="T22" t="s">
        <v>1118</v>
      </c>
    </row>
    <row r="23" spans="1:20" x14ac:dyDescent="0.6">
      <c r="A23" t="s">
        <v>163</v>
      </c>
      <c r="B23">
        <v>33</v>
      </c>
      <c r="C23" t="s">
        <v>1142</v>
      </c>
      <c r="D23">
        <v>55.133333333333333</v>
      </c>
      <c r="E23">
        <v>127.71666666666667</v>
      </c>
      <c r="F23">
        <v>350</v>
      </c>
      <c r="G23">
        <v>5.5</v>
      </c>
      <c r="I23">
        <v>85.786000000000001</v>
      </c>
      <c r="J23" t="s">
        <v>969</v>
      </c>
      <c r="K23">
        <v>48.483333333333334</v>
      </c>
      <c r="L23">
        <v>123.4</v>
      </c>
      <c r="M23">
        <v>20</v>
      </c>
      <c r="N23">
        <v>1998</v>
      </c>
      <c r="O23">
        <v>10.199999999999999</v>
      </c>
      <c r="Q23" t="s">
        <v>666</v>
      </c>
      <c r="R23" s="22" t="s">
        <v>1117</v>
      </c>
      <c r="S23" s="22" t="s">
        <v>670</v>
      </c>
      <c r="T23" t="s">
        <v>1118</v>
      </c>
    </row>
    <row r="24" spans="1:20" x14ac:dyDescent="0.6">
      <c r="A24" t="s">
        <v>163</v>
      </c>
      <c r="B24">
        <v>35</v>
      </c>
      <c r="C24" t="s">
        <v>1143</v>
      </c>
      <c r="D24">
        <v>55.18333333333333</v>
      </c>
      <c r="E24">
        <v>127.78333333333333</v>
      </c>
      <c r="F24">
        <v>480</v>
      </c>
      <c r="G24">
        <v>4.0999999999999996</v>
      </c>
      <c r="I24">
        <v>92.356999999999999</v>
      </c>
      <c r="J24" t="s">
        <v>969</v>
      </c>
      <c r="K24">
        <v>48.483333333333334</v>
      </c>
      <c r="L24">
        <v>123.4</v>
      </c>
      <c r="M24">
        <v>20</v>
      </c>
      <c r="N24">
        <v>1998</v>
      </c>
      <c r="O24">
        <v>10.199999999999999</v>
      </c>
      <c r="Q24" t="s">
        <v>666</v>
      </c>
      <c r="R24" s="22" t="s">
        <v>1117</v>
      </c>
      <c r="S24" s="22" t="s">
        <v>670</v>
      </c>
      <c r="T24" t="s">
        <v>1118</v>
      </c>
    </row>
    <row r="25" spans="1:20" x14ac:dyDescent="0.6">
      <c r="A25" t="s">
        <v>1123</v>
      </c>
      <c r="B25">
        <v>1</v>
      </c>
      <c r="C25" t="s">
        <v>1124</v>
      </c>
      <c r="D25">
        <v>49.25</v>
      </c>
      <c r="E25">
        <v>117.16666666666667</v>
      </c>
      <c r="F25">
        <v>840</v>
      </c>
      <c r="G25">
        <v>4.9000000000000004</v>
      </c>
      <c r="I25">
        <v>99.5</v>
      </c>
      <c r="J25" t="s">
        <v>969</v>
      </c>
      <c r="K25">
        <v>50.783333333333331</v>
      </c>
      <c r="L25">
        <v>119.4</v>
      </c>
      <c r="M25">
        <v>560</v>
      </c>
      <c r="N25">
        <v>1998</v>
      </c>
      <c r="O25">
        <v>6.2</v>
      </c>
      <c r="Q25" t="s">
        <v>666</v>
      </c>
      <c r="R25" s="22" t="s">
        <v>1117</v>
      </c>
      <c r="S25" s="22" t="s">
        <v>670</v>
      </c>
      <c r="T25" t="s">
        <v>1118</v>
      </c>
    </row>
    <row r="26" spans="1:20" x14ac:dyDescent="0.6">
      <c r="A26" t="s">
        <v>1123</v>
      </c>
      <c r="B26">
        <v>3</v>
      </c>
      <c r="C26" t="s">
        <v>1125</v>
      </c>
      <c r="D26">
        <v>49.633333333333333</v>
      </c>
      <c r="E26">
        <v>116.05</v>
      </c>
      <c r="F26">
        <v>990</v>
      </c>
      <c r="G26">
        <v>4.3</v>
      </c>
      <c r="I26">
        <v>104.071</v>
      </c>
      <c r="J26" t="s">
        <v>969</v>
      </c>
      <c r="K26">
        <v>50.783333333333331</v>
      </c>
      <c r="L26">
        <v>119.4</v>
      </c>
      <c r="M26">
        <v>560</v>
      </c>
      <c r="N26">
        <v>1998</v>
      </c>
      <c r="O26">
        <v>6.2</v>
      </c>
      <c r="Q26" t="s">
        <v>666</v>
      </c>
      <c r="R26" s="22" t="s">
        <v>1117</v>
      </c>
      <c r="S26" s="22" t="s">
        <v>670</v>
      </c>
      <c r="T26" t="s">
        <v>1118</v>
      </c>
    </row>
    <row r="27" spans="1:20" x14ac:dyDescent="0.6">
      <c r="A27" t="s">
        <v>1123</v>
      </c>
      <c r="B27">
        <v>5</v>
      </c>
      <c r="C27" t="s">
        <v>1126</v>
      </c>
      <c r="D27">
        <v>50.06666666666667</v>
      </c>
      <c r="E27">
        <v>117.38333333333334</v>
      </c>
      <c r="F27">
        <v>915</v>
      </c>
      <c r="G27">
        <v>5</v>
      </c>
      <c r="I27">
        <v>96.929000000000002</v>
      </c>
      <c r="J27" t="s">
        <v>969</v>
      </c>
      <c r="K27">
        <v>50.783333333333331</v>
      </c>
      <c r="L27">
        <v>119.4</v>
      </c>
      <c r="M27">
        <v>560</v>
      </c>
      <c r="N27">
        <v>1998</v>
      </c>
      <c r="O27">
        <v>6.2</v>
      </c>
      <c r="Q27" t="s">
        <v>666</v>
      </c>
      <c r="R27" s="22" t="s">
        <v>1117</v>
      </c>
      <c r="S27" s="22" t="s">
        <v>670</v>
      </c>
      <c r="T27" t="s">
        <v>1118</v>
      </c>
    </row>
    <row r="28" spans="1:20" x14ac:dyDescent="0.6">
      <c r="A28" t="s">
        <v>1123</v>
      </c>
      <c r="B28">
        <v>7</v>
      </c>
      <c r="C28" t="s">
        <v>1127</v>
      </c>
      <c r="D28">
        <v>51.366666666666667</v>
      </c>
      <c r="E28">
        <v>118.3</v>
      </c>
      <c r="F28">
        <v>990</v>
      </c>
      <c r="G28">
        <v>3.5</v>
      </c>
      <c r="I28">
        <v>108.071</v>
      </c>
      <c r="J28" t="s">
        <v>969</v>
      </c>
      <c r="K28">
        <v>50.783333333333331</v>
      </c>
      <c r="L28">
        <v>119.4</v>
      </c>
      <c r="M28">
        <v>560</v>
      </c>
      <c r="N28">
        <v>1998</v>
      </c>
      <c r="O28">
        <v>6.2</v>
      </c>
      <c r="Q28" t="s">
        <v>666</v>
      </c>
      <c r="R28" s="22" t="s">
        <v>1117</v>
      </c>
      <c r="S28" s="22" t="s">
        <v>670</v>
      </c>
      <c r="T28" t="s">
        <v>1118</v>
      </c>
    </row>
    <row r="29" spans="1:20" x14ac:dyDescent="0.6">
      <c r="A29" t="s">
        <v>1128</v>
      </c>
      <c r="B29">
        <v>9</v>
      </c>
      <c r="C29" t="s">
        <v>1129</v>
      </c>
      <c r="D29">
        <v>50.56666666666667</v>
      </c>
      <c r="E29">
        <v>118.83333333333333</v>
      </c>
      <c r="F29">
        <v>850</v>
      </c>
      <c r="G29">
        <v>5.0999999999999996</v>
      </c>
      <c r="I29">
        <v>101.786</v>
      </c>
      <c r="J29" t="s">
        <v>969</v>
      </c>
      <c r="K29">
        <v>50.783333333333331</v>
      </c>
      <c r="L29">
        <v>119.4</v>
      </c>
      <c r="M29">
        <v>560</v>
      </c>
      <c r="N29">
        <v>1998</v>
      </c>
      <c r="O29">
        <v>6.2</v>
      </c>
      <c r="Q29" t="s">
        <v>666</v>
      </c>
      <c r="R29" s="22" t="s">
        <v>1117</v>
      </c>
      <c r="S29" s="22" t="s">
        <v>670</v>
      </c>
      <c r="T29" t="s">
        <v>1118</v>
      </c>
    </row>
    <row r="30" spans="1:20" x14ac:dyDescent="0.6">
      <c r="A30" t="s">
        <v>1128</v>
      </c>
      <c r="B30">
        <v>11</v>
      </c>
      <c r="C30" t="s">
        <v>1130</v>
      </c>
      <c r="D30">
        <v>50.766666666666666</v>
      </c>
      <c r="E30">
        <v>119.53333333333333</v>
      </c>
      <c r="F30">
        <v>600</v>
      </c>
      <c r="G30">
        <v>5.8</v>
      </c>
      <c r="I30">
        <v>94.356999999999999</v>
      </c>
      <c r="J30" t="s">
        <v>969</v>
      </c>
      <c r="K30">
        <v>50.783333333333331</v>
      </c>
      <c r="L30">
        <v>119.4</v>
      </c>
      <c r="M30">
        <v>560</v>
      </c>
      <c r="N30">
        <v>1998</v>
      </c>
      <c r="O30">
        <v>6.2</v>
      </c>
      <c r="Q30" t="s">
        <v>666</v>
      </c>
      <c r="R30" s="22" t="s">
        <v>1117</v>
      </c>
      <c r="S30" s="22" t="s">
        <v>670</v>
      </c>
      <c r="T30" t="s">
        <v>1118</v>
      </c>
    </row>
    <row r="31" spans="1:20" x14ac:dyDescent="0.6">
      <c r="A31" t="s">
        <v>1128</v>
      </c>
      <c r="B31">
        <v>13</v>
      </c>
      <c r="C31" t="s">
        <v>1131</v>
      </c>
      <c r="D31">
        <v>50.81666666666667</v>
      </c>
      <c r="E31">
        <v>119.75</v>
      </c>
      <c r="F31">
        <v>1250</v>
      </c>
      <c r="G31">
        <v>3.8</v>
      </c>
      <c r="I31">
        <v>97.213999999999999</v>
      </c>
      <c r="J31" t="s">
        <v>969</v>
      </c>
      <c r="K31">
        <v>50.783333333333331</v>
      </c>
      <c r="L31">
        <v>119.4</v>
      </c>
      <c r="M31">
        <v>560</v>
      </c>
      <c r="N31">
        <v>1998</v>
      </c>
      <c r="O31">
        <v>6.2</v>
      </c>
      <c r="Q31" t="s">
        <v>666</v>
      </c>
      <c r="R31" s="22" t="s">
        <v>1117</v>
      </c>
      <c r="S31" s="22" t="s">
        <v>670</v>
      </c>
      <c r="T31" t="s">
        <v>1118</v>
      </c>
    </row>
    <row r="32" spans="1:20" x14ac:dyDescent="0.6">
      <c r="A32" t="s">
        <v>1132</v>
      </c>
      <c r="B32">
        <v>15</v>
      </c>
      <c r="C32" t="s">
        <v>1133</v>
      </c>
      <c r="D32">
        <v>52.516666666666666</v>
      </c>
      <c r="E32">
        <v>122.4</v>
      </c>
      <c r="F32">
        <v>760</v>
      </c>
      <c r="G32">
        <v>4.7</v>
      </c>
      <c r="I32">
        <v>111.214</v>
      </c>
      <c r="J32" t="s">
        <v>969</v>
      </c>
      <c r="K32">
        <v>50.783333333333331</v>
      </c>
      <c r="L32">
        <v>119.4</v>
      </c>
      <c r="M32">
        <v>560</v>
      </c>
      <c r="N32">
        <v>1998</v>
      </c>
      <c r="O32">
        <v>6.2</v>
      </c>
      <c r="Q32" t="s">
        <v>666</v>
      </c>
      <c r="R32" s="22" t="s">
        <v>1117</v>
      </c>
      <c r="S32" s="22" t="s">
        <v>670</v>
      </c>
      <c r="T32" t="s">
        <v>1118</v>
      </c>
    </row>
    <row r="33" spans="1:20" x14ac:dyDescent="0.6">
      <c r="A33" t="s">
        <v>1132</v>
      </c>
      <c r="B33">
        <v>17</v>
      </c>
      <c r="C33" t="s">
        <v>1134</v>
      </c>
      <c r="D33">
        <v>52.516666666666666</v>
      </c>
      <c r="E33">
        <v>121.51666666666667</v>
      </c>
      <c r="F33">
        <v>830</v>
      </c>
      <c r="G33">
        <v>3.8</v>
      </c>
      <c r="I33">
        <v>105.214</v>
      </c>
      <c r="J33" t="s">
        <v>969</v>
      </c>
      <c r="K33">
        <v>50.783333333333331</v>
      </c>
      <c r="L33">
        <v>119.4</v>
      </c>
      <c r="M33">
        <v>560</v>
      </c>
      <c r="N33">
        <v>1998</v>
      </c>
      <c r="O33">
        <v>6.2</v>
      </c>
      <c r="Q33" t="s">
        <v>666</v>
      </c>
      <c r="R33" s="22" t="s">
        <v>1117</v>
      </c>
      <c r="S33" s="22" t="s">
        <v>670</v>
      </c>
      <c r="T33" t="s">
        <v>1118</v>
      </c>
    </row>
    <row r="34" spans="1:20" x14ac:dyDescent="0.6">
      <c r="A34" t="s">
        <v>1132</v>
      </c>
      <c r="B34">
        <v>19</v>
      </c>
      <c r="C34" t="s">
        <v>1135</v>
      </c>
      <c r="D34">
        <v>52.783333333333331</v>
      </c>
      <c r="E34">
        <v>122.23333333333333</v>
      </c>
      <c r="F34">
        <v>760</v>
      </c>
      <c r="G34">
        <v>4</v>
      </c>
      <c r="I34">
        <v>112.071</v>
      </c>
      <c r="J34" t="s">
        <v>969</v>
      </c>
      <c r="K34">
        <v>50.783333333333331</v>
      </c>
      <c r="L34">
        <v>119.4</v>
      </c>
      <c r="M34">
        <v>560</v>
      </c>
      <c r="N34">
        <v>1998</v>
      </c>
      <c r="O34">
        <v>6.2</v>
      </c>
      <c r="Q34" t="s">
        <v>666</v>
      </c>
      <c r="R34" s="22" t="s">
        <v>1117</v>
      </c>
      <c r="S34" s="22" t="s">
        <v>670</v>
      </c>
      <c r="T34" t="s">
        <v>1118</v>
      </c>
    </row>
    <row r="35" spans="1:20" x14ac:dyDescent="0.6">
      <c r="A35" t="s">
        <v>1136</v>
      </c>
      <c r="B35">
        <v>21</v>
      </c>
      <c r="C35" t="s">
        <v>1137</v>
      </c>
      <c r="D35">
        <v>53.783333333333331</v>
      </c>
      <c r="E35">
        <v>122.63333333333334</v>
      </c>
      <c r="F35">
        <v>975</v>
      </c>
      <c r="G35">
        <v>2.9</v>
      </c>
      <c r="I35">
        <v>108.643</v>
      </c>
      <c r="J35" t="s">
        <v>969</v>
      </c>
      <c r="K35">
        <v>50.783333333333331</v>
      </c>
      <c r="L35">
        <v>119.4</v>
      </c>
      <c r="M35">
        <v>560</v>
      </c>
      <c r="N35">
        <v>1998</v>
      </c>
      <c r="O35">
        <v>6.2</v>
      </c>
      <c r="Q35" t="s">
        <v>666</v>
      </c>
      <c r="R35" s="22" t="s">
        <v>1117</v>
      </c>
      <c r="S35" s="22" t="s">
        <v>670</v>
      </c>
      <c r="T35" t="s">
        <v>1118</v>
      </c>
    </row>
    <row r="36" spans="1:20" x14ac:dyDescent="0.6">
      <c r="A36" t="s">
        <v>1136</v>
      </c>
      <c r="B36">
        <v>23</v>
      </c>
      <c r="C36" t="s">
        <v>1138</v>
      </c>
      <c r="D36">
        <v>53.916666666666664</v>
      </c>
      <c r="E36">
        <v>122.36666666666666</v>
      </c>
      <c r="F36">
        <v>915</v>
      </c>
      <c r="G36">
        <v>2.7</v>
      </c>
      <c r="I36">
        <v>111.214</v>
      </c>
      <c r="J36" t="s">
        <v>969</v>
      </c>
      <c r="K36">
        <v>50.783333333333331</v>
      </c>
      <c r="L36">
        <v>119.4</v>
      </c>
      <c r="M36">
        <v>560</v>
      </c>
      <c r="N36">
        <v>1998</v>
      </c>
      <c r="O36">
        <v>6.2</v>
      </c>
      <c r="Q36" t="s">
        <v>666</v>
      </c>
      <c r="R36" s="22" t="s">
        <v>1117</v>
      </c>
      <c r="S36" s="22" t="s">
        <v>670</v>
      </c>
      <c r="T36" t="s">
        <v>1118</v>
      </c>
    </row>
    <row r="37" spans="1:20" x14ac:dyDescent="0.6">
      <c r="A37" t="s">
        <v>1136</v>
      </c>
      <c r="B37">
        <v>25</v>
      </c>
      <c r="C37" t="s">
        <v>1139</v>
      </c>
      <c r="D37">
        <v>54.1</v>
      </c>
      <c r="E37">
        <v>122.35</v>
      </c>
      <c r="F37">
        <v>685</v>
      </c>
      <c r="G37">
        <v>3.4</v>
      </c>
      <c r="I37">
        <v>110.357</v>
      </c>
      <c r="J37" t="s">
        <v>969</v>
      </c>
      <c r="K37">
        <v>50.783333333333331</v>
      </c>
      <c r="L37">
        <v>119.4</v>
      </c>
      <c r="M37">
        <v>560</v>
      </c>
      <c r="N37">
        <v>1998</v>
      </c>
      <c r="O37">
        <v>6.2</v>
      </c>
      <c r="Q37" t="s">
        <v>666</v>
      </c>
      <c r="R37" s="22" t="s">
        <v>1117</v>
      </c>
      <c r="S37" s="22" t="s">
        <v>670</v>
      </c>
      <c r="T37" t="s">
        <v>1118</v>
      </c>
    </row>
    <row r="38" spans="1:20" x14ac:dyDescent="0.6">
      <c r="A38" t="s">
        <v>1136</v>
      </c>
      <c r="B38">
        <v>27</v>
      </c>
      <c r="C38" t="s">
        <v>1140</v>
      </c>
      <c r="D38">
        <v>54.133333333333333</v>
      </c>
      <c r="E38">
        <v>121.78333333333333</v>
      </c>
      <c r="F38">
        <v>760</v>
      </c>
      <c r="G38">
        <v>3.1</v>
      </c>
      <c r="I38">
        <v>107.214</v>
      </c>
      <c r="J38" t="s">
        <v>969</v>
      </c>
      <c r="K38">
        <v>50.783333333333331</v>
      </c>
      <c r="L38">
        <v>119.4</v>
      </c>
      <c r="M38">
        <v>560</v>
      </c>
      <c r="N38">
        <v>1998</v>
      </c>
      <c r="O38">
        <v>6.2</v>
      </c>
      <c r="Q38" t="s">
        <v>666</v>
      </c>
      <c r="R38" s="22" t="s">
        <v>1117</v>
      </c>
      <c r="S38" s="22" t="s">
        <v>670</v>
      </c>
      <c r="T38" t="s">
        <v>1118</v>
      </c>
    </row>
    <row r="39" spans="1:20" x14ac:dyDescent="0.6">
      <c r="A39" t="s">
        <v>163</v>
      </c>
      <c r="B39">
        <v>29</v>
      </c>
      <c r="C39" t="s">
        <v>164</v>
      </c>
      <c r="D39">
        <v>54.5</v>
      </c>
      <c r="E39">
        <v>128.56666666666666</v>
      </c>
      <c r="F39">
        <v>70</v>
      </c>
      <c r="G39">
        <v>6.5</v>
      </c>
      <c r="I39">
        <v>96.929000000000002</v>
      </c>
      <c r="J39" t="s">
        <v>969</v>
      </c>
      <c r="K39">
        <v>50.783333333333331</v>
      </c>
      <c r="L39">
        <v>119.4</v>
      </c>
      <c r="M39">
        <v>560</v>
      </c>
      <c r="N39">
        <v>1998</v>
      </c>
      <c r="O39">
        <v>6.2</v>
      </c>
      <c r="Q39" t="s">
        <v>666</v>
      </c>
      <c r="R39" s="22" t="s">
        <v>1117</v>
      </c>
      <c r="S39" s="22" t="s">
        <v>670</v>
      </c>
      <c r="T39" t="s">
        <v>1118</v>
      </c>
    </row>
    <row r="40" spans="1:20" x14ac:dyDescent="0.6">
      <c r="A40" t="s">
        <v>163</v>
      </c>
      <c r="B40">
        <v>31</v>
      </c>
      <c r="C40" t="s">
        <v>1141</v>
      </c>
      <c r="D40">
        <v>54.7</v>
      </c>
      <c r="E40">
        <v>128.26666666666668</v>
      </c>
      <c r="F40">
        <v>270</v>
      </c>
      <c r="G40">
        <v>5.9</v>
      </c>
      <c r="I40">
        <v>101.786</v>
      </c>
      <c r="J40" t="s">
        <v>969</v>
      </c>
      <c r="K40">
        <v>50.783333333333331</v>
      </c>
      <c r="L40">
        <v>119.4</v>
      </c>
      <c r="M40">
        <v>560</v>
      </c>
      <c r="N40">
        <v>1998</v>
      </c>
      <c r="O40">
        <v>6.2</v>
      </c>
      <c r="Q40" t="s">
        <v>666</v>
      </c>
      <c r="R40" s="22" t="s">
        <v>1117</v>
      </c>
      <c r="S40" s="22" t="s">
        <v>670</v>
      </c>
      <c r="T40" t="s">
        <v>1118</v>
      </c>
    </row>
    <row r="41" spans="1:20" x14ac:dyDescent="0.6">
      <c r="A41" t="s">
        <v>163</v>
      </c>
      <c r="B41">
        <v>33</v>
      </c>
      <c r="C41" t="s">
        <v>1142</v>
      </c>
      <c r="D41">
        <v>55.133333333333333</v>
      </c>
      <c r="E41">
        <v>127.71666666666667</v>
      </c>
      <c r="F41">
        <v>350</v>
      </c>
      <c r="G41">
        <v>5.5</v>
      </c>
      <c r="I41">
        <v>109.786</v>
      </c>
      <c r="J41" t="s">
        <v>969</v>
      </c>
      <c r="K41">
        <v>50.783333333333331</v>
      </c>
      <c r="L41">
        <v>119.4</v>
      </c>
      <c r="M41">
        <v>560</v>
      </c>
      <c r="N41">
        <v>1998</v>
      </c>
      <c r="O41">
        <v>6.2</v>
      </c>
      <c r="Q41" t="s">
        <v>666</v>
      </c>
      <c r="R41" s="22" t="s">
        <v>1117</v>
      </c>
      <c r="S41" s="22" t="s">
        <v>670</v>
      </c>
      <c r="T41" t="s">
        <v>1118</v>
      </c>
    </row>
    <row r="42" spans="1:20" x14ac:dyDescent="0.6">
      <c r="A42" t="s">
        <v>163</v>
      </c>
      <c r="B42">
        <v>35</v>
      </c>
      <c r="C42" t="s">
        <v>1143</v>
      </c>
      <c r="D42">
        <v>55.18333333333333</v>
      </c>
      <c r="E42">
        <v>127.78333333333333</v>
      </c>
      <c r="F42">
        <v>480</v>
      </c>
      <c r="G42">
        <v>4.0999999999999996</v>
      </c>
      <c r="I42">
        <v>110.929</v>
      </c>
      <c r="J42" t="s">
        <v>969</v>
      </c>
      <c r="K42">
        <v>50.783333333333331</v>
      </c>
      <c r="L42">
        <v>119.4</v>
      </c>
      <c r="M42">
        <v>560</v>
      </c>
      <c r="N42">
        <v>1998</v>
      </c>
      <c r="O42">
        <v>6.2</v>
      </c>
      <c r="Q42" t="s">
        <v>666</v>
      </c>
      <c r="R42" s="22" t="s">
        <v>1117</v>
      </c>
      <c r="S42" s="22" t="s">
        <v>670</v>
      </c>
      <c r="T42" t="s">
        <v>1118</v>
      </c>
    </row>
    <row r="43" spans="1:20" x14ac:dyDescent="0.6">
      <c r="A43" t="s">
        <v>1123</v>
      </c>
      <c r="B43">
        <v>1</v>
      </c>
      <c r="C43" t="s">
        <v>1124</v>
      </c>
      <c r="D43">
        <v>49.25</v>
      </c>
      <c r="E43">
        <v>117.16666666666667</v>
      </c>
      <c r="F43">
        <v>840</v>
      </c>
      <c r="G43">
        <v>4.9000000000000004</v>
      </c>
      <c r="I43">
        <v>110.726</v>
      </c>
      <c r="J43" t="s">
        <v>969</v>
      </c>
      <c r="K43">
        <v>53.75</v>
      </c>
      <c r="L43">
        <v>122.71666666666667</v>
      </c>
      <c r="M43">
        <v>630</v>
      </c>
      <c r="N43">
        <v>1998</v>
      </c>
      <c r="O43">
        <v>4.2</v>
      </c>
      <c r="Q43" t="s">
        <v>666</v>
      </c>
      <c r="R43" s="22" t="s">
        <v>1117</v>
      </c>
      <c r="S43" s="22" t="s">
        <v>670</v>
      </c>
      <c r="T43" t="s">
        <v>1118</v>
      </c>
    </row>
    <row r="44" spans="1:20" x14ac:dyDescent="0.6">
      <c r="A44" t="s">
        <v>1123</v>
      </c>
      <c r="B44">
        <v>3</v>
      </c>
      <c r="C44" t="s">
        <v>1125</v>
      </c>
      <c r="D44">
        <v>49.633333333333333</v>
      </c>
      <c r="E44">
        <v>116.05</v>
      </c>
      <c r="F44">
        <v>990</v>
      </c>
      <c r="G44">
        <v>4.3</v>
      </c>
      <c r="I44">
        <v>111.011</v>
      </c>
      <c r="J44" t="s">
        <v>969</v>
      </c>
      <c r="K44">
        <v>53.75</v>
      </c>
      <c r="L44">
        <v>122.71666666666667</v>
      </c>
      <c r="M44">
        <v>630</v>
      </c>
      <c r="N44">
        <v>1998</v>
      </c>
      <c r="O44">
        <v>4.2</v>
      </c>
      <c r="Q44" t="s">
        <v>666</v>
      </c>
      <c r="R44" s="22" t="s">
        <v>1117</v>
      </c>
      <c r="S44" s="22" t="s">
        <v>670</v>
      </c>
      <c r="T44" t="s">
        <v>1118</v>
      </c>
    </row>
    <row r="45" spans="1:20" x14ac:dyDescent="0.6">
      <c r="A45" t="s">
        <v>1123</v>
      </c>
      <c r="B45">
        <v>5</v>
      </c>
      <c r="C45" t="s">
        <v>1126</v>
      </c>
      <c r="D45">
        <v>50.06666666666667</v>
      </c>
      <c r="E45">
        <v>117.38333333333334</v>
      </c>
      <c r="F45">
        <v>915</v>
      </c>
      <c r="G45">
        <v>5</v>
      </c>
      <c r="I45">
        <v>108.447</v>
      </c>
      <c r="J45" t="s">
        <v>969</v>
      </c>
      <c r="K45">
        <v>53.75</v>
      </c>
      <c r="L45">
        <v>122.71666666666667</v>
      </c>
      <c r="M45">
        <v>630</v>
      </c>
      <c r="N45">
        <v>1998</v>
      </c>
      <c r="O45">
        <v>4.2</v>
      </c>
      <c r="Q45" t="s">
        <v>666</v>
      </c>
      <c r="R45" s="22" t="s">
        <v>1117</v>
      </c>
      <c r="S45" s="22" t="s">
        <v>670</v>
      </c>
      <c r="T45" t="s">
        <v>1118</v>
      </c>
    </row>
    <row r="46" spans="1:20" x14ac:dyDescent="0.6">
      <c r="A46" t="s">
        <v>1123</v>
      </c>
      <c r="B46">
        <v>7</v>
      </c>
      <c r="C46" t="s">
        <v>1127</v>
      </c>
      <c r="D46">
        <v>51.366666666666667</v>
      </c>
      <c r="E46">
        <v>118.3</v>
      </c>
      <c r="F46">
        <v>990</v>
      </c>
      <c r="G46">
        <v>3.5</v>
      </c>
      <c r="I46">
        <v>114.715</v>
      </c>
      <c r="J46" t="s">
        <v>969</v>
      </c>
      <c r="K46">
        <v>53.75</v>
      </c>
      <c r="L46">
        <v>122.71666666666667</v>
      </c>
      <c r="M46">
        <v>630</v>
      </c>
      <c r="N46">
        <v>1998</v>
      </c>
      <c r="O46">
        <v>4.2</v>
      </c>
      <c r="Q46" t="s">
        <v>666</v>
      </c>
      <c r="R46" s="22" t="s">
        <v>1117</v>
      </c>
      <c r="S46" s="22" t="s">
        <v>670</v>
      </c>
      <c r="T46" t="s">
        <v>1118</v>
      </c>
    </row>
    <row r="47" spans="1:20" x14ac:dyDescent="0.6">
      <c r="A47" t="s">
        <v>1128</v>
      </c>
      <c r="B47">
        <v>9</v>
      </c>
      <c r="C47" t="s">
        <v>1129</v>
      </c>
      <c r="D47">
        <v>50.56666666666667</v>
      </c>
      <c r="E47">
        <v>118.83333333333333</v>
      </c>
      <c r="F47">
        <v>850</v>
      </c>
      <c r="G47">
        <v>5.0999999999999996</v>
      </c>
      <c r="I47">
        <v>110.726</v>
      </c>
      <c r="J47" t="s">
        <v>969</v>
      </c>
      <c r="K47">
        <v>53.75</v>
      </c>
      <c r="L47">
        <v>122.71666666666667</v>
      </c>
      <c r="M47">
        <v>630</v>
      </c>
      <c r="N47">
        <v>1998</v>
      </c>
      <c r="O47">
        <v>4.2</v>
      </c>
      <c r="Q47" t="s">
        <v>666</v>
      </c>
      <c r="R47" s="22" t="s">
        <v>1117</v>
      </c>
      <c r="S47" s="22" t="s">
        <v>670</v>
      </c>
      <c r="T47" t="s">
        <v>1118</v>
      </c>
    </row>
    <row r="48" spans="1:20" x14ac:dyDescent="0.6">
      <c r="A48" t="s">
        <v>1128</v>
      </c>
      <c r="B48">
        <v>11</v>
      </c>
      <c r="C48" t="s">
        <v>1130</v>
      </c>
      <c r="D48">
        <v>50.766666666666666</v>
      </c>
      <c r="E48">
        <v>119.53333333333333</v>
      </c>
      <c r="F48">
        <v>600</v>
      </c>
      <c r="G48">
        <v>5.8</v>
      </c>
      <c r="I48">
        <v>106.453</v>
      </c>
      <c r="J48" t="s">
        <v>969</v>
      </c>
      <c r="K48">
        <v>53.75</v>
      </c>
      <c r="L48">
        <v>122.71666666666667</v>
      </c>
      <c r="M48">
        <v>630</v>
      </c>
      <c r="N48">
        <v>1998</v>
      </c>
      <c r="O48">
        <v>4.2</v>
      </c>
      <c r="Q48" t="s">
        <v>666</v>
      </c>
      <c r="R48" s="22" t="s">
        <v>1117</v>
      </c>
      <c r="S48" s="22" t="s">
        <v>670</v>
      </c>
      <c r="T48" t="s">
        <v>1118</v>
      </c>
    </row>
    <row r="49" spans="1:20" x14ac:dyDescent="0.6">
      <c r="A49" t="s">
        <v>1128</v>
      </c>
      <c r="B49">
        <v>13</v>
      </c>
      <c r="C49" t="s">
        <v>1131</v>
      </c>
      <c r="D49">
        <v>50.81666666666667</v>
      </c>
      <c r="E49">
        <v>119.75</v>
      </c>
      <c r="F49">
        <v>1250</v>
      </c>
      <c r="G49">
        <v>3.8</v>
      </c>
      <c r="I49">
        <v>106.16800000000001</v>
      </c>
      <c r="J49" t="s">
        <v>969</v>
      </c>
      <c r="K49">
        <v>53.75</v>
      </c>
      <c r="L49">
        <v>122.71666666666667</v>
      </c>
      <c r="M49">
        <v>630</v>
      </c>
      <c r="N49">
        <v>1998</v>
      </c>
      <c r="O49">
        <v>4.2</v>
      </c>
      <c r="Q49" t="s">
        <v>666</v>
      </c>
      <c r="R49" s="22" t="s">
        <v>1117</v>
      </c>
      <c r="S49" s="22" t="s">
        <v>670</v>
      </c>
      <c r="T49" t="s">
        <v>1118</v>
      </c>
    </row>
    <row r="50" spans="1:20" x14ac:dyDescent="0.6">
      <c r="A50" t="s">
        <v>1132</v>
      </c>
      <c r="B50">
        <v>15</v>
      </c>
      <c r="C50" t="s">
        <v>1133</v>
      </c>
      <c r="D50">
        <v>52.516666666666666</v>
      </c>
      <c r="E50">
        <v>122.4</v>
      </c>
      <c r="F50">
        <v>760</v>
      </c>
      <c r="G50">
        <v>4.7</v>
      </c>
      <c r="I50">
        <v>114.43</v>
      </c>
      <c r="J50" t="s">
        <v>969</v>
      </c>
      <c r="K50">
        <v>53.75</v>
      </c>
      <c r="L50">
        <v>122.71666666666667</v>
      </c>
      <c r="M50">
        <v>630</v>
      </c>
      <c r="N50">
        <v>1998</v>
      </c>
      <c r="O50">
        <v>4.2</v>
      </c>
      <c r="Q50" t="s">
        <v>666</v>
      </c>
      <c r="R50" s="22" t="s">
        <v>1117</v>
      </c>
      <c r="S50" s="22" t="s">
        <v>670</v>
      </c>
      <c r="T50" t="s">
        <v>1118</v>
      </c>
    </row>
    <row r="51" spans="1:20" x14ac:dyDescent="0.6">
      <c r="A51" t="s">
        <v>1132</v>
      </c>
      <c r="B51">
        <v>17</v>
      </c>
      <c r="C51" t="s">
        <v>1134</v>
      </c>
      <c r="D51">
        <v>52.516666666666666</v>
      </c>
      <c r="E51">
        <v>121.51666666666667</v>
      </c>
      <c r="F51">
        <v>830</v>
      </c>
      <c r="G51">
        <v>3.8</v>
      </c>
      <c r="I51">
        <v>111.866</v>
      </c>
      <c r="J51" t="s">
        <v>969</v>
      </c>
      <c r="K51">
        <v>53.75</v>
      </c>
      <c r="L51">
        <v>122.71666666666667</v>
      </c>
      <c r="M51">
        <v>630</v>
      </c>
      <c r="N51">
        <v>1998</v>
      </c>
      <c r="O51">
        <v>4.2</v>
      </c>
      <c r="Q51" t="s">
        <v>666</v>
      </c>
      <c r="R51" s="22" t="s">
        <v>1117</v>
      </c>
      <c r="S51" s="22" t="s">
        <v>670</v>
      </c>
      <c r="T51" t="s">
        <v>1118</v>
      </c>
    </row>
    <row r="52" spans="1:20" x14ac:dyDescent="0.6">
      <c r="A52" t="s">
        <v>1132</v>
      </c>
      <c r="B52">
        <v>19</v>
      </c>
      <c r="C52" t="s">
        <v>1135</v>
      </c>
      <c r="D52">
        <v>52.783333333333331</v>
      </c>
      <c r="E52">
        <v>122.23333333333333</v>
      </c>
      <c r="F52">
        <v>760</v>
      </c>
      <c r="G52">
        <v>4</v>
      </c>
      <c r="I52">
        <v>115.285</v>
      </c>
      <c r="J52" t="s">
        <v>969</v>
      </c>
      <c r="K52">
        <v>53.75</v>
      </c>
      <c r="L52">
        <v>122.71666666666667</v>
      </c>
      <c r="M52">
        <v>630</v>
      </c>
      <c r="N52">
        <v>1998</v>
      </c>
      <c r="O52">
        <v>4.2</v>
      </c>
      <c r="Q52" t="s">
        <v>666</v>
      </c>
      <c r="R52" s="22" t="s">
        <v>1117</v>
      </c>
      <c r="S52" s="22" t="s">
        <v>670</v>
      </c>
      <c r="T52" t="s">
        <v>1118</v>
      </c>
    </row>
    <row r="53" spans="1:20" x14ac:dyDescent="0.6">
      <c r="A53" t="s">
        <v>1136</v>
      </c>
      <c r="B53">
        <v>21</v>
      </c>
      <c r="C53" t="s">
        <v>1137</v>
      </c>
      <c r="D53">
        <v>53.783333333333331</v>
      </c>
      <c r="E53">
        <v>122.63333333333334</v>
      </c>
      <c r="F53">
        <v>975</v>
      </c>
      <c r="G53">
        <v>2.9</v>
      </c>
      <c r="I53">
        <v>115.855</v>
      </c>
      <c r="J53" t="s">
        <v>969</v>
      </c>
      <c r="K53">
        <v>53.75</v>
      </c>
      <c r="L53">
        <v>122.71666666666667</v>
      </c>
      <c r="M53">
        <v>630</v>
      </c>
      <c r="N53">
        <v>1998</v>
      </c>
      <c r="O53">
        <v>4.2</v>
      </c>
      <c r="Q53" t="s">
        <v>666</v>
      </c>
      <c r="R53" s="22" t="s">
        <v>1117</v>
      </c>
      <c r="S53" s="22" t="s">
        <v>670</v>
      </c>
      <c r="T53" t="s">
        <v>1118</v>
      </c>
    </row>
    <row r="54" spans="1:20" x14ac:dyDescent="0.6">
      <c r="A54" t="s">
        <v>1136</v>
      </c>
      <c r="B54">
        <v>23</v>
      </c>
      <c r="C54" t="s">
        <v>1138</v>
      </c>
      <c r="D54">
        <v>53.916666666666664</v>
      </c>
      <c r="E54">
        <v>122.36666666666666</v>
      </c>
      <c r="F54">
        <v>915</v>
      </c>
      <c r="G54">
        <v>2.7</v>
      </c>
      <c r="I54">
        <v>114.715</v>
      </c>
      <c r="J54" t="s">
        <v>969</v>
      </c>
      <c r="K54">
        <v>53.75</v>
      </c>
      <c r="L54">
        <v>122.71666666666667</v>
      </c>
      <c r="M54">
        <v>630</v>
      </c>
      <c r="N54">
        <v>1998</v>
      </c>
      <c r="O54">
        <v>4.2</v>
      </c>
      <c r="Q54" t="s">
        <v>666</v>
      </c>
      <c r="R54" s="22" t="s">
        <v>1117</v>
      </c>
      <c r="S54" s="22" t="s">
        <v>670</v>
      </c>
      <c r="T54" t="s">
        <v>1118</v>
      </c>
    </row>
    <row r="55" spans="1:20" x14ac:dyDescent="0.6">
      <c r="A55" t="s">
        <v>1136</v>
      </c>
      <c r="B55">
        <v>25</v>
      </c>
      <c r="C55" t="s">
        <v>1139</v>
      </c>
      <c r="D55">
        <v>54.1</v>
      </c>
      <c r="E55">
        <v>122.35</v>
      </c>
      <c r="F55">
        <v>685</v>
      </c>
      <c r="G55">
        <v>3.4</v>
      </c>
      <c r="I55">
        <v>116.994</v>
      </c>
      <c r="J55" t="s">
        <v>969</v>
      </c>
      <c r="K55">
        <v>53.75</v>
      </c>
      <c r="L55">
        <v>122.71666666666667</v>
      </c>
      <c r="M55">
        <v>630</v>
      </c>
      <c r="N55">
        <v>1998</v>
      </c>
      <c r="O55">
        <v>4.2</v>
      </c>
      <c r="Q55" t="s">
        <v>666</v>
      </c>
      <c r="R55" s="22" t="s">
        <v>1117</v>
      </c>
      <c r="S55" s="22" t="s">
        <v>670</v>
      </c>
      <c r="T55" t="s">
        <v>1118</v>
      </c>
    </row>
    <row r="56" spans="1:20" x14ac:dyDescent="0.6">
      <c r="A56" t="s">
        <v>1136</v>
      </c>
      <c r="B56">
        <v>27</v>
      </c>
      <c r="C56" t="s">
        <v>1140</v>
      </c>
      <c r="D56">
        <v>54.133333333333333</v>
      </c>
      <c r="E56">
        <v>121.78333333333333</v>
      </c>
      <c r="F56">
        <v>760</v>
      </c>
      <c r="G56">
        <v>3.1</v>
      </c>
      <c r="I56">
        <v>116.425</v>
      </c>
      <c r="J56" t="s">
        <v>969</v>
      </c>
      <c r="K56">
        <v>53.75</v>
      </c>
      <c r="L56">
        <v>122.71666666666667</v>
      </c>
      <c r="M56">
        <v>630</v>
      </c>
      <c r="N56">
        <v>1998</v>
      </c>
      <c r="O56">
        <v>4.2</v>
      </c>
      <c r="Q56" t="s">
        <v>666</v>
      </c>
      <c r="R56" s="22" t="s">
        <v>1117</v>
      </c>
      <c r="S56" s="22" t="s">
        <v>670</v>
      </c>
      <c r="T56" t="s">
        <v>1118</v>
      </c>
    </row>
    <row r="57" spans="1:20" x14ac:dyDescent="0.6">
      <c r="A57" t="s">
        <v>163</v>
      </c>
      <c r="B57">
        <v>29</v>
      </c>
      <c r="C57" t="s">
        <v>164</v>
      </c>
      <c r="D57">
        <v>54.5</v>
      </c>
      <c r="E57">
        <v>128.56666666666666</v>
      </c>
      <c r="F57">
        <v>70</v>
      </c>
      <c r="G57">
        <v>6.5</v>
      </c>
      <c r="H57" s="47"/>
      <c r="I57">
        <v>109.872</v>
      </c>
      <c r="J57" t="s">
        <v>969</v>
      </c>
      <c r="K57">
        <v>53.75</v>
      </c>
      <c r="L57">
        <v>122.71666666666667</v>
      </c>
      <c r="M57">
        <v>630</v>
      </c>
      <c r="N57">
        <v>1998</v>
      </c>
      <c r="O57">
        <v>4.2</v>
      </c>
      <c r="P57" s="48"/>
      <c r="Q57" t="s">
        <v>666</v>
      </c>
      <c r="R57" s="22" t="s">
        <v>1117</v>
      </c>
      <c r="S57" s="22" t="s">
        <v>670</v>
      </c>
      <c r="T57" t="s">
        <v>1118</v>
      </c>
    </row>
    <row r="58" spans="1:20" x14ac:dyDescent="0.6">
      <c r="A58" t="s">
        <v>163</v>
      </c>
      <c r="B58">
        <v>31</v>
      </c>
      <c r="C58" t="s">
        <v>1141</v>
      </c>
      <c r="D58">
        <v>54.7</v>
      </c>
      <c r="E58">
        <v>128.26666666666668</v>
      </c>
      <c r="F58">
        <v>270</v>
      </c>
      <c r="G58">
        <v>5.9</v>
      </c>
      <c r="H58" s="49"/>
      <c r="I58">
        <v>111.866</v>
      </c>
      <c r="J58" t="s">
        <v>969</v>
      </c>
      <c r="K58">
        <v>53.75</v>
      </c>
      <c r="L58">
        <v>122.71666666666667</v>
      </c>
      <c r="M58">
        <v>630</v>
      </c>
      <c r="N58">
        <v>1998</v>
      </c>
      <c r="O58">
        <v>4.2</v>
      </c>
      <c r="P58" s="50"/>
      <c r="Q58" t="s">
        <v>666</v>
      </c>
      <c r="R58" s="22" t="s">
        <v>1117</v>
      </c>
      <c r="S58" s="22" t="s">
        <v>670</v>
      </c>
      <c r="T58" t="s">
        <v>1118</v>
      </c>
    </row>
    <row r="59" spans="1:20" x14ac:dyDescent="0.6">
      <c r="A59" t="s">
        <v>163</v>
      </c>
      <c r="B59">
        <v>33</v>
      </c>
      <c r="C59" t="s">
        <v>1142</v>
      </c>
      <c r="D59">
        <v>55.133333333333333</v>
      </c>
      <c r="E59">
        <v>127.71666666666667</v>
      </c>
      <c r="F59">
        <v>350</v>
      </c>
      <c r="G59">
        <v>5.5</v>
      </c>
      <c r="H59" s="49"/>
      <c r="I59">
        <v>116.709</v>
      </c>
      <c r="J59" t="s">
        <v>969</v>
      </c>
      <c r="K59">
        <v>53.75</v>
      </c>
      <c r="L59">
        <v>122.71666666666667</v>
      </c>
      <c r="M59">
        <v>630</v>
      </c>
      <c r="N59">
        <v>1998</v>
      </c>
      <c r="O59">
        <v>4.2</v>
      </c>
      <c r="P59" s="50"/>
      <c r="Q59" t="s">
        <v>666</v>
      </c>
      <c r="R59" s="22" t="s">
        <v>1117</v>
      </c>
      <c r="S59" s="22" t="s">
        <v>670</v>
      </c>
      <c r="T59" t="s">
        <v>1118</v>
      </c>
    </row>
    <row r="60" spans="1:20" x14ac:dyDescent="0.6">
      <c r="A60" t="s">
        <v>163</v>
      </c>
      <c r="B60">
        <v>35</v>
      </c>
      <c r="C60" t="s">
        <v>1143</v>
      </c>
      <c r="D60">
        <v>55.18333333333333</v>
      </c>
      <c r="E60">
        <v>127.78333333333333</v>
      </c>
      <c r="F60">
        <v>480</v>
      </c>
      <c r="G60">
        <v>4.0999999999999996</v>
      </c>
      <c r="H60" s="49"/>
      <c r="I60">
        <v>117.849</v>
      </c>
      <c r="J60" t="s">
        <v>969</v>
      </c>
      <c r="K60">
        <v>53.75</v>
      </c>
      <c r="L60">
        <v>122.71666666666667</v>
      </c>
      <c r="M60">
        <v>630</v>
      </c>
      <c r="N60">
        <v>1998</v>
      </c>
      <c r="O60">
        <v>4.2</v>
      </c>
      <c r="P60" s="50"/>
      <c r="Q60" t="s">
        <v>666</v>
      </c>
      <c r="R60" s="22" t="s">
        <v>1117</v>
      </c>
      <c r="S60" s="22" t="s">
        <v>670</v>
      </c>
      <c r="T60" t="s">
        <v>1118</v>
      </c>
    </row>
    <row r="61" spans="1:20" x14ac:dyDescent="0.6">
      <c r="A61" t="s">
        <v>1123</v>
      </c>
      <c r="B61">
        <v>1</v>
      </c>
      <c r="C61" t="s">
        <v>1124</v>
      </c>
      <c r="D61">
        <v>49.25</v>
      </c>
      <c r="E61">
        <v>117.16666666666667</v>
      </c>
      <c r="F61">
        <v>840</v>
      </c>
      <c r="G61">
        <v>4.9000000000000004</v>
      </c>
      <c r="H61" s="49"/>
      <c r="I61">
        <v>74.700999999999993</v>
      </c>
      <c r="J61" t="s">
        <v>969</v>
      </c>
      <c r="K61">
        <v>48.483333333333334</v>
      </c>
      <c r="L61">
        <v>123.4</v>
      </c>
      <c r="M61">
        <v>20</v>
      </c>
      <c r="N61">
        <v>1999</v>
      </c>
      <c r="O61">
        <v>10.199999999999999</v>
      </c>
      <c r="P61" s="50"/>
      <c r="Q61" t="s">
        <v>666</v>
      </c>
      <c r="R61" s="22" t="s">
        <v>1117</v>
      </c>
      <c r="S61" s="22" t="s">
        <v>670</v>
      </c>
      <c r="T61" t="s">
        <v>1118</v>
      </c>
    </row>
    <row r="62" spans="1:20" x14ac:dyDescent="0.6">
      <c r="A62" t="s">
        <v>1123</v>
      </c>
      <c r="B62">
        <v>3</v>
      </c>
      <c r="C62" t="s">
        <v>1125</v>
      </c>
      <c r="D62">
        <v>49.633333333333333</v>
      </c>
      <c r="E62">
        <v>116.05</v>
      </c>
      <c r="F62">
        <v>990</v>
      </c>
      <c r="G62">
        <v>4.3</v>
      </c>
      <c r="H62" s="49"/>
      <c r="I62">
        <v>78.881</v>
      </c>
      <c r="J62" t="s">
        <v>969</v>
      </c>
      <c r="K62">
        <v>48.483333333333334</v>
      </c>
      <c r="L62">
        <v>123.4</v>
      </c>
      <c r="M62">
        <v>20</v>
      </c>
      <c r="N62">
        <v>1999</v>
      </c>
      <c r="O62">
        <v>10.199999999999999</v>
      </c>
      <c r="P62" s="50"/>
      <c r="Q62" t="s">
        <v>666</v>
      </c>
      <c r="R62" s="22" t="s">
        <v>1117</v>
      </c>
      <c r="S62" s="22" t="s">
        <v>670</v>
      </c>
      <c r="T62" t="s">
        <v>1118</v>
      </c>
    </row>
    <row r="63" spans="1:20" x14ac:dyDescent="0.6">
      <c r="A63" t="s">
        <v>1123</v>
      </c>
      <c r="B63">
        <v>5</v>
      </c>
      <c r="C63" t="s">
        <v>1126</v>
      </c>
      <c r="D63">
        <v>50.06666666666667</v>
      </c>
      <c r="E63">
        <v>117.38333333333334</v>
      </c>
      <c r="F63">
        <v>915</v>
      </c>
      <c r="G63">
        <v>5</v>
      </c>
      <c r="H63" s="49"/>
      <c r="I63">
        <v>81.866</v>
      </c>
      <c r="J63" t="s">
        <v>969</v>
      </c>
      <c r="K63">
        <v>48.483333333333334</v>
      </c>
      <c r="L63">
        <v>123.4</v>
      </c>
      <c r="M63">
        <v>20</v>
      </c>
      <c r="N63">
        <v>1999</v>
      </c>
      <c r="O63">
        <v>10.199999999999999</v>
      </c>
      <c r="P63" s="50"/>
      <c r="Q63" t="s">
        <v>666</v>
      </c>
      <c r="R63" s="22" t="s">
        <v>1117</v>
      </c>
      <c r="S63" s="22" t="s">
        <v>670</v>
      </c>
      <c r="T63" t="s">
        <v>1118</v>
      </c>
    </row>
    <row r="64" spans="1:20" x14ac:dyDescent="0.6">
      <c r="A64" t="s">
        <v>1123</v>
      </c>
      <c r="B64">
        <v>7</v>
      </c>
      <c r="C64" t="s">
        <v>1127</v>
      </c>
      <c r="D64">
        <v>51.366666666666667</v>
      </c>
      <c r="E64">
        <v>118.3</v>
      </c>
      <c r="F64">
        <v>990</v>
      </c>
      <c r="G64">
        <v>3.5</v>
      </c>
      <c r="H64" s="49"/>
      <c r="I64">
        <v>89.924999999999997</v>
      </c>
      <c r="J64" t="s">
        <v>969</v>
      </c>
      <c r="K64">
        <v>48.483333333333334</v>
      </c>
      <c r="L64">
        <v>123.4</v>
      </c>
      <c r="M64">
        <v>20</v>
      </c>
      <c r="N64">
        <v>1999</v>
      </c>
      <c r="O64">
        <v>10.199999999999999</v>
      </c>
      <c r="P64" s="50"/>
      <c r="Q64" t="s">
        <v>666</v>
      </c>
      <c r="R64" s="22" t="s">
        <v>1117</v>
      </c>
      <c r="S64" s="22" t="s">
        <v>670</v>
      </c>
      <c r="T64" t="s">
        <v>1118</v>
      </c>
    </row>
    <row r="65" spans="1:20" x14ac:dyDescent="0.6">
      <c r="A65" t="s">
        <v>1128</v>
      </c>
      <c r="B65">
        <v>9</v>
      </c>
      <c r="C65" t="s">
        <v>1129</v>
      </c>
      <c r="D65">
        <v>50.56666666666667</v>
      </c>
      <c r="E65">
        <v>118.83333333333333</v>
      </c>
      <c r="F65">
        <v>850</v>
      </c>
      <c r="G65">
        <v>5.0999999999999996</v>
      </c>
      <c r="H65" s="49"/>
      <c r="I65">
        <v>79.477999999999994</v>
      </c>
      <c r="J65" t="s">
        <v>969</v>
      </c>
      <c r="K65">
        <v>48.483333333333334</v>
      </c>
      <c r="L65">
        <v>123.4</v>
      </c>
      <c r="M65">
        <v>20</v>
      </c>
      <c r="N65">
        <v>1999</v>
      </c>
      <c r="O65">
        <v>10.199999999999999</v>
      </c>
      <c r="P65" s="50"/>
      <c r="Q65" t="s">
        <v>666</v>
      </c>
      <c r="R65" s="22" t="s">
        <v>1117</v>
      </c>
      <c r="S65" s="22" t="s">
        <v>670</v>
      </c>
      <c r="T65" t="s">
        <v>1118</v>
      </c>
    </row>
    <row r="66" spans="1:20" x14ac:dyDescent="0.6">
      <c r="A66" t="s">
        <v>1128</v>
      </c>
      <c r="B66">
        <v>11</v>
      </c>
      <c r="C66" t="s">
        <v>1130</v>
      </c>
      <c r="D66">
        <v>50.766666666666666</v>
      </c>
      <c r="E66">
        <v>119.53333333333333</v>
      </c>
      <c r="F66">
        <v>600</v>
      </c>
      <c r="G66">
        <v>5.8</v>
      </c>
      <c r="H66" s="49"/>
      <c r="I66">
        <v>72.91</v>
      </c>
      <c r="J66" t="s">
        <v>969</v>
      </c>
      <c r="K66">
        <v>48.483333333333334</v>
      </c>
      <c r="L66">
        <v>123.4</v>
      </c>
      <c r="M66">
        <v>20</v>
      </c>
      <c r="N66">
        <v>1999</v>
      </c>
      <c r="O66">
        <v>10.199999999999999</v>
      </c>
      <c r="P66" s="50"/>
      <c r="Q66" t="s">
        <v>666</v>
      </c>
      <c r="R66" s="22" t="s">
        <v>1117</v>
      </c>
      <c r="S66" s="22" t="s">
        <v>670</v>
      </c>
      <c r="T66" t="s">
        <v>1118</v>
      </c>
    </row>
    <row r="67" spans="1:20" x14ac:dyDescent="0.6">
      <c r="A67" t="s">
        <v>1128</v>
      </c>
      <c r="B67">
        <v>13</v>
      </c>
      <c r="C67" t="s">
        <v>1131</v>
      </c>
      <c r="D67">
        <v>50.81666666666667</v>
      </c>
      <c r="E67">
        <v>119.75</v>
      </c>
      <c r="F67">
        <v>1250</v>
      </c>
      <c r="G67">
        <v>3.8</v>
      </c>
      <c r="H67" s="49"/>
      <c r="I67">
        <v>77.686999999999998</v>
      </c>
      <c r="J67" t="s">
        <v>969</v>
      </c>
      <c r="K67">
        <v>48.483333333333334</v>
      </c>
      <c r="L67">
        <v>123.4</v>
      </c>
      <c r="M67">
        <v>20</v>
      </c>
      <c r="N67">
        <v>1999</v>
      </c>
      <c r="O67">
        <v>10.199999999999999</v>
      </c>
      <c r="P67" s="50"/>
      <c r="Q67" t="s">
        <v>666</v>
      </c>
      <c r="R67" s="22" t="s">
        <v>1117</v>
      </c>
      <c r="S67" s="22" t="s">
        <v>670</v>
      </c>
      <c r="T67" t="s">
        <v>1118</v>
      </c>
    </row>
    <row r="68" spans="1:20" x14ac:dyDescent="0.6">
      <c r="A68" t="s">
        <v>1132</v>
      </c>
      <c r="B68">
        <v>15</v>
      </c>
      <c r="C68" t="s">
        <v>1133</v>
      </c>
      <c r="D68">
        <v>52.516666666666666</v>
      </c>
      <c r="E68">
        <v>122.4</v>
      </c>
      <c r="F68">
        <v>760</v>
      </c>
      <c r="G68">
        <v>4.7</v>
      </c>
      <c r="H68" s="49"/>
      <c r="I68">
        <v>95.896000000000001</v>
      </c>
      <c r="J68" t="s">
        <v>969</v>
      </c>
      <c r="K68">
        <v>48.483333333333334</v>
      </c>
      <c r="L68">
        <v>123.4</v>
      </c>
      <c r="M68">
        <v>20</v>
      </c>
      <c r="N68">
        <v>1999</v>
      </c>
      <c r="O68">
        <v>10.199999999999999</v>
      </c>
      <c r="P68" s="50"/>
      <c r="Q68" t="s">
        <v>666</v>
      </c>
      <c r="R68" s="22" t="s">
        <v>1117</v>
      </c>
      <c r="S68" s="22" t="s">
        <v>670</v>
      </c>
      <c r="T68" t="s">
        <v>1118</v>
      </c>
    </row>
    <row r="69" spans="1:20" x14ac:dyDescent="0.6">
      <c r="A69" t="s">
        <v>1132</v>
      </c>
      <c r="B69">
        <v>17</v>
      </c>
      <c r="C69" t="s">
        <v>1134</v>
      </c>
      <c r="D69">
        <v>52.516666666666666</v>
      </c>
      <c r="E69">
        <v>121.51666666666667</v>
      </c>
      <c r="F69">
        <v>830</v>
      </c>
      <c r="G69">
        <v>3.8</v>
      </c>
      <c r="H69" s="49"/>
      <c r="I69">
        <v>89.924999999999997</v>
      </c>
      <c r="J69" t="s">
        <v>969</v>
      </c>
      <c r="K69">
        <v>48.483333333333334</v>
      </c>
      <c r="L69">
        <v>123.4</v>
      </c>
      <c r="M69">
        <v>20</v>
      </c>
      <c r="N69">
        <v>1999</v>
      </c>
      <c r="O69">
        <v>10.199999999999999</v>
      </c>
      <c r="P69" s="50"/>
      <c r="Q69" t="s">
        <v>666</v>
      </c>
      <c r="R69" s="22" t="s">
        <v>1117</v>
      </c>
      <c r="S69" s="22" t="s">
        <v>670</v>
      </c>
      <c r="T69" t="s">
        <v>1118</v>
      </c>
    </row>
    <row r="70" spans="1:20" x14ac:dyDescent="0.6">
      <c r="A70" t="s">
        <v>1132</v>
      </c>
      <c r="B70">
        <v>19</v>
      </c>
      <c r="C70" t="s">
        <v>1135</v>
      </c>
      <c r="D70">
        <v>52.783333333333331</v>
      </c>
      <c r="E70">
        <v>122.23333333333333</v>
      </c>
      <c r="F70">
        <v>760</v>
      </c>
      <c r="G70">
        <v>4</v>
      </c>
      <c r="H70" s="49"/>
      <c r="I70">
        <v>93.507000000000005</v>
      </c>
      <c r="J70" t="s">
        <v>969</v>
      </c>
      <c r="K70">
        <v>48.483333333333334</v>
      </c>
      <c r="L70">
        <v>123.4</v>
      </c>
      <c r="M70">
        <v>20</v>
      </c>
      <c r="N70">
        <v>1999</v>
      </c>
      <c r="O70">
        <v>10.199999999999999</v>
      </c>
      <c r="P70" s="50"/>
      <c r="Q70" t="s">
        <v>666</v>
      </c>
      <c r="R70" s="22" t="s">
        <v>1117</v>
      </c>
      <c r="S70" s="22" t="s">
        <v>670</v>
      </c>
      <c r="T70" t="s">
        <v>1118</v>
      </c>
    </row>
    <row r="71" spans="1:20" x14ac:dyDescent="0.6">
      <c r="A71" t="s">
        <v>1136</v>
      </c>
      <c r="B71">
        <v>21</v>
      </c>
      <c r="C71" t="s">
        <v>1137</v>
      </c>
      <c r="D71">
        <v>53.783333333333331</v>
      </c>
      <c r="E71">
        <v>122.63333333333334</v>
      </c>
      <c r="F71">
        <v>975</v>
      </c>
      <c r="G71">
        <v>2.9</v>
      </c>
      <c r="H71" s="49"/>
      <c r="I71">
        <v>97.984999999999999</v>
      </c>
      <c r="J71" t="s">
        <v>969</v>
      </c>
      <c r="K71">
        <v>48.483333333333334</v>
      </c>
      <c r="L71">
        <v>123.4</v>
      </c>
      <c r="M71">
        <v>20</v>
      </c>
      <c r="N71">
        <v>1999</v>
      </c>
      <c r="O71">
        <v>10.199999999999999</v>
      </c>
      <c r="P71" s="50"/>
      <c r="Q71" t="s">
        <v>666</v>
      </c>
      <c r="R71" s="22" t="s">
        <v>1117</v>
      </c>
      <c r="S71" s="22" t="s">
        <v>670</v>
      </c>
      <c r="T71" t="s">
        <v>1118</v>
      </c>
    </row>
    <row r="72" spans="1:20" x14ac:dyDescent="0.6">
      <c r="A72" t="s">
        <v>1136</v>
      </c>
      <c r="B72">
        <v>23</v>
      </c>
      <c r="C72" t="s">
        <v>1138</v>
      </c>
      <c r="D72">
        <v>53.916666666666664</v>
      </c>
      <c r="E72">
        <v>122.36666666666666</v>
      </c>
      <c r="F72">
        <v>915</v>
      </c>
      <c r="G72">
        <v>2.7</v>
      </c>
      <c r="H72" s="49"/>
      <c r="I72">
        <v>83.954999999999998</v>
      </c>
      <c r="J72" t="s">
        <v>969</v>
      </c>
      <c r="K72">
        <v>48.483333333333334</v>
      </c>
      <c r="L72">
        <v>123.4</v>
      </c>
      <c r="M72">
        <v>20</v>
      </c>
      <c r="N72">
        <v>1999</v>
      </c>
      <c r="O72">
        <v>10.199999999999999</v>
      </c>
      <c r="P72" s="50"/>
      <c r="Q72" t="s">
        <v>666</v>
      </c>
      <c r="R72" s="22" t="s">
        <v>1117</v>
      </c>
      <c r="S72" s="22" t="s">
        <v>670</v>
      </c>
      <c r="T72" t="s">
        <v>1118</v>
      </c>
    </row>
    <row r="73" spans="1:20" x14ac:dyDescent="0.6">
      <c r="A73" t="s">
        <v>1136</v>
      </c>
      <c r="B73">
        <v>25</v>
      </c>
      <c r="C73" t="s">
        <v>1139</v>
      </c>
      <c r="D73">
        <v>54.1</v>
      </c>
      <c r="E73">
        <v>122.35</v>
      </c>
      <c r="F73">
        <v>685</v>
      </c>
      <c r="G73">
        <v>3.4</v>
      </c>
      <c r="H73" s="49"/>
      <c r="I73">
        <v>88.433000000000007</v>
      </c>
      <c r="J73" t="s">
        <v>969</v>
      </c>
      <c r="K73">
        <v>48.483333333333334</v>
      </c>
      <c r="L73">
        <v>123.4</v>
      </c>
      <c r="M73">
        <v>20</v>
      </c>
      <c r="N73">
        <v>1999</v>
      </c>
      <c r="O73">
        <v>10.199999999999999</v>
      </c>
      <c r="P73" s="50"/>
      <c r="Q73" t="s">
        <v>666</v>
      </c>
      <c r="R73" s="22" t="s">
        <v>1117</v>
      </c>
      <c r="S73" s="22" t="s">
        <v>670</v>
      </c>
      <c r="T73" t="s">
        <v>1118</v>
      </c>
    </row>
    <row r="74" spans="1:20" x14ac:dyDescent="0.6">
      <c r="A74" t="s">
        <v>1136</v>
      </c>
      <c r="B74">
        <v>27</v>
      </c>
      <c r="C74" t="s">
        <v>1140</v>
      </c>
      <c r="D74">
        <v>54.133333333333333</v>
      </c>
      <c r="E74">
        <v>121.78333333333333</v>
      </c>
      <c r="F74">
        <v>760</v>
      </c>
      <c r="G74">
        <v>3.1</v>
      </c>
      <c r="H74" s="49"/>
      <c r="I74">
        <v>86.641999999999996</v>
      </c>
      <c r="J74" t="s">
        <v>969</v>
      </c>
      <c r="K74">
        <v>48.483333333333334</v>
      </c>
      <c r="L74">
        <v>123.4</v>
      </c>
      <c r="M74">
        <v>20</v>
      </c>
      <c r="N74">
        <v>1999</v>
      </c>
      <c r="O74">
        <v>10.199999999999999</v>
      </c>
      <c r="P74" s="50"/>
      <c r="Q74" t="s">
        <v>666</v>
      </c>
      <c r="R74" s="22" t="s">
        <v>1117</v>
      </c>
      <c r="S74" s="22" t="s">
        <v>670</v>
      </c>
      <c r="T74" t="s">
        <v>1118</v>
      </c>
    </row>
    <row r="75" spans="1:20" x14ac:dyDescent="0.6">
      <c r="A75" t="s">
        <v>163</v>
      </c>
      <c r="B75">
        <v>29</v>
      </c>
      <c r="C75" t="s">
        <v>164</v>
      </c>
      <c r="D75">
        <v>54.5</v>
      </c>
      <c r="E75">
        <v>128.56666666666666</v>
      </c>
      <c r="F75">
        <v>70</v>
      </c>
      <c r="G75">
        <v>6.5</v>
      </c>
      <c r="I75">
        <v>74.403000000000006</v>
      </c>
      <c r="J75" t="s">
        <v>969</v>
      </c>
      <c r="K75">
        <v>48.483333333333334</v>
      </c>
      <c r="L75">
        <v>123.4</v>
      </c>
      <c r="M75">
        <v>20</v>
      </c>
      <c r="N75">
        <v>1999</v>
      </c>
      <c r="O75">
        <v>10.199999999999999</v>
      </c>
      <c r="Q75" t="s">
        <v>666</v>
      </c>
      <c r="R75" s="22" t="s">
        <v>1117</v>
      </c>
      <c r="S75" s="22" t="s">
        <v>670</v>
      </c>
      <c r="T75" t="s">
        <v>1118</v>
      </c>
    </row>
    <row r="76" spans="1:20" x14ac:dyDescent="0.6">
      <c r="A76" t="s">
        <v>163</v>
      </c>
      <c r="B76">
        <v>31</v>
      </c>
      <c r="C76" t="s">
        <v>1141</v>
      </c>
      <c r="D76">
        <v>54.7</v>
      </c>
      <c r="E76">
        <v>128.26666666666668</v>
      </c>
      <c r="F76">
        <v>270</v>
      </c>
      <c r="G76">
        <v>5.9</v>
      </c>
      <c r="I76">
        <v>75.299000000000007</v>
      </c>
      <c r="J76" t="s">
        <v>969</v>
      </c>
      <c r="K76">
        <v>48.483333333333334</v>
      </c>
      <c r="L76">
        <v>123.4</v>
      </c>
      <c r="M76">
        <v>20</v>
      </c>
      <c r="N76">
        <v>1999</v>
      </c>
      <c r="O76">
        <v>10.199999999999999</v>
      </c>
      <c r="Q76" t="s">
        <v>666</v>
      </c>
      <c r="R76" s="22" t="s">
        <v>1117</v>
      </c>
      <c r="S76" s="22" t="s">
        <v>670</v>
      </c>
      <c r="T76" t="s">
        <v>1118</v>
      </c>
    </row>
    <row r="77" spans="1:20" x14ac:dyDescent="0.6">
      <c r="A77" t="s">
        <v>163</v>
      </c>
      <c r="B77">
        <v>33</v>
      </c>
      <c r="C77" t="s">
        <v>1142</v>
      </c>
      <c r="D77">
        <v>55.133333333333333</v>
      </c>
      <c r="E77">
        <v>127.71666666666667</v>
      </c>
      <c r="F77">
        <v>350</v>
      </c>
      <c r="G77">
        <v>5.5</v>
      </c>
      <c r="I77">
        <v>88.433000000000007</v>
      </c>
      <c r="J77" t="s">
        <v>969</v>
      </c>
      <c r="K77">
        <v>48.483333333333334</v>
      </c>
      <c r="L77">
        <v>123.4</v>
      </c>
      <c r="M77">
        <v>20</v>
      </c>
      <c r="N77">
        <v>1999</v>
      </c>
      <c r="O77">
        <v>10.199999999999999</v>
      </c>
      <c r="Q77" t="s">
        <v>666</v>
      </c>
      <c r="R77" s="22" t="s">
        <v>1117</v>
      </c>
      <c r="S77" s="22" t="s">
        <v>670</v>
      </c>
      <c r="T77" t="s">
        <v>1118</v>
      </c>
    </row>
    <row r="78" spans="1:20" x14ac:dyDescent="0.6">
      <c r="A78" t="s">
        <v>163</v>
      </c>
      <c r="B78">
        <v>35</v>
      </c>
      <c r="C78" t="s">
        <v>1143</v>
      </c>
      <c r="D78">
        <v>55.18333333333333</v>
      </c>
      <c r="E78">
        <v>127.78333333333333</v>
      </c>
      <c r="F78">
        <v>480</v>
      </c>
      <c r="G78">
        <v>4.0999999999999996</v>
      </c>
      <c r="I78">
        <v>93.209000000000003</v>
      </c>
      <c r="J78" t="s">
        <v>969</v>
      </c>
      <c r="K78">
        <v>48.483333333333334</v>
      </c>
      <c r="L78">
        <v>123.4</v>
      </c>
      <c r="M78">
        <v>20</v>
      </c>
      <c r="N78">
        <v>1999</v>
      </c>
      <c r="O78">
        <v>10.199999999999999</v>
      </c>
      <c r="Q78" t="s">
        <v>666</v>
      </c>
      <c r="R78" s="22" t="s">
        <v>1117</v>
      </c>
      <c r="S78" s="22" t="s">
        <v>670</v>
      </c>
      <c r="T78" t="s">
        <v>1118</v>
      </c>
    </row>
    <row r="79" spans="1:20" x14ac:dyDescent="0.6">
      <c r="A79" t="s">
        <v>1123</v>
      </c>
      <c r="B79">
        <v>1</v>
      </c>
      <c r="C79" t="s">
        <v>1124</v>
      </c>
      <c r="D79">
        <v>49.25</v>
      </c>
      <c r="E79">
        <v>117.16666666666667</v>
      </c>
      <c r="F79">
        <v>840</v>
      </c>
      <c r="G79">
        <v>4.9000000000000004</v>
      </c>
      <c r="I79">
        <v>107.836</v>
      </c>
      <c r="J79" t="s">
        <v>969</v>
      </c>
      <c r="K79">
        <v>50.783333333333331</v>
      </c>
      <c r="L79">
        <v>119.4</v>
      </c>
      <c r="M79">
        <v>560</v>
      </c>
      <c r="N79">
        <v>1999</v>
      </c>
      <c r="O79">
        <v>6.2</v>
      </c>
      <c r="Q79" t="s">
        <v>666</v>
      </c>
      <c r="R79" s="22" t="s">
        <v>1117</v>
      </c>
      <c r="S79" s="22" t="s">
        <v>670</v>
      </c>
      <c r="T79" t="s">
        <v>1118</v>
      </c>
    </row>
    <row r="80" spans="1:20" x14ac:dyDescent="0.6">
      <c r="A80" t="s">
        <v>1123</v>
      </c>
      <c r="B80">
        <v>3</v>
      </c>
      <c r="C80" t="s">
        <v>1125</v>
      </c>
      <c r="D80">
        <v>49.633333333333333</v>
      </c>
      <c r="E80">
        <v>116.05</v>
      </c>
      <c r="F80">
        <v>990</v>
      </c>
      <c r="G80">
        <v>4.3</v>
      </c>
      <c r="I80">
        <v>109.03</v>
      </c>
      <c r="J80" t="s">
        <v>969</v>
      </c>
      <c r="K80">
        <v>50.783333333333331</v>
      </c>
      <c r="L80">
        <v>119.4</v>
      </c>
      <c r="M80">
        <v>560</v>
      </c>
      <c r="N80">
        <v>1999</v>
      </c>
      <c r="O80">
        <v>6.2</v>
      </c>
      <c r="Q80" t="s">
        <v>666</v>
      </c>
      <c r="R80" s="22" t="s">
        <v>1117</v>
      </c>
      <c r="S80" s="22" t="s">
        <v>670</v>
      </c>
      <c r="T80" t="s">
        <v>1118</v>
      </c>
    </row>
    <row r="81" spans="1:20" x14ac:dyDescent="0.6">
      <c r="A81" t="s">
        <v>1123</v>
      </c>
      <c r="B81">
        <v>5</v>
      </c>
      <c r="C81" t="s">
        <v>1126</v>
      </c>
      <c r="D81">
        <v>50.06666666666667</v>
      </c>
      <c r="E81">
        <v>117.38333333333334</v>
      </c>
      <c r="F81">
        <v>915</v>
      </c>
      <c r="G81">
        <v>5</v>
      </c>
      <c r="I81">
        <v>106.94</v>
      </c>
      <c r="J81" t="s">
        <v>969</v>
      </c>
      <c r="K81">
        <v>50.783333333333331</v>
      </c>
      <c r="L81">
        <v>119.4</v>
      </c>
      <c r="M81">
        <v>560</v>
      </c>
      <c r="N81">
        <v>1999</v>
      </c>
      <c r="O81">
        <v>6.2</v>
      </c>
      <c r="Q81" t="s">
        <v>666</v>
      </c>
      <c r="R81" s="22" t="s">
        <v>1117</v>
      </c>
      <c r="S81" s="22" t="s">
        <v>670</v>
      </c>
      <c r="T81" t="s">
        <v>1118</v>
      </c>
    </row>
    <row r="82" spans="1:20" x14ac:dyDescent="0.6">
      <c r="A82" t="s">
        <v>1123</v>
      </c>
      <c r="B82">
        <v>7</v>
      </c>
      <c r="C82" t="s">
        <v>1127</v>
      </c>
      <c r="D82">
        <v>51.366666666666667</v>
      </c>
      <c r="E82">
        <v>118.3</v>
      </c>
      <c r="F82">
        <v>990</v>
      </c>
      <c r="G82">
        <v>3.5</v>
      </c>
      <c r="I82">
        <v>112.313</v>
      </c>
      <c r="J82" t="s">
        <v>969</v>
      </c>
      <c r="K82">
        <v>50.783333333333331</v>
      </c>
      <c r="L82">
        <v>119.4</v>
      </c>
      <c r="M82">
        <v>560</v>
      </c>
      <c r="N82">
        <v>1999</v>
      </c>
      <c r="O82">
        <v>6.2</v>
      </c>
      <c r="Q82" t="s">
        <v>666</v>
      </c>
      <c r="R82" s="22" t="s">
        <v>1117</v>
      </c>
      <c r="S82" s="22" t="s">
        <v>670</v>
      </c>
      <c r="T82" t="s">
        <v>1118</v>
      </c>
    </row>
    <row r="83" spans="1:20" x14ac:dyDescent="0.6">
      <c r="A83" t="s">
        <v>1128</v>
      </c>
      <c r="B83">
        <v>9</v>
      </c>
      <c r="C83" t="s">
        <v>1129</v>
      </c>
      <c r="D83">
        <v>50.56666666666667</v>
      </c>
      <c r="E83">
        <v>118.83333333333333</v>
      </c>
      <c r="F83">
        <v>850</v>
      </c>
      <c r="G83">
        <v>5.0999999999999996</v>
      </c>
      <c r="I83">
        <v>109.03</v>
      </c>
      <c r="J83" t="s">
        <v>969</v>
      </c>
      <c r="K83">
        <v>50.783333333333331</v>
      </c>
      <c r="L83">
        <v>119.4</v>
      </c>
      <c r="M83">
        <v>560</v>
      </c>
      <c r="N83">
        <v>1999</v>
      </c>
      <c r="O83">
        <v>6.2</v>
      </c>
      <c r="Q83" t="s">
        <v>666</v>
      </c>
      <c r="R83" s="22" t="s">
        <v>1117</v>
      </c>
      <c r="S83" s="22" t="s">
        <v>670</v>
      </c>
      <c r="T83" t="s">
        <v>1118</v>
      </c>
    </row>
    <row r="84" spans="1:20" x14ac:dyDescent="0.6">
      <c r="A84" t="s">
        <v>1128</v>
      </c>
      <c r="B84">
        <v>11</v>
      </c>
      <c r="C84" t="s">
        <v>1130</v>
      </c>
      <c r="D84">
        <v>50.766666666666666</v>
      </c>
      <c r="E84">
        <v>119.53333333333333</v>
      </c>
      <c r="F84">
        <v>600</v>
      </c>
      <c r="G84">
        <v>5.8</v>
      </c>
      <c r="I84">
        <v>105.44799999999999</v>
      </c>
      <c r="J84" t="s">
        <v>969</v>
      </c>
      <c r="K84">
        <v>50.783333333333331</v>
      </c>
      <c r="L84">
        <v>119.4</v>
      </c>
      <c r="M84">
        <v>560</v>
      </c>
      <c r="N84">
        <v>1999</v>
      </c>
      <c r="O84">
        <v>6.2</v>
      </c>
      <c r="Q84" t="s">
        <v>666</v>
      </c>
      <c r="R84" s="22" t="s">
        <v>1117</v>
      </c>
      <c r="S84" s="22" t="s">
        <v>670</v>
      </c>
      <c r="T84" t="s">
        <v>1118</v>
      </c>
    </row>
    <row r="85" spans="1:20" x14ac:dyDescent="0.6">
      <c r="A85" t="s">
        <v>1128</v>
      </c>
      <c r="B85">
        <v>13</v>
      </c>
      <c r="C85" t="s">
        <v>1131</v>
      </c>
      <c r="D85">
        <v>50.81666666666667</v>
      </c>
      <c r="E85">
        <v>119.75</v>
      </c>
      <c r="F85">
        <v>1250</v>
      </c>
      <c r="G85">
        <v>3.8</v>
      </c>
      <c r="I85">
        <v>106.94</v>
      </c>
      <c r="J85" t="s">
        <v>969</v>
      </c>
      <c r="K85">
        <v>50.783333333333331</v>
      </c>
      <c r="L85">
        <v>119.4</v>
      </c>
      <c r="M85">
        <v>560</v>
      </c>
      <c r="N85">
        <v>1999</v>
      </c>
      <c r="O85">
        <v>6.2</v>
      </c>
      <c r="Q85" t="s">
        <v>666</v>
      </c>
      <c r="R85" s="22" t="s">
        <v>1117</v>
      </c>
      <c r="S85" s="22" t="s">
        <v>670</v>
      </c>
      <c r="T85" t="s">
        <v>1118</v>
      </c>
    </row>
    <row r="86" spans="1:20" x14ac:dyDescent="0.6">
      <c r="A86" t="s">
        <v>1132</v>
      </c>
      <c r="B86">
        <v>15</v>
      </c>
      <c r="C86" t="s">
        <v>1133</v>
      </c>
      <c r="D86">
        <v>52.516666666666666</v>
      </c>
      <c r="E86">
        <v>122.4</v>
      </c>
      <c r="F86">
        <v>760</v>
      </c>
      <c r="G86">
        <v>4.7</v>
      </c>
      <c r="I86">
        <v>112.91</v>
      </c>
      <c r="J86" t="s">
        <v>969</v>
      </c>
      <c r="K86">
        <v>50.783333333333331</v>
      </c>
      <c r="L86">
        <v>119.4</v>
      </c>
      <c r="M86">
        <v>560</v>
      </c>
      <c r="N86">
        <v>1999</v>
      </c>
      <c r="O86">
        <v>6.2</v>
      </c>
      <c r="Q86" t="s">
        <v>666</v>
      </c>
      <c r="R86" s="22" t="s">
        <v>1117</v>
      </c>
      <c r="S86" s="22" t="s">
        <v>670</v>
      </c>
      <c r="T86" t="s">
        <v>1118</v>
      </c>
    </row>
    <row r="87" spans="1:20" x14ac:dyDescent="0.6">
      <c r="A87" t="s">
        <v>1132</v>
      </c>
      <c r="B87">
        <v>17</v>
      </c>
      <c r="C87" t="s">
        <v>1134</v>
      </c>
      <c r="D87">
        <v>52.516666666666666</v>
      </c>
      <c r="E87">
        <v>121.51666666666667</v>
      </c>
      <c r="F87">
        <v>830</v>
      </c>
      <c r="G87">
        <v>3.8</v>
      </c>
      <c r="I87">
        <v>111.119</v>
      </c>
      <c r="J87" t="s">
        <v>969</v>
      </c>
      <c r="K87">
        <v>50.783333333333331</v>
      </c>
      <c r="L87">
        <v>119.4</v>
      </c>
      <c r="M87">
        <v>560</v>
      </c>
      <c r="N87">
        <v>1999</v>
      </c>
      <c r="O87">
        <v>6.2</v>
      </c>
      <c r="Q87" t="s">
        <v>666</v>
      </c>
      <c r="R87" s="22" t="s">
        <v>1117</v>
      </c>
      <c r="S87" s="22" t="s">
        <v>670</v>
      </c>
      <c r="T87" t="s">
        <v>1118</v>
      </c>
    </row>
    <row r="88" spans="1:20" x14ac:dyDescent="0.6">
      <c r="A88" t="s">
        <v>1132</v>
      </c>
      <c r="B88">
        <v>19</v>
      </c>
      <c r="C88" t="s">
        <v>1135</v>
      </c>
      <c r="D88">
        <v>52.783333333333331</v>
      </c>
      <c r="E88">
        <v>122.23333333333333</v>
      </c>
      <c r="F88">
        <v>760</v>
      </c>
      <c r="G88">
        <v>4</v>
      </c>
      <c r="I88">
        <v>115</v>
      </c>
      <c r="J88" t="s">
        <v>969</v>
      </c>
      <c r="K88">
        <v>50.783333333333331</v>
      </c>
      <c r="L88">
        <v>119.4</v>
      </c>
      <c r="M88">
        <v>560</v>
      </c>
      <c r="N88">
        <v>1999</v>
      </c>
      <c r="O88">
        <v>6.2</v>
      </c>
      <c r="Q88" t="s">
        <v>666</v>
      </c>
      <c r="R88" s="22" t="s">
        <v>1117</v>
      </c>
      <c r="S88" s="22" t="s">
        <v>670</v>
      </c>
      <c r="T88" t="s">
        <v>1118</v>
      </c>
    </row>
    <row r="89" spans="1:20" x14ac:dyDescent="0.6">
      <c r="A89" t="s">
        <v>1136</v>
      </c>
      <c r="B89">
        <v>21</v>
      </c>
      <c r="C89" t="s">
        <v>1137</v>
      </c>
      <c r="D89">
        <v>53.783333333333331</v>
      </c>
      <c r="E89">
        <v>122.63333333333334</v>
      </c>
      <c r="F89">
        <v>975</v>
      </c>
      <c r="G89">
        <v>2.9</v>
      </c>
      <c r="I89">
        <v>115</v>
      </c>
      <c r="J89" t="s">
        <v>969</v>
      </c>
      <c r="K89">
        <v>50.783333333333331</v>
      </c>
      <c r="L89">
        <v>119.4</v>
      </c>
      <c r="M89">
        <v>560</v>
      </c>
      <c r="N89">
        <v>1999</v>
      </c>
      <c r="O89">
        <v>6.2</v>
      </c>
      <c r="Q89" t="s">
        <v>666</v>
      </c>
      <c r="R89" s="22" t="s">
        <v>1117</v>
      </c>
      <c r="S89" s="22" t="s">
        <v>670</v>
      </c>
      <c r="T89" t="s">
        <v>1118</v>
      </c>
    </row>
    <row r="90" spans="1:20" x14ac:dyDescent="0.6">
      <c r="A90" t="s">
        <v>1136</v>
      </c>
      <c r="B90">
        <v>23</v>
      </c>
      <c r="C90" t="s">
        <v>1138</v>
      </c>
      <c r="D90">
        <v>53.916666666666664</v>
      </c>
      <c r="E90">
        <v>122.36666666666666</v>
      </c>
      <c r="F90">
        <v>915</v>
      </c>
      <c r="G90">
        <v>2.7</v>
      </c>
      <c r="I90">
        <v>114.104</v>
      </c>
      <c r="J90" t="s">
        <v>969</v>
      </c>
      <c r="K90">
        <v>50.783333333333331</v>
      </c>
      <c r="L90">
        <v>119.4</v>
      </c>
      <c r="M90">
        <v>560</v>
      </c>
      <c r="N90">
        <v>1999</v>
      </c>
      <c r="O90">
        <v>6.2</v>
      </c>
      <c r="Q90" t="s">
        <v>666</v>
      </c>
      <c r="R90" s="22" t="s">
        <v>1117</v>
      </c>
      <c r="S90" s="22" t="s">
        <v>670</v>
      </c>
      <c r="T90" t="s">
        <v>1118</v>
      </c>
    </row>
    <row r="91" spans="1:20" x14ac:dyDescent="0.6">
      <c r="A91" t="s">
        <v>1136</v>
      </c>
      <c r="B91">
        <v>25</v>
      </c>
      <c r="C91" t="s">
        <v>1139</v>
      </c>
      <c r="D91">
        <v>54.1</v>
      </c>
      <c r="E91">
        <v>122.35</v>
      </c>
      <c r="F91">
        <v>685</v>
      </c>
      <c r="G91">
        <v>3.4</v>
      </c>
      <c r="I91">
        <v>113.806</v>
      </c>
      <c r="J91" t="s">
        <v>969</v>
      </c>
      <c r="K91">
        <v>50.783333333333331</v>
      </c>
      <c r="L91">
        <v>119.4</v>
      </c>
      <c r="M91">
        <v>560</v>
      </c>
      <c r="N91">
        <v>1999</v>
      </c>
      <c r="O91">
        <v>6.2</v>
      </c>
      <c r="Q91" t="s">
        <v>666</v>
      </c>
      <c r="R91" s="22" t="s">
        <v>1117</v>
      </c>
      <c r="S91" s="22" t="s">
        <v>670</v>
      </c>
      <c r="T91" t="s">
        <v>1118</v>
      </c>
    </row>
    <row r="92" spans="1:20" x14ac:dyDescent="0.6">
      <c r="A92" t="s">
        <v>1136</v>
      </c>
      <c r="B92">
        <v>27</v>
      </c>
      <c r="C92" t="s">
        <v>1140</v>
      </c>
      <c r="D92">
        <v>54.133333333333333</v>
      </c>
      <c r="E92">
        <v>121.78333333333333</v>
      </c>
      <c r="F92">
        <v>760</v>
      </c>
      <c r="G92">
        <v>3.1</v>
      </c>
      <c r="I92">
        <v>112.91</v>
      </c>
      <c r="J92" t="s">
        <v>969</v>
      </c>
      <c r="K92">
        <v>50.783333333333331</v>
      </c>
      <c r="L92">
        <v>119.4</v>
      </c>
      <c r="M92">
        <v>560</v>
      </c>
      <c r="N92">
        <v>1999</v>
      </c>
      <c r="O92">
        <v>6.2</v>
      </c>
      <c r="Q92" t="s">
        <v>666</v>
      </c>
      <c r="R92" s="22" t="s">
        <v>1117</v>
      </c>
      <c r="S92" s="22" t="s">
        <v>670</v>
      </c>
      <c r="T92" t="s">
        <v>1118</v>
      </c>
    </row>
    <row r="93" spans="1:20" x14ac:dyDescent="0.6">
      <c r="A93" t="s">
        <v>163</v>
      </c>
      <c r="B93">
        <v>29</v>
      </c>
      <c r="C93" t="s">
        <v>164</v>
      </c>
      <c r="D93">
        <v>54.5</v>
      </c>
      <c r="E93">
        <v>128.56666666666666</v>
      </c>
      <c r="F93">
        <v>70</v>
      </c>
      <c r="G93">
        <v>6.5</v>
      </c>
      <c r="I93">
        <v>106.94</v>
      </c>
      <c r="J93" t="s">
        <v>969</v>
      </c>
      <c r="K93">
        <v>50.783333333333331</v>
      </c>
      <c r="L93">
        <v>119.4</v>
      </c>
      <c r="M93">
        <v>560</v>
      </c>
      <c r="N93">
        <v>1999</v>
      </c>
      <c r="O93">
        <v>6.2</v>
      </c>
      <c r="Q93" t="s">
        <v>666</v>
      </c>
      <c r="R93" s="22" t="s">
        <v>1117</v>
      </c>
      <c r="S93" s="22" t="s">
        <v>670</v>
      </c>
      <c r="T93" t="s">
        <v>1118</v>
      </c>
    </row>
    <row r="94" spans="1:20" x14ac:dyDescent="0.6">
      <c r="A94" t="s">
        <v>163</v>
      </c>
      <c r="B94">
        <v>31</v>
      </c>
      <c r="C94" t="s">
        <v>1141</v>
      </c>
      <c r="D94">
        <v>54.7</v>
      </c>
      <c r="E94">
        <v>128.26666666666668</v>
      </c>
      <c r="F94">
        <v>270</v>
      </c>
      <c r="G94">
        <v>5.9</v>
      </c>
      <c r="I94">
        <v>109.03</v>
      </c>
      <c r="J94" t="s">
        <v>969</v>
      </c>
      <c r="K94">
        <v>50.783333333333331</v>
      </c>
      <c r="L94">
        <v>119.4</v>
      </c>
      <c r="M94">
        <v>560</v>
      </c>
      <c r="N94">
        <v>1999</v>
      </c>
      <c r="O94">
        <v>6.2</v>
      </c>
      <c r="Q94" t="s">
        <v>666</v>
      </c>
      <c r="R94" s="22" t="s">
        <v>1117</v>
      </c>
      <c r="S94" s="22" t="s">
        <v>670</v>
      </c>
      <c r="T94" t="s">
        <v>1118</v>
      </c>
    </row>
    <row r="95" spans="1:20" x14ac:dyDescent="0.6">
      <c r="A95" t="s">
        <v>163</v>
      </c>
      <c r="B95">
        <v>33</v>
      </c>
      <c r="C95" t="s">
        <v>1142</v>
      </c>
      <c r="D95">
        <v>55.133333333333333</v>
      </c>
      <c r="E95">
        <v>127.71666666666667</v>
      </c>
      <c r="F95">
        <v>350</v>
      </c>
      <c r="G95">
        <v>5.5</v>
      </c>
      <c r="I95">
        <v>114.40300000000001</v>
      </c>
      <c r="J95" t="s">
        <v>969</v>
      </c>
      <c r="K95">
        <v>50.783333333333331</v>
      </c>
      <c r="L95">
        <v>119.4</v>
      </c>
      <c r="M95">
        <v>560</v>
      </c>
      <c r="N95">
        <v>1999</v>
      </c>
      <c r="O95">
        <v>6.2</v>
      </c>
      <c r="Q95" t="s">
        <v>666</v>
      </c>
      <c r="R95" s="22" t="s">
        <v>1117</v>
      </c>
      <c r="S95" s="22" t="s">
        <v>670</v>
      </c>
      <c r="T95" t="s">
        <v>1118</v>
      </c>
    </row>
    <row r="96" spans="1:20" x14ac:dyDescent="0.6">
      <c r="A96" t="s">
        <v>163</v>
      </c>
      <c r="B96">
        <v>35</v>
      </c>
      <c r="C96" t="s">
        <v>1143</v>
      </c>
      <c r="D96">
        <v>55.18333333333333</v>
      </c>
      <c r="E96">
        <v>127.78333333333333</v>
      </c>
      <c r="F96">
        <v>480</v>
      </c>
      <c r="G96">
        <v>4.0999999999999996</v>
      </c>
      <c r="I96">
        <v>116.791</v>
      </c>
      <c r="J96" t="s">
        <v>969</v>
      </c>
      <c r="K96">
        <v>50.783333333333331</v>
      </c>
      <c r="L96">
        <v>119.4</v>
      </c>
      <c r="M96">
        <v>560</v>
      </c>
      <c r="N96">
        <v>1999</v>
      </c>
      <c r="O96">
        <v>6.2</v>
      </c>
      <c r="Q96" t="s">
        <v>666</v>
      </c>
      <c r="R96" s="22" t="s">
        <v>1117</v>
      </c>
      <c r="S96" s="22" t="s">
        <v>670</v>
      </c>
      <c r="T96" t="s">
        <v>1118</v>
      </c>
    </row>
    <row r="97" spans="1:20" x14ac:dyDescent="0.6">
      <c r="A97" t="s">
        <v>1123</v>
      </c>
      <c r="B97">
        <v>1</v>
      </c>
      <c r="C97" t="s">
        <v>1124</v>
      </c>
      <c r="D97">
        <v>49.25</v>
      </c>
      <c r="E97">
        <v>117.16666666666667</v>
      </c>
      <c r="F97">
        <v>840</v>
      </c>
      <c r="G97">
        <v>4.9000000000000004</v>
      </c>
      <c r="I97">
        <v>113.209</v>
      </c>
      <c r="J97" t="s">
        <v>969</v>
      </c>
      <c r="K97">
        <v>53.75</v>
      </c>
      <c r="L97">
        <v>122.71666666666667</v>
      </c>
      <c r="M97">
        <v>630</v>
      </c>
      <c r="N97">
        <v>1999</v>
      </c>
      <c r="O97">
        <v>4.2</v>
      </c>
      <c r="Q97" t="s">
        <v>666</v>
      </c>
      <c r="R97" s="22" t="s">
        <v>1117</v>
      </c>
      <c r="S97" s="22" t="s">
        <v>670</v>
      </c>
      <c r="T97" t="s">
        <v>1118</v>
      </c>
    </row>
    <row r="98" spans="1:20" x14ac:dyDescent="0.6">
      <c r="A98" t="s">
        <v>1123</v>
      </c>
      <c r="B98">
        <v>3</v>
      </c>
      <c r="C98" t="s">
        <v>1125</v>
      </c>
      <c r="D98">
        <v>49.633333333333333</v>
      </c>
      <c r="E98">
        <v>116.05</v>
      </c>
      <c r="F98">
        <v>990</v>
      </c>
      <c r="G98">
        <v>4.3</v>
      </c>
      <c r="I98">
        <v>112.91</v>
      </c>
      <c r="J98" t="s">
        <v>969</v>
      </c>
      <c r="K98">
        <v>53.75</v>
      </c>
      <c r="L98">
        <v>122.71666666666667</v>
      </c>
      <c r="M98">
        <v>630</v>
      </c>
      <c r="N98">
        <v>1999</v>
      </c>
      <c r="O98">
        <v>4.2</v>
      </c>
      <c r="Q98" t="s">
        <v>666</v>
      </c>
      <c r="R98" s="22" t="s">
        <v>1117</v>
      </c>
      <c r="S98" s="22" t="s">
        <v>670</v>
      </c>
      <c r="T98" t="s">
        <v>1118</v>
      </c>
    </row>
    <row r="99" spans="1:20" x14ac:dyDescent="0.6">
      <c r="A99" t="s">
        <v>1123</v>
      </c>
      <c r="B99">
        <v>5</v>
      </c>
      <c r="C99" t="s">
        <v>1126</v>
      </c>
      <c r="D99">
        <v>50.06666666666667</v>
      </c>
      <c r="E99">
        <v>117.38333333333334</v>
      </c>
      <c r="F99">
        <v>915</v>
      </c>
      <c r="G99">
        <v>5</v>
      </c>
      <c r="I99">
        <v>113.50700000000001</v>
      </c>
      <c r="J99" t="s">
        <v>969</v>
      </c>
      <c r="K99">
        <v>53.75</v>
      </c>
      <c r="L99">
        <v>122.71666666666667</v>
      </c>
      <c r="M99">
        <v>630</v>
      </c>
      <c r="N99">
        <v>1999</v>
      </c>
      <c r="O99">
        <v>4.2</v>
      </c>
      <c r="Q99" t="s">
        <v>666</v>
      </c>
      <c r="R99" s="22" t="s">
        <v>1117</v>
      </c>
      <c r="S99" s="22" t="s">
        <v>670</v>
      </c>
      <c r="T99" t="s">
        <v>1118</v>
      </c>
    </row>
    <row r="100" spans="1:20" x14ac:dyDescent="0.6">
      <c r="A100" t="s">
        <v>1123</v>
      </c>
      <c r="B100">
        <v>7</v>
      </c>
      <c r="C100" t="s">
        <v>1127</v>
      </c>
      <c r="D100">
        <v>51.366666666666667</v>
      </c>
      <c r="E100">
        <v>118.3</v>
      </c>
      <c r="F100">
        <v>990</v>
      </c>
      <c r="G100">
        <v>3.5</v>
      </c>
      <c r="I100">
        <v>117.09</v>
      </c>
      <c r="J100" t="s">
        <v>969</v>
      </c>
      <c r="K100">
        <v>53.75</v>
      </c>
      <c r="L100">
        <v>122.71666666666667</v>
      </c>
      <c r="M100">
        <v>630</v>
      </c>
      <c r="N100">
        <v>1999</v>
      </c>
      <c r="O100">
        <v>4.2</v>
      </c>
      <c r="Q100" t="s">
        <v>666</v>
      </c>
      <c r="R100" s="22" t="s">
        <v>1117</v>
      </c>
      <c r="S100" s="22" t="s">
        <v>670</v>
      </c>
      <c r="T100" t="s">
        <v>1118</v>
      </c>
    </row>
    <row r="101" spans="1:20" x14ac:dyDescent="0.6">
      <c r="A101" t="s">
        <v>1128</v>
      </c>
      <c r="B101">
        <v>9</v>
      </c>
      <c r="C101" t="s">
        <v>1129</v>
      </c>
      <c r="D101">
        <v>50.56666666666667</v>
      </c>
      <c r="E101">
        <v>118.83333333333333</v>
      </c>
      <c r="F101">
        <v>850</v>
      </c>
      <c r="G101">
        <v>5.0999999999999996</v>
      </c>
      <c r="I101">
        <v>115</v>
      </c>
      <c r="J101" t="s">
        <v>969</v>
      </c>
      <c r="K101">
        <v>53.75</v>
      </c>
      <c r="L101">
        <v>122.71666666666667</v>
      </c>
      <c r="M101">
        <v>630</v>
      </c>
      <c r="N101">
        <v>1999</v>
      </c>
      <c r="O101">
        <v>4.2</v>
      </c>
      <c r="Q101" t="s">
        <v>666</v>
      </c>
      <c r="R101" s="22" t="s">
        <v>1117</v>
      </c>
      <c r="S101" s="22" t="s">
        <v>670</v>
      </c>
      <c r="T101" t="s">
        <v>1118</v>
      </c>
    </row>
    <row r="102" spans="1:20" x14ac:dyDescent="0.6">
      <c r="A102" t="s">
        <v>1128</v>
      </c>
      <c r="B102">
        <v>11</v>
      </c>
      <c r="C102" t="s">
        <v>1130</v>
      </c>
      <c r="D102">
        <v>50.766666666666666</v>
      </c>
      <c r="E102">
        <v>119.53333333333333</v>
      </c>
      <c r="F102">
        <v>600</v>
      </c>
      <c r="G102">
        <v>5.8</v>
      </c>
      <c r="I102">
        <v>110.821</v>
      </c>
      <c r="J102" t="s">
        <v>969</v>
      </c>
      <c r="K102">
        <v>53.75</v>
      </c>
      <c r="L102">
        <v>122.71666666666667</v>
      </c>
      <c r="M102">
        <v>630</v>
      </c>
      <c r="N102">
        <v>1999</v>
      </c>
      <c r="O102">
        <v>4.2</v>
      </c>
      <c r="Q102" t="s">
        <v>666</v>
      </c>
      <c r="R102" s="22" t="s">
        <v>1117</v>
      </c>
      <c r="S102" s="22" t="s">
        <v>670</v>
      </c>
      <c r="T102" t="s">
        <v>1118</v>
      </c>
    </row>
    <row r="103" spans="1:20" x14ac:dyDescent="0.6">
      <c r="A103" t="s">
        <v>1128</v>
      </c>
      <c r="B103">
        <v>13</v>
      </c>
      <c r="C103" t="s">
        <v>1131</v>
      </c>
      <c r="D103">
        <v>50.81666666666667</v>
      </c>
      <c r="E103">
        <v>119.75</v>
      </c>
      <c r="F103">
        <v>1250</v>
      </c>
      <c r="G103">
        <v>3.8</v>
      </c>
      <c r="I103">
        <v>112.61199999999999</v>
      </c>
      <c r="J103" t="s">
        <v>969</v>
      </c>
      <c r="K103">
        <v>53.75</v>
      </c>
      <c r="L103">
        <v>122.71666666666667</v>
      </c>
      <c r="M103">
        <v>630</v>
      </c>
      <c r="N103">
        <v>1999</v>
      </c>
      <c r="O103">
        <v>4.2</v>
      </c>
      <c r="Q103" t="s">
        <v>666</v>
      </c>
      <c r="R103" s="22" t="s">
        <v>1117</v>
      </c>
      <c r="S103" s="22" t="s">
        <v>670</v>
      </c>
      <c r="T103" t="s">
        <v>1118</v>
      </c>
    </row>
    <row r="104" spans="1:20" x14ac:dyDescent="0.6">
      <c r="A104" t="s">
        <v>1132</v>
      </c>
      <c r="B104">
        <v>15</v>
      </c>
      <c r="C104" t="s">
        <v>1133</v>
      </c>
      <c r="D104">
        <v>52.516666666666666</v>
      </c>
      <c r="E104">
        <v>122.4</v>
      </c>
      <c r="F104">
        <v>760</v>
      </c>
      <c r="G104">
        <v>4.7</v>
      </c>
      <c r="I104">
        <v>115.59699999999999</v>
      </c>
      <c r="J104" t="s">
        <v>969</v>
      </c>
      <c r="K104">
        <v>53.75</v>
      </c>
      <c r="L104">
        <v>122.71666666666667</v>
      </c>
      <c r="M104">
        <v>630</v>
      </c>
      <c r="N104">
        <v>1999</v>
      </c>
      <c r="O104">
        <v>4.2</v>
      </c>
      <c r="Q104" t="s">
        <v>666</v>
      </c>
      <c r="R104" s="22" t="s">
        <v>1117</v>
      </c>
      <c r="S104" s="22" t="s">
        <v>670</v>
      </c>
      <c r="T104" t="s">
        <v>1118</v>
      </c>
    </row>
    <row r="105" spans="1:20" x14ac:dyDescent="0.6">
      <c r="A105" t="s">
        <v>1132</v>
      </c>
      <c r="B105">
        <v>17</v>
      </c>
      <c r="C105" t="s">
        <v>1134</v>
      </c>
      <c r="D105">
        <v>52.516666666666666</v>
      </c>
      <c r="E105">
        <v>121.51666666666667</v>
      </c>
      <c r="F105">
        <v>830</v>
      </c>
      <c r="G105">
        <v>3.8</v>
      </c>
      <c r="I105">
        <v>114.104</v>
      </c>
      <c r="J105" t="s">
        <v>969</v>
      </c>
      <c r="K105">
        <v>53.75</v>
      </c>
      <c r="L105">
        <v>122.71666666666667</v>
      </c>
      <c r="M105">
        <v>630</v>
      </c>
      <c r="N105">
        <v>1999</v>
      </c>
      <c r="O105">
        <v>4.2</v>
      </c>
      <c r="Q105" t="s">
        <v>666</v>
      </c>
      <c r="R105" s="22" t="s">
        <v>1117</v>
      </c>
      <c r="S105" s="22" t="s">
        <v>670</v>
      </c>
      <c r="T105" t="s">
        <v>1118</v>
      </c>
    </row>
    <row r="106" spans="1:20" x14ac:dyDescent="0.6">
      <c r="A106" t="s">
        <v>1132</v>
      </c>
      <c r="B106">
        <v>19</v>
      </c>
      <c r="C106" t="s">
        <v>1135</v>
      </c>
      <c r="D106">
        <v>52.783333333333331</v>
      </c>
      <c r="E106">
        <v>122.23333333333333</v>
      </c>
      <c r="F106">
        <v>760</v>
      </c>
      <c r="G106">
        <v>4</v>
      </c>
      <c r="I106">
        <v>121.26900000000001</v>
      </c>
      <c r="J106" t="s">
        <v>969</v>
      </c>
      <c r="K106">
        <v>53.75</v>
      </c>
      <c r="L106">
        <v>122.71666666666667</v>
      </c>
      <c r="M106">
        <v>630</v>
      </c>
      <c r="N106">
        <v>1999</v>
      </c>
      <c r="O106">
        <v>4.2</v>
      </c>
      <c r="Q106" t="s">
        <v>666</v>
      </c>
      <c r="R106" s="22" t="s">
        <v>1117</v>
      </c>
      <c r="S106" s="22" t="s">
        <v>670</v>
      </c>
      <c r="T106" t="s">
        <v>1118</v>
      </c>
    </row>
    <row r="107" spans="1:20" x14ac:dyDescent="0.6">
      <c r="A107" t="s">
        <v>1136</v>
      </c>
      <c r="B107">
        <v>21</v>
      </c>
      <c r="C107" t="s">
        <v>1137</v>
      </c>
      <c r="D107">
        <v>53.783333333333331</v>
      </c>
      <c r="E107">
        <v>122.63333333333334</v>
      </c>
      <c r="F107">
        <v>975</v>
      </c>
      <c r="G107">
        <v>2.9</v>
      </c>
      <c r="I107">
        <v>119.776</v>
      </c>
      <c r="J107" t="s">
        <v>969</v>
      </c>
      <c r="K107">
        <v>53.75</v>
      </c>
      <c r="L107">
        <v>122.71666666666667</v>
      </c>
      <c r="M107">
        <v>630</v>
      </c>
      <c r="N107">
        <v>1999</v>
      </c>
      <c r="O107">
        <v>4.2</v>
      </c>
      <c r="Q107" t="s">
        <v>666</v>
      </c>
      <c r="R107" s="22" t="s">
        <v>1117</v>
      </c>
      <c r="S107" s="22" t="s">
        <v>670</v>
      </c>
      <c r="T107" t="s">
        <v>1118</v>
      </c>
    </row>
    <row r="108" spans="1:20" x14ac:dyDescent="0.6">
      <c r="A108" t="s">
        <v>1136</v>
      </c>
      <c r="B108">
        <v>23</v>
      </c>
      <c r="C108" t="s">
        <v>1138</v>
      </c>
      <c r="D108">
        <v>53.916666666666664</v>
      </c>
      <c r="E108">
        <v>122.36666666666666</v>
      </c>
      <c r="F108">
        <v>915</v>
      </c>
      <c r="G108">
        <v>2.7</v>
      </c>
      <c r="I108">
        <v>117.985</v>
      </c>
      <c r="J108" t="s">
        <v>969</v>
      </c>
      <c r="K108">
        <v>53.75</v>
      </c>
      <c r="L108">
        <v>122.71666666666667</v>
      </c>
      <c r="M108">
        <v>630</v>
      </c>
      <c r="N108">
        <v>1999</v>
      </c>
      <c r="O108">
        <v>4.2</v>
      </c>
      <c r="Q108" t="s">
        <v>666</v>
      </c>
      <c r="R108" s="22" t="s">
        <v>1117</v>
      </c>
      <c r="S108" s="22" t="s">
        <v>670</v>
      </c>
      <c r="T108" t="s">
        <v>1118</v>
      </c>
    </row>
    <row r="109" spans="1:20" x14ac:dyDescent="0.6">
      <c r="A109" t="s">
        <v>1136</v>
      </c>
      <c r="B109">
        <v>25</v>
      </c>
      <c r="C109" t="s">
        <v>1139</v>
      </c>
      <c r="D109">
        <v>54.1</v>
      </c>
      <c r="E109">
        <v>122.35</v>
      </c>
      <c r="F109">
        <v>685</v>
      </c>
      <c r="G109">
        <v>3.4</v>
      </c>
      <c r="I109">
        <v>119.179</v>
      </c>
      <c r="J109" t="s">
        <v>969</v>
      </c>
      <c r="K109">
        <v>53.75</v>
      </c>
      <c r="L109">
        <v>122.71666666666667</v>
      </c>
      <c r="M109">
        <v>630</v>
      </c>
      <c r="N109">
        <v>1999</v>
      </c>
      <c r="O109">
        <v>4.2</v>
      </c>
      <c r="Q109" t="s">
        <v>666</v>
      </c>
      <c r="R109" s="22" t="s">
        <v>1117</v>
      </c>
      <c r="S109" s="22" t="s">
        <v>670</v>
      </c>
      <c r="T109" t="s">
        <v>1118</v>
      </c>
    </row>
    <row r="110" spans="1:20" x14ac:dyDescent="0.6">
      <c r="A110" t="s">
        <v>1136</v>
      </c>
      <c r="B110">
        <v>27</v>
      </c>
      <c r="C110" t="s">
        <v>1140</v>
      </c>
      <c r="D110">
        <v>54.133333333333333</v>
      </c>
      <c r="E110">
        <v>121.78333333333333</v>
      </c>
      <c r="F110">
        <v>760</v>
      </c>
      <c r="G110">
        <v>3.1</v>
      </c>
      <c r="I110">
        <v>120.075</v>
      </c>
      <c r="J110" t="s">
        <v>969</v>
      </c>
      <c r="K110">
        <v>53.75</v>
      </c>
      <c r="L110">
        <v>122.71666666666667</v>
      </c>
      <c r="M110">
        <v>630</v>
      </c>
      <c r="N110">
        <v>1999</v>
      </c>
      <c r="O110">
        <v>4.2</v>
      </c>
      <c r="Q110" t="s">
        <v>666</v>
      </c>
      <c r="R110" s="22" t="s">
        <v>1117</v>
      </c>
      <c r="S110" s="22" t="s">
        <v>670</v>
      </c>
      <c r="T110" t="s">
        <v>1118</v>
      </c>
    </row>
    <row r="111" spans="1:20" x14ac:dyDescent="0.6">
      <c r="A111" t="s">
        <v>163</v>
      </c>
      <c r="B111">
        <v>29</v>
      </c>
      <c r="C111" t="s">
        <v>164</v>
      </c>
      <c r="D111">
        <v>54.5</v>
      </c>
      <c r="E111">
        <v>128.56666666666666</v>
      </c>
      <c r="F111">
        <v>70</v>
      </c>
      <c r="G111">
        <v>6.5</v>
      </c>
      <c r="I111">
        <v>111.41800000000001</v>
      </c>
      <c r="J111" t="s">
        <v>969</v>
      </c>
      <c r="K111">
        <v>53.75</v>
      </c>
      <c r="L111">
        <v>122.71666666666667</v>
      </c>
      <c r="M111">
        <v>630</v>
      </c>
      <c r="N111">
        <v>1999</v>
      </c>
      <c r="O111">
        <v>4.2</v>
      </c>
      <c r="Q111" t="s">
        <v>666</v>
      </c>
      <c r="R111" s="22" t="s">
        <v>1117</v>
      </c>
      <c r="S111" s="22" t="s">
        <v>670</v>
      </c>
      <c r="T111" t="s">
        <v>1118</v>
      </c>
    </row>
    <row r="112" spans="1:20" x14ac:dyDescent="0.6">
      <c r="A112" t="s">
        <v>163</v>
      </c>
      <c r="B112">
        <v>31</v>
      </c>
      <c r="C112" t="s">
        <v>1141</v>
      </c>
      <c r="D112">
        <v>54.7</v>
      </c>
      <c r="E112">
        <v>128.26666666666668</v>
      </c>
      <c r="F112">
        <v>270</v>
      </c>
      <c r="G112">
        <v>5.9</v>
      </c>
      <c r="I112">
        <v>115.896</v>
      </c>
      <c r="J112" t="s">
        <v>969</v>
      </c>
      <c r="K112">
        <v>53.75</v>
      </c>
      <c r="L112">
        <v>122.71666666666667</v>
      </c>
      <c r="M112">
        <v>630</v>
      </c>
      <c r="N112">
        <v>1999</v>
      </c>
      <c r="O112">
        <v>4.2</v>
      </c>
      <c r="Q112" t="s">
        <v>666</v>
      </c>
      <c r="R112" s="22" t="s">
        <v>1117</v>
      </c>
      <c r="S112" s="22" t="s">
        <v>670</v>
      </c>
      <c r="T112" t="s">
        <v>1118</v>
      </c>
    </row>
    <row r="113" spans="1:20" x14ac:dyDescent="0.6">
      <c r="A113" t="s">
        <v>163</v>
      </c>
      <c r="B113">
        <v>33</v>
      </c>
      <c r="C113" t="s">
        <v>1142</v>
      </c>
      <c r="D113">
        <v>55.133333333333333</v>
      </c>
      <c r="E113">
        <v>127.71666666666667</v>
      </c>
      <c r="F113">
        <v>350</v>
      </c>
      <c r="G113">
        <v>5.5</v>
      </c>
      <c r="I113">
        <v>118.881</v>
      </c>
      <c r="J113" t="s">
        <v>969</v>
      </c>
      <c r="K113">
        <v>53.75</v>
      </c>
      <c r="L113">
        <v>122.71666666666667</v>
      </c>
      <c r="M113">
        <v>630</v>
      </c>
      <c r="N113">
        <v>1999</v>
      </c>
      <c r="O113">
        <v>4.2</v>
      </c>
      <c r="Q113" t="s">
        <v>666</v>
      </c>
      <c r="R113" s="22" t="s">
        <v>1117</v>
      </c>
      <c r="S113" s="22" t="s">
        <v>670</v>
      </c>
      <c r="T113" t="s">
        <v>1118</v>
      </c>
    </row>
    <row r="114" spans="1:20" x14ac:dyDescent="0.6">
      <c r="A114" t="s">
        <v>163</v>
      </c>
      <c r="B114">
        <v>35</v>
      </c>
      <c r="C114" t="s">
        <v>1143</v>
      </c>
      <c r="D114">
        <v>55.18333333333333</v>
      </c>
      <c r="E114">
        <v>127.78333333333333</v>
      </c>
      <c r="F114">
        <v>480</v>
      </c>
      <c r="G114">
        <v>4.0999999999999996</v>
      </c>
      <c r="I114">
        <v>123.955</v>
      </c>
      <c r="J114" t="s">
        <v>969</v>
      </c>
      <c r="K114">
        <v>53.75</v>
      </c>
      <c r="L114">
        <v>122.71666666666667</v>
      </c>
      <c r="M114">
        <v>630</v>
      </c>
      <c r="N114">
        <v>1999</v>
      </c>
      <c r="O114">
        <v>4.2</v>
      </c>
      <c r="Q114" t="s">
        <v>666</v>
      </c>
      <c r="R114" s="22" t="s">
        <v>1117</v>
      </c>
      <c r="S114" s="22" t="s">
        <v>670</v>
      </c>
      <c r="T114" t="s">
        <v>1118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7A1B-B6C4-4612-BCD3-3C4C14E207C5}">
  <dimension ref="A1:S13"/>
  <sheetViews>
    <sheetView workbookViewId="0">
      <selection activeCell="A6" sqref="A6:S6"/>
    </sheetView>
  </sheetViews>
  <sheetFormatPr defaultRowHeight="15.6" x14ac:dyDescent="0.6"/>
  <sheetData>
    <row r="1" spans="1:19" x14ac:dyDescent="0.6">
      <c r="A1" t="s">
        <v>893</v>
      </c>
      <c r="B1" t="s">
        <v>670</v>
      </c>
      <c r="C1" t="s">
        <v>666</v>
      </c>
    </row>
    <row r="3" spans="1:19" x14ac:dyDescent="0.6">
      <c r="A3" t="s">
        <v>1151</v>
      </c>
    </row>
    <row r="6" spans="1:19" x14ac:dyDescent="0.6">
      <c r="A6" s="38" t="s">
        <v>0</v>
      </c>
      <c r="B6" s="38" t="s">
        <v>1</v>
      </c>
      <c r="C6" s="38" t="s">
        <v>673</v>
      </c>
      <c r="D6" s="38" t="s">
        <v>674</v>
      </c>
      <c r="E6" s="38" t="s">
        <v>675</v>
      </c>
      <c r="F6" s="38" t="s">
        <v>743</v>
      </c>
      <c r="G6" s="39" t="s">
        <v>744</v>
      </c>
      <c r="H6" s="38" t="s">
        <v>39</v>
      </c>
      <c r="I6" s="38" t="s">
        <v>40</v>
      </c>
      <c r="J6" s="38" t="s">
        <v>624</v>
      </c>
      <c r="K6" s="38" t="s">
        <v>629</v>
      </c>
      <c r="L6" s="38" t="s">
        <v>625</v>
      </c>
      <c r="M6" s="38" t="s">
        <v>623</v>
      </c>
      <c r="N6" s="39" t="s">
        <v>745</v>
      </c>
      <c r="O6" s="39" t="s">
        <v>746</v>
      </c>
      <c r="P6" s="39" t="s">
        <v>992</v>
      </c>
      <c r="Q6" s="39" t="s">
        <v>654</v>
      </c>
      <c r="R6" s="39" t="s">
        <v>1054</v>
      </c>
      <c r="S6" s="38" t="s">
        <v>971</v>
      </c>
    </row>
    <row r="11" spans="1:19" x14ac:dyDescent="0.6">
      <c r="G11" t="s">
        <v>1149</v>
      </c>
    </row>
    <row r="13" spans="1:19" x14ac:dyDescent="0.6">
      <c r="G13" t="s">
        <v>1150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F76AB-4F66-4DA0-9BDE-097026920ED3}">
  <dimension ref="A1:S37"/>
  <sheetViews>
    <sheetView workbookViewId="0">
      <selection activeCell="O21" sqref="O21"/>
    </sheetView>
  </sheetViews>
  <sheetFormatPr defaultRowHeight="15.6" x14ac:dyDescent="0.6"/>
  <sheetData>
    <row r="1" spans="1:19" x14ac:dyDescent="0.6">
      <c r="A1" t="s">
        <v>893</v>
      </c>
      <c r="B1" t="s">
        <v>670</v>
      </c>
      <c r="C1" t="s">
        <v>666</v>
      </c>
    </row>
    <row r="3" spans="1:19" x14ac:dyDescent="0.6">
      <c r="A3" t="s">
        <v>1157</v>
      </c>
    </row>
    <row r="6" spans="1:19" x14ac:dyDescent="0.6">
      <c r="A6" s="38" t="s">
        <v>0</v>
      </c>
      <c r="B6" s="59" t="s">
        <v>1</v>
      </c>
      <c r="C6" s="59" t="s">
        <v>673</v>
      </c>
      <c r="D6" s="59" t="s">
        <v>674</v>
      </c>
      <c r="E6" s="59" t="s">
        <v>675</v>
      </c>
      <c r="F6" s="38" t="s">
        <v>743</v>
      </c>
      <c r="G6" s="39" t="s">
        <v>744</v>
      </c>
      <c r="H6" s="38" t="s">
        <v>39</v>
      </c>
      <c r="I6" s="38" t="s">
        <v>40</v>
      </c>
      <c r="J6" s="38" t="s">
        <v>624</v>
      </c>
      <c r="K6" s="38" t="s">
        <v>629</v>
      </c>
      <c r="L6" s="38" t="s">
        <v>625</v>
      </c>
      <c r="M6" s="38" t="s">
        <v>623</v>
      </c>
      <c r="N6" s="39" t="s">
        <v>745</v>
      </c>
      <c r="O6" s="39" t="s">
        <v>746</v>
      </c>
      <c r="P6" s="39" t="s">
        <v>992</v>
      </c>
      <c r="Q6" s="39" t="s">
        <v>654</v>
      </c>
      <c r="R6" s="39" t="s">
        <v>1054</v>
      </c>
      <c r="S6" s="38" t="s">
        <v>971</v>
      </c>
    </row>
    <row r="7" spans="1:19" x14ac:dyDescent="0.6">
      <c r="B7" s="60" t="s">
        <v>1162</v>
      </c>
      <c r="C7" s="60">
        <v>46.4</v>
      </c>
      <c r="D7">
        <v>-67.25</v>
      </c>
      <c r="E7" s="60">
        <v>147</v>
      </c>
      <c r="J7">
        <v>50.33</v>
      </c>
      <c r="K7">
        <v>103.39</v>
      </c>
      <c r="M7">
        <v>2007</v>
      </c>
      <c r="P7" t="s">
        <v>666</v>
      </c>
      <c r="Q7" t="s">
        <v>893</v>
      </c>
      <c r="R7" t="s">
        <v>670</v>
      </c>
      <c r="S7" t="s">
        <v>1160</v>
      </c>
    </row>
    <row r="8" spans="1:19" x14ac:dyDescent="0.6">
      <c r="B8" s="60" t="s">
        <v>1163</v>
      </c>
      <c r="C8" s="60">
        <v>48.6</v>
      </c>
      <c r="D8">
        <v>-78.67</v>
      </c>
      <c r="E8" s="60">
        <v>310</v>
      </c>
      <c r="J8">
        <v>50.33</v>
      </c>
      <c r="K8">
        <v>103.39</v>
      </c>
      <c r="M8">
        <v>2007</v>
      </c>
      <c r="P8" t="s">
        <v>666</v>
      </c>
      <c r="Q8" t="s">
        <v>893</v>
      </c>
      <c r="R8" t="s">
        <v>670</v>
      </c>
      <c r="S8" t="s">
        <v>1160</v>
      </c>
    </row>
    <row r="9" spans="1:19" x14ac:dyDescent="0.6">
      <c r="B9" s="60" t="s">
        <v>1164</v>
      </c>
      <c r="C9" s="60">
        <v>53.63</v>
      </c>
      <c r="D9">
        <v>-105.5</v>
      </c>
      <c r="E9" s="60">
        <v>419</v>
      </c>
      <c r="J9">
        <v>50.33</v>
      </c>
      <c r="K9">
        <v>103.39</v>
      </c>
      <c r="M9">
        <v>2007</v>
      </c>
      <c r="P9" t="s">
        <v>666</v>
      </c>
      <c r="Q9" t="s">
        <v>893</v>
      </c>
      <c r="R9" t="s">
        <v>670</v>
      </c>
      <c r="S9" t="s">
        <v>1160</v>
      </c>
    </row>
    <row r="10" spans="1:19" x14ac:dyDescent="0.6">
      <c r="B10" s="60" t="s">
        <v>1165</v>
      </c>
      <c r="C10" s="60">
        <v>54.75</v>
      </c>
      <c r="D10">
        <v>-118.63</v>
      </c>
      <c r="E10" s="60">
        <v>769</v>
      </c>
      <c r="J10">
        <v>50.33</v>
      </c>
      <c r="K10">
        <v>103.39</v>
      </c>
      <c r="M10">
        <v>2007</v>
      </c>
      <c r="P10" t="s">
        <v>666</v>
      </c>
      <c r="Q10" t="s">
        <v>893</v>
      </c>
      <c r="R10" t="s">
        <v>670</v>
      </c>
      <c r="S10" t="s">
        <v>1160</v>
      </c>
    </row>
    <row r="11" spans="1:19" x14ac:dyDescent="0.6">
      <c r="B11" s="60" t="s">
        <v>1166</v>
      </c>
      <c r="C11" s="60">
        <v>60.7</v>
      </c>
      <c r="D11">
        <v>-135.33000000000001</v>
      </c>
      <c r="E11" s="60">
        <v>770</v>
      </c>
      <c r="J11">
        <v>50.33</v>
      </c>
      <c r="K11">
        <v>103.39</v>
      </c>
      <c r="M11">
        <v>2007</v>
      </c>
      <c r="P11" t="s">
        <v>666</v>
      </c>
      <c r="Q11" t="s">
        <v>893</v>
      </c>
      <c r="R11" t="s">
        <v>670</v>
      </c>
      <c r="S11" t="s">
        <v>1160</v>
      </c>
    </row>
    <row r="12" spans="1:19" x14ac:dyDescent="0.6">
      <c r="B12" s="60"/>
      <c r="C12" s="60"/>
      <c r="D12" s="60"/>
      <c r="E12" s="60"/>
    </row>
    <row r="21" spans="6:10" x14ac:dyDescent="0.6">
      <c r="F21" s="53"/>
    </row>
    <row r="22" spans="6:10" x14ac:dyDescent="0.6">
      <c r="F22" s="54"/>
    </row>
    <row r="23" spans="6:10" x14ac:dyDescent="0.6">
      <c r="F23" s="57"/>
    </row>
    <row r="24" spans="6:10" x14ac:dyDescent="0.6">
      <c r="F24" s="57"/>
    </row>
    <row r="25" spans="6:10" x14ac:dyDescent="0.6">
      <c r="F25" s="58"/>
    </row>
    <row r="26" spans="6:10" x14ac:dyDescent="0.6">
      <c r="F26" s="53"/>
      <c r="G26" s="54"/>
      <c r="H26" s="55"/>
      <c r="I26" s="55"/>
      <c r="J26" s="56"/>
    </row>
    <row r="27" spans="6:10" x14ac:dyDescent="0.6">
      <c r="F27" s="54"/>
      <c r="G27" s="54"/>
      <c r="H27" s="55"/>
      <c r="I27" s="55"/>
      <c r="J27" s="56"/>
    </row>
    <row r="28" spans="6:10" x14ac:dyDescent="0.6">
      <c r="F28" s="57"/>
      <c r="G28" s="54"/>
      <c r="H28" s="55"/>
      <c r="I28" s="55"/>
      <c r="J28" s="56"/>
    </row>
    <row r="29" spans="6:10" x14ac:dyDescent="0.6">
      <c r="F29" s="57"/>
      <c r="G29" s="54"/>
      <c r="H29" s="55"/>
      <c r="I29" s="55"/>
      <c r="J29" s="56"/>
    </row>
    <row r="30" spans="6:10" x14ac:dyDescent="0.6">
      <c r="F30" s="58"/>
      <c r="G30" s="54"/>
      <c r="H30" s="55"/>
      <c r="I30" s="55"/>
      <c r="J30" s="56"/>
    </row>
    <row r="31" spans="6:10" x14ac:dyDescent="0.6">
      <c r="F31" s="57"/>
      <c r="G31" s="54"/>
      <c r="H31" s="55"/>
      <c r="I31" s="55"/>
      <c r="J31" s="56"/>
    </row>
    <row r="32" spans="6:10" x14ac:dyDescent="0.6">
      <c r="F32" s="57"/>
      <c r="G32" s="54"/>
      <c r="H32" s="55"/>
      <c r="I32" s="55"/>
      <c r="J32" s="56"/>
    </row>
    <row r="33" spans="6:10" x14ac:dyDescent="0.6">
      <c r="F33" s="57"/>
      <c r="G33" s="54"/>
      <c r="H33" s="55"/>
      <c r="I33" s="55"/>
      <c r="J33" s="56"/>
    </row>
    <row r="34" spans="6:10" x14ac:dyDescent="0.6">
      <c r="F34" s="58"/>
      <c r="G34" s="54"/>
      <c r="H34" s="55"/>
      <c r="I34" s="55"/>
      <c r="J34" s="56"/>
    </row>
    <row r="35" spans="6:10" x14ac:dyDescent="0.6">
      <c r="F35" s="57"/>
      <c r="G35" s="54"/>
      <c r="H35" s="55"/>
      <c r="I35" s="55"/>
      <c r="J35" s="56"/>
    </row>
    <row r="36" spans="6:10" x14ac:dyDescent="0.6">
      <c r="F36" s="57"/>
      <c r="G36" s="54"/>
      <c r="H36" s="55"/>
      <c r="I36" s="55"/>
      <c r="J36" s="56"/>
    </row>
    <row r="37" spans="6:10" x14ac:dyDescent="0.6">
      <c r="F37" s="58"/>
      <c r="G37" s="54"/>
      <c r="H37" s="55"/>
      <c r="I37" s="55"/>
      <c r="J37" s="5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CC0B-6415-4EAB-ABF1-D72AB748DBBE}">
  <dimension ref="A1:S18"/>
  <sheetViews>
    <sheetView workbookViewId="0">
      <selection activeCell="Q18" sqref="Q18"/>
    </sheetView>
  </sheetViews>
  <sheetFormatPr defaultRowHeight="15.6" x14ac:dyDescent="0.6"/>
  <sheetData>
    <row r="1" spans="1:19" x14ac:dyDescent="0.6">
      <c r="A1" t="s">
        <v>1159</v>
      </c>
      <c r="B1" t="s">
        <v>670</v>
      </c>
      <c r="C1" t="s">
        <v>665</v>
      </c>
    </row>
    <row r="3" spans="1:19" x14ac:dyDescent="0.6">
      <c r="A3" t="s">
        <v>1157</v>
      </c>
    </row>
    <row r="6" spans="1:19" x14ac:dyDescent="0.6">
      <c r="A6" s="38" t="s">
        <v>0</v>
      </c>
      <c r="B6" s="38" t="s">
        <v>1</v>
      </c>
      <c r="C6" s="38" t="s">
        <v>673</v>
      </c>
      <c r="D6" s="38" t="s">
        <v>674</v>
      </c>
      <c r="E6" s="38" t="s">
        <v>675</v>
      </c>
      <c r="F6" s="38" t="s">
        <v>743</v>
      </c>
      <c r="G6" s="39" t="s">
        <v>744</v>
      </c>
      <c r="H6" s="38" t="s">
        <v>39</v>
      </c>
      <c r="I6" s="38" t="s">
        <v>40</v>
      </c>
      <c r="J6" s="38" t="s">
        <v>624</v>
      </c>
      <c r="K6" s="38" t="s">
        <v>629</v>
      </c>
      <c r="L6" s="38" t="s">
        <v>625</v>
      </c>
      <c r="M6" s="38" t="s">
        <v>623</v>
      </c>
      <c r="N6" s="39" t="s">
        <v>745</v>
      </c>
      <c r="O6" s="39" t="s">
        <v>746</v>
      </c>
      <c r="P6" s="39" t="s">
        <v>992</v>
      </c>
      <c r="Q6" s="39" t="s">
        <v>654</v>
      </c>
      <c r="R6" s="39" t="s">
        <v>1054</v>
      </c>
      <c r="S6" s="38" t="s">
        <v>971</v>
      </c>
    </row>
    <row r="7" spans="1:19" x14ac:dyDescent="0.6">
      <c r="B7" t="s">
        <v>1167</v>
      </c>
      <c r="C7">
        <v>56.27</v>
      </c>
      <c r="D7">
        <v>15.21</v>
      </c>
      <c r="E7">
        <v>49</v>
      </c>
      <c r="J7">
        <v>63.8</v>
      </c>
      <c r="K7">
        <v>20.3</v>
      </c>
      <c r="P7" t="s">
        <v>665</v>
      </c>
      <c r="Q7" t="s">
        <v>1159</v>
      </c>
      <c r="R7" t="s">
        <v>670</v>
      </c>
      <c r="S7" t="s">
        <v>1181</v>
      </c>
    </row>
    <row r="8" spans="1:19" x14ac:dyDescent="0.6">
      <c r="B8" t="s">
        <v>1168</v>
      </c>
      <c r="C8">
        <v>56.71</v>
      </c>
      <c r="D8">
        <v>13.25</v>
      </c>
      <c r="E8">
        <v>173</v>
      </c>
      <c r="J8">
        <v>63.8</v>
      </c>
      <c r="K8">
        <v>20.3</v>
      </c>
      <c r="P8" t="s">
        <v>665</v>
      </c>
      <c r="Q8" t="s">
        <v>1159</v>
      </c>
      <c r="R8" t="s">
        <v>670</v>
      </c>
      <c r="S8" t="s">
        <v>1181</v>
      </c>
    </row>
    <row r="9" spans="1:19" x14ac:dyDescent="0.6">
      <c r="B9" t="s">
        <v>1169</v>
      </c>
      <c r="C9">
        <v>57.79</v>
      </c>
      <c r="D9">
        <v>15.28</v>
      </c>
      <c r="E9">
        <v>219</v>
      </c>
      <c r="J9">
        <v>63.8</v>
      </c>
      <c r="K9">
        <v>20.3</v>
      </c>
      <c r="P9" t="s">
        <v>665</v>
      </c>
      <c r="Q9" t="s">
        <v>1159</v>
      </c>
      <c r="R9" t="s">
        <v>670</v>
      </c>
      <c r="S9" t="s">
        <v>1181</v>
      </c>
    </row>
    <row r="10" spans="1:19" x14ac:dyDescent="0.6">
      <c r="B10" t="s">
        <v>1170</v>
      </c>
      <c r="C10">
        <v>57.99</v>
      </c>
      <c r="D10">
        <v>12.93</v>
      </c>
      <c r="E10">
        <v>158</v>
      </c>
      <c r="J10">
        <v>63.8</v>
      </c>
      <c r="K10">
        <v>20.3</v>
      </c>
      <c r="P10" t="s">
        <v>665</v>
      </c>
      <c r="Q10" t="s">
        <v>1159</v>
      </c>
      <c r="R10" t="s">
        <v>670</v>
      </c>
      <c r="S10" t="s">
        <v>1181</v>
      </c>
    </row>
    <row r="11" spans="1:19" x14ac:dyDescent="0.6">
      <c r="B11" t="s">
        <v>1171</v>
      </c>
      <c r="C11">
        <v>59.63</v>
      </c>
      <c r="D11">
        <v>12.96</v>
      </c>
      <c r="E11">
        <v>84</v>
      </c>
      <c r="J11">
        <v>63.8</v>
      </c>
      <c r="K11">
        <v>20.3</v>
      </c>
      <c r="P11" t="s">
        <v>665</v>
      </c>
      <c r="Q11" t="s">
        <v>1159</v>
      </c>
      <c r="R11" t="s">
        <v>670</v>
      </c>
      <c r="S11" t="s">
        <v>1181</v>
      </c>
    </row>
    <row r="12" spans="1:19" x14ac:dyDescent="0.6">
      <c r="B12" t="s">
        <v>1172</v>
      </c>
      <c r="C12">
        <v>59.81</v>
      </c>
      <c r="D12">
        <v>17.91</v>
      </c>
      <c r="E12">
        <v>17</v>
      </c>
      <c r="J12">
        <v>63.8</v>
      </c>
      <c r="K12">
        <v>20.3</v>
      </c>
      <c r="P12" t="s">
        <v>665</v>
      </c>
      <c r="Q12" t="s">
        <v>1159</v>
      </c>
      <c r="R12" t="s">
        <v>670</v>
      </c>
      <c r="S12" t="s">
        <v>1181</v>
      </c>
    </row>
    <row r="13" spans="1:19" x14ac:dyDescent="0.6">
      <c r="B13" t="s">
        <v>1173</v>
      </c>
      <c r="C13">
        <v>61.22</v>
      </c>
      <c r="D13">
        <v>13.97</v>
      </c>
      <c r="E13">
        <v>354</v>
      </c>
      <c r="J13">
        <v>63.8</v>
      </c>
      <c r="K13">
        <v>20.3</v>
      </c>
      <c r="P13" t="s">
        <v>665</v>
      </c>
      <c r="Q13" t="s">
        <v>1159</v>
      </c>
      <c r="R13" t="s">
        <v>670</v>
      </c>
      <c r="S13" t="s">
        <v>1181</v>
      </c>
    </row>
    <row r="14" spans="1:19" x14ac:dyDescent="0.6">
      <c r="B14" t="s">
        <v>1174</v>
      </c>
      <c r="C14">
        <v>61.73</v>
      </c>
      <c r="D14">
        <v>16.71</v>
      </c>
      <c r="E14">
        <v>98</v>
      </c>
      <c r="J14">
        <v>63.8</v>
      </c>
      <c r="K14">
        <v>20.3</v>
      </c>
      <c r="P14" t="s">
        <v>665</v>
      </c>
      <c r="Q14" t="s">
        <v>1159</v>
      </c>
      <c r="R14" t="s">
        <v>670</v>
      </c>
      <c r="S14" t="s">
        <v>1181</v>
      </c>
    </row>
    <row r="15" spans="1:19" x14ac:dyDescent="0.6">
      <c r="B15" t="s">
        <v>1175</v>
      </c>
      <c r="C15">
        <v>63.93</v>
      </c>
      <c r="D15">
        <v>20.63</v>
      </c>
      <c r="E15">
        <v>37</v>
      </c>
      <c r="J15">
        <v>63.8</v>
      </c>
      <c r="K15">
        <v>20.3</v>
      </c>
      <c r="P15" t="s">
        <v>665</v>
      </c>
      <c r="Q15" t="s">
        <v>1159</v>
      </c>
      <c r="R15" t="s">
        <v>670</v>
      </c>
      <c r="S15" t="s">
        <v>1181</v>
      </c>
    </row>
    <row r="16" spans="1:19" x14ac:dyDescent="0.6">
      <c r="B16" t="s">
        <v>1176</v>
      </c>
      <c r="C16">
        <v>64.36</v>
      </c>
      <c r="D16">
        <v>16.440000000000001</v>
      </c>
      <c r="E16">
        <v>382</v>
      </c>
      <c r="J16">
        <v>63.8</v>
      </c>
      <c r="K16">
        <v>20.3</v>
      </c>
      <c r="P16" t="s">
        <v>665</v>
      </c>
      <c r="Q16" t="s">
        <v>1159</v>
      </c>
      <c r="R16" t="s">
        <v>670</v>
      </c>
      <c r="S16" t="s">
        <v>1181</v>
      </c>
    </row>
    <row r="17" spans="2:19" x14ac:dyDescent="0.6">
      <c r="B17" t="s">
        <v>1177</v>
      </c>
      <c r="C17">
        <v>65.62</v>
      </c>
      <c r="D17">
        <v>22.19</v>
      </c>
      <c r="E17">
        <v>13</v>
      </c>
      <c r="J17">
        <v>63.8</v>
      </c>
      <c r="K17">
        <v>20.3</v>
      </c>
      <c r="P17" t="s">
        <v>665</v>
      </c>
      <c r="Q17" t="s">
        <v>1159</v>
      </c>
      <c r="R17" t="s">
        <v>670</v>
      </c>
      <c r="S17" t="s">
        <v>1181</v>
      </c>
    </row>
    <row r="18" spans="2:19" x14ac:dyDescent="0.6">
      <c r="B18" t="s">
        <v>1178</v>
      </c>
      <c r="C18">
        <v>66.2</v>
      </c>
      <c r="D18">
        <v>18.43</v>
      </c>
      <c r="E18">
        <v>445</v>
      </c>
      <c r="J18">
        <v>63.8</v>
      </c>
      <c r="K18">
        <v>20.3</v>
      </c>
      <c r="P18" t="s">
        <v>665</v>
      </c>
      <c r="Q18" t="s">
        <v>1159</v>
      </c>
      <c r="R18" t="s">
        <v>670</v>
      </c>
      <c r="S18" t="s">
        <v>1181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25"/>
  <sheetViews>
    <sheetView workbookViewId="0">
      <selection activeCell="I36" sqref="I36"/>
    </sheetView>
  </sheetViews>
  <sheetFormatPr defaultColWidth="10.796875" defaultRowHeight="15.6" x14ac:dyDescent="0.6"/>
  <cols>
    <col min="2" max="2" width="4.1484375" bestFit="1" customWidth="1"/>
    <col min="6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1" max="11" width="12" bestFit="1" customWidth="1"/>
  </cols>
  <sheetData>
    <row r="1" spans="1:12" x14ac:dyDescent="0.6">
      <c r="A1" s="2" t="s">
        <v>569</v>
      </c>
    </row>
    <row r="2" spans="1:12" x14ac:dyDescent="0.6">
      <c r="A2" s="4" t="s">
        <v>611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 t="s">
        <v>549</v>
      </c>
      <c r="B5" t="s">
        <v>191</v>
      </c>
      <c r="C5">
        <v>38.633333329999999</v>
      </c>
      <c r="D5">
        <v>123.23</v>
      </c>
      <c r="E5">
        <v>200</v>
      </c>
      <c r="F5">
        <v>13.7</v>
      </c>
      <c r="G5">
        <v>0.57999999999999996</v>
      </c>
      <c r="H5">
        <v>2</v>
      </c>
      <c r="I5">
        <v>192</v>
      </c>
      <c r="J5">
        <v>15</v>
      </c>
    </row>
    <row r="6" spans="1:12" x14ac:dyDescent="0.6">
      <c r="A6" t="s">
        <v>550</v>
      </c>
      <c r="B6" t="s">
        <v>191</v>
      </c>
      <c r="C6">
        <v>40.950000000000003</v>
      </c>
      <c r="D6">
        <v>123.64</v>
      </c>
      <c r="E6">
        <v>700</v>
      </c>
      <c r="F6">
        <v>13</v>
      </c>
      <c r="G6">
        <v>1.31</v>
      </c>
      <c r="H6">
        <v>2</v>
      </c>
      <c r="I6">
        <v>192</v>
      </c>
      <c r="J6">
        <v>16.559999999999999</v>
      </c>
    </row>
    <row r="7" spans="1:12" x14ac:dyDescent="0.6">
      <c r="A7" t="s">
        <v>551</v>
      </c>
      <c r="B7" t="s">
        <v>195</v>
      </c>
      <c r="C7">
        <v>43.5</v>
      </c>
      <c r="D7">
        <v>-124</v>
      </c>
      <c r="E7">
        <v>500</v>
      </c>
      <c r="F7">
        <v>10.199999999999999</v>
      </c>
      <c r="G7">
        <v>2.86</v>
      </c>
      <c r="H7">
        <v>2</v>
      </c>
      <c r="I7">
        <v>192</v>
      </c>
      <c r="J7">
        <v>17.18</v>
      </c>
    </row>
    <row r="8" spans="1:12" x14ac:dyDescent="0.6">
      <c r="A8" t="s">
        <v>552</v>
      </c>
      <c r="B8" t="s">
        <v>195</v>
      </c>
      <c r="C8">
        <v>44.5</v>
      </c>
      <c r="D8">
        <v>-123.5</v>
      </c>
      <c r="E8">
        <v>700</v>
      </c>
      <c r="F8">
        <v>10.1</v>
      </c>
      <c r="G8">
        <v>2.4300000000000002</v>
      </c>
      <c r="H8">
        <v>2</v>
      </c>
      <c r="I8">
        <v>192</v>
      </c>
      <c r="J8">
        <v>17.03</v>
      </c>
    </row>
    <row r="9" spans="1:12" x14ac:dyDescent="0.6">
      <c r="A9" t="s">
        <v>553</v>
      </c>
      <c r="B9" t="s">
        <v>195</v>
      </c>
      <c r="C9">
        <v>44.683333330000004</v>
      </c>
      <c r="D9">
        <v>-123.92</v>
      </c>
      <c r="E9">
        <v>100</v>
      </c>
      <c r="F9">
        <v>10.5</v>
      </c>
      <c r="G9">
        <v>2.93</v>
      </c>
      <c r="H9">
        <v>2</v>
      </c>
      <c r="I9">
        <v>192</v>
      </c>
      <c r="J9">
        <v>15.98</v>
      </c>
    </row>
    <row r="10" spans="1:12" x14ac:dyDescent="0.6">
      <c r="A10" t="s">
        <v>554</v>
      </c>
      <c r="B10" t="s">
        <v>195</v>
      </c>
      <c r="C10">
        <v>45.433333330000004</v>
      </c>
      <c r="D10">
        <v>-123.8</v>
      </c>
      <c r="E10">
        <v>200</v>
      </c>
      <c r="F10">
        <v>9.6999999999999993</v>
      </c>
      <c r="G10">
        <v>3.98</v>
      </c>
      <c r="H10">
        <v>2</v>
      </c>
      <c r="I10">
        <v>192</v>
      </c>
      <c r="J10">
        <v>14.36</v>
      </c>
    </row>
    <row r="11" spans="1:12" x14ac:dyDescent="0.6">
      <c r="A11" t="s">
        <v>555</v>
      </c>
      <c r="B11" t="s">
        <v>68</v>
      </c>
      <c r="C11">
        <v>46.033333329999998</v>
      </c>
      <c r="D11">
        <v>-122.35</v>
      </c>
      <c r="E11">
        <v>500</v>
      </c>
      <c r="F11">
        <v>9.1</v>
      </c>
      <c r="G11">
        <v>4.71</v>
      </c>
      <c r="H11">
        <v>2</v>
      </c>
      <c r="I11">
        <v>192</v>
      </c>
      <c r="J11">
        <v>15.49</v>
      </c>
    </row>
    <row r="12" spans="1:12" x14ac:dyDescent="0.6">
      <c r="A12" t="s">
        <v>556</v>
      </c>
      <c r="B12" t="s">
        <v>68</v>
      </c>
      <c r="C12">
        <v>46.916666669999998</v>
      </c>
      <c r="D12">
        <v>-123.72</v>
      </c>
      <c r="E12">
        <v>100</v>
      </c>
      <c r="F12">
        <v>9.8000000000000007</v>
      </c>
      <c r="G12">
        <v>3.93</v>
      </c>
      <c r="H12">
        <v>2</v>
      </c>
      <c r="I12">
        <v>192</v>
      </c>
      <c r="J12">
        <v>13.61</v>
      </c>
    </row>
    <row r="13" spans="1:12" x14ac:dyDescent="0.6">
      <c r="A13" t="s">
        <v>557</v>
      </c>
      <c r="B13" t="s">
        <v>68</v>
      </c>
      <c r="C13">
        <v>47.583333330000002</v>
      </c>
      <c r="D13">
        <v>-121.75</v>
      </c>
      <c r="E13">
        <v>200</v>
      </c>
      <c r="F13">
        <v>9.4</v>
      </c>
      <c r="G13">
        <v>3.4</v>
      </c>
      <c r="H13">
        <v>2</v>
      </c>
      <c r="I13">
        <v>192</v>
      </c>
      <c r="J13">
        <v>14.4</v>
      </c>
    </row>
    <row r="14" spans="1:12" x14ac:dyDescent="0.6">
      <c r="A14" t="s">
        <v>558</v>
      </c>
      <c r="B14" t="s">
        <v>68</v>
      </c>
      <c r="C14">
        <v>48.366666670000001</v>
      </c>
      <c r="D14">
        <v>-124.63</v>
      </c>
      <c r="E14">
        <v>100</v>
      </c>
      <c r="F14">
        <v>8.8000000000000007</v>
      </c>
      <c r="G14">
        <v>4.68</v>
      </c>
      <c r="H14">
        <v>2</v>
      </c>
      <c r="I14">
        <v>192</v>
      </c>
      <c r="J14">
        <v>13.3</v>
      </c>
    </row>
    <row r="15" spans="1:12" x14ac:dyDescent="0.6">
      <c r="A15" t="s">
        <v>559</v>
      </c>
      <c r="B15" t="s">
        <v>67</v>
      </c>
      <c r="C15">
        <v>49.75</v>
      </c>
      <c r="D15">
        <v>-126.45</v>
      </c>
      <c r="E15">
        <v>400</v>
      </c>
      <c r="F15">
        <v>7.5</v>
      </c>
      <c r="G15">
        <v>7.94</v>
      </c>
      <c r="H15">
        <v>2</v>
      </c>
      <c r="I15">
        <v>192</v>
      </c>
      <c r="J15">
        <v>15.12</v>
      </c>
    </row>
    <row r="16" spans="1:12" x14ac:dyDescent="0.6">
      <c r="A16" t="s">
        <v>560</v>
      </c>
      <c r="B16" t="s">
        <v>67</v>
      </c>
      <c r="C16">
        <v>50.4</v>
      </c>
      <c r="D16">
        <v>-127.73</v>
      </c>
      <c r="E16">
        <v>100</v>
      </c>
      <c r="F16">
        <v>8.4</v>
      </c>
      <c r="G16">
        <v>7.76</v>
      </c>
      <c r="H16">
        <v>2</v>
      </c>
      <c r="I16">
        <v>192</v>
      </c>
      <c r="J16">
        <v>13.42</v>
      </c>
    </row>
    <row r="17" spans="1:10" x14ac:dyDescent="0.6">
      <c r="A17" t="s">
        <v>561</v>
      </c>
      <c r="B17" t="s">
        <v>67</v>
      </c>
      <c r="C17">
        <v>52.933333330000004</v>
      </c>
      <c r="D17">
        <v>-132</v>
      </c>
      <c r="E17">
        <v>300</v>
      </c>
      <c r="F17">
        <v>6.1</v>
      </c>
      <c r="G17">
        <v>8.7899999999999991</v>
      </c>
      <c r="H17">
        <v>2</v>
      </c>
      <c r="I17">
        <v>192</v>
      </c>
      <c r="J17">
        <v>16.12</v>
      </c>
    </row>
    <row r="18" spans="1:10" x14ac:dyDescent="0.6">
      <c r="A18" t="s">
        <v>562</v>
      </c>
      <c r="B18" t="s">
        <v>202</v>
      </c>
      <c r="C18">
        <v>55.916666669999998</v>
      </c>
      <c r="D18">
        <v>-133.19999999999999</v>
      </c>
      <c r="E18">
        <v>100</v>
      </c>
      <c r="F18">
        <v>6</v>
      </c>
      <c r="G18">
        <v>7.27</v>
      </c>
      <c r="H18">
        <v>2</v>
      </c>
      <c r="I18">
        <v>192</v>
      </c>
      <c r="J18">
        <v>12.91</v>
      </c>
    </row>
    <row r="19" spans="1:10" x14ac:dyDescent="0.6">
      <c r="A19" t="s">
        <v>563</v>
      </c>
      <c r="B19" t="s">
        <v>202</v>
      </c>
      <c r="C19">
        <v>58.383333329999999</v>
      </c>
      <c r="D19">
        <v>-134.63999999999999</v>
      </c>
      <c r="E19">
        <v>100</v>
      </c>
      <c r="F19">
        <v>4.4000000000000004</v>
      </c>
      <c r="G19">
        <v>7.28</v>
      </c>
      <c r="H19" t="s">
        <v>192</v>
      </c>
      <c r="I19">
        <v>96</v>
      </c>
      <c r="J19">
        <v>9.2200000000000006</v>
      </c>
    </row>
    <row r="20" spans="1:10" x14ac:dyDescent="0.6">
      <c r="A20" t="s">
        <v>564</v>
      </c>
      <c r="B20" t="s">
        <v>195</v>
      </c>
      <c r="C20">
        <v>45.166666669999998</v>
      </c>
      <c r="D20">
        <v>-122.1</v>
      </c>
      <c r="E20">
        <v>1300</v>
      </c>
      <c r="F20">
        <v>6.6</v>
      </c>
      <c r="G20">
        <v>3.72</v>
      </c>
      <c r="H20">
        <v>2</v>
      </c>
      <c r="I20">
        <v>192</v>
      </c>
      <c r="J20">
        <v>15.9</v>
      </c>
    </row>
    <row r="21" spans="1:10" x14ac:dyDescent="0.6">
      <c r="A21" t="s">
        <v>565</v>
      </c>
      <c r="B21" t="s">
        <v>68</v>
      </c>
      <c r="C21">
        <v>46.366666670000001</v>
      </c>
      <c r="D21">
        <v>-122</v>
      </c>
      <c r="E21">
        <v>900</v>
      </c>
      <c r="F21">
        <v>6.5</v>
      </c>
      <c r="G21">
        <v>3.47</v>
      </c>
      <c r="H21">
        <v>2</v>
      </c>
      <c r="I21">
        <v>192</v>
      </c>
      <c r="J21">
        <v>14.62</v>
      </c>
    </row>
    <row r="22" spans="1:10" x14ac:dyDescent="0.6">
      <c r="A22" t="s">
        <v>566</v>
      </c>
      <c r="B22" t="s">
        <v>68</v>
      </c>
      <c r="C22">
        <v>46.983333330000001</v>
      </c>
      <c r="D22">
        <v>-121.96</v>
      </c>
      <c r="E22">
        <v>900</v>
      </c>
      <c r="F22">
        <v>6.6</v>
      </c>
      <c r="G22">
        <v>4.96</v>
      </c>
      <c r="H22">
        <v>2</v>
      </c>
      <c r="I22">
        <v>192</v>
      </c>
      <c r="J22">
        <v>12.35</v>
      </c>
    </row>
    <row r="23" spans="1:10" x14ac:dyDescent="0.6">
      <c r="A23" t="s">
        <v>567</v>
      </c>
      <c r="B23" t="s">
        <v>341</v>
      </c>
      <c r="C23">
        <v>48.35</v>
      </c>
      <c r="D23">
        <v>-116.93</v>
      </c>
      <c r="E23">
        <v>700</v>
      </c>
      <c r="F23">
        <v>7.1</v>
      </c>
      <c r="G23">
        <v>2.19</v>
      </c>
      <c r="H23">
        <v>2</v>
      </c>
      <c r="I23">
        <v>192</v>
      </c>
      <c r="J23">
        <v>15.97</v>
      </c>
    </row>
    <row r="24" spans="1:10" x14ac:dyDescent="0.6">
      <c r="A24" t="s">
        <v>567</v>
      </c>
      <c r="B24" t="s">
        <v>341</v>
      </c>
      <c r="C24">
        <v>48.35</v>
      </c>
      <c r="D24">
        <v>-116.93</v>
      </c>
      <c r="E24">
        <v>1400</v>
      </c>
      <c r="F24">
        <v>4.8</v>
      </c>
      <c r="G24">
        <v>2.74</v>
      </c>
      <c r="H24">
        <v>2</v>
      </c>
      <c r="I24">
        <v>192</v>
      </c>
      <c r="J24">
        <v>14.03</v>
      </c>
    </row>
    <row r="25" spans="1:10" x14ac:dyDescent="0.6">
      <c r="A25" t="s">
        <v>568</v>
      </c>
      <c r="B25" t="s">
        <v>67</v>
      </c>
      <c r="C25">
        <v>49.133333329999999</v>
      </c>
      <c r="D25">
        <v>-116.8</v>
      </c>
      <c r="E25">
        <v>1400</v>
      </c>
      <c r="F25">
        <v>3.3</v>
      </c>
      <c r="G25">
        <v>4.08</v>
      </c>
      <c r="H25">
        <v>2</v>
      </c>
      <c r="I25">
        <v>192</v>
      </c>
      <c r="J25">
        <v>14.54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9"/>
  <sheetViews>
    <sheetView workbookViewId="0">
      <selection activeCell="A3" sqref="A3"/>
    </sheetView>
  </sheetViews>
  <sheetFormatPr defaultColWidth="10.796875" defaultRowHeight="15.6" x14ac:dyDescent="0.6"/>
  <cols>
    <col min="1" max="1" width="5.1484375" customWidth="1"/>
    <col min="2" max="2" width="4.1484375" bestFit="1" customWidth="1"/>
    <col min="3" max="3" width="10.1484375" bestFit="1" customWidth="1"/>
    <col min="4" max="4" width="11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71</v>
      </c>
    </row>
    <row r="2" spans="1:12" x14ac:dyDescent="0.6">
      <c r="A2" s="4" t="s">
        <v>588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167</v>
      </c>
      <c r="B5" t="s">
        <v>64</v>
      </c>
      <c r="C5">
        <v>61.833333000000003</v>
      </c>
      <c r="D5">
        <v>133</v>
      </c>
      <c r="E5">
        <v>900</v>
      </c>
      <c r="F5">
        <v>-3.4</v>
      </c>
      <c r="G5">
        <v>2.65</v>
      </c>
      <c r="I5" t="s">
        <v>65</v>
      </c>
      <c r="J5">
        <v>38.5</v>
      </c>
    </row>
    <row r="6" spans="1:12" x14ac:dyDescent="0.6">
      <c r="A6">
        <v>183</v>
      </c>
      <c r="B6" t="s">
        <v>66</v>
      </c>
      <c r="C6">
        <v>59.833333000000003</v>
      </c>
      <c r="D6">
        <v>135</v>
      </c>
      <c r="E6">
        <v>800</v>
      </c>
      <c r="F6">
        <v>-0.7</v>
      </c>
      <c r="G6">
        <v>3.69</v>
      </c>
      <c r="I6" t="s">
        <v>65</v>
      </c>
      <c r="J6">
        <v>30.4</v>
      </c>
    </row>
    <row r="7" spans="1:12" x14ac:dyDescent="0.6">
      <c r="A7">
        <v>166</v>
      </c>
      <c r="B7" t="s">
        <v>67</v>
      </c>
      <c r="C7">
        <v>59.333333000000003</v>
      </c>
      <c r="D7">
        <v>133.75</v>
      </c>
      <c r="E7">
        <v>800</v>
      </c>
      <c r="F7">
        <v>0.7</v>
      </c>
      <c r="G7">
        <v>1.85</v>
      </c>
      <c r="I7" t="s">
        <v>65</v>
      </c>
      <c r="J7">
        <v>40</v>
      </c>
    </row>
    <row r="8" spans="1:12" x14ac:dyDescent="0.6">
      <c r="A8">
        <v>217</v>
      </c>
      <c r="B8" t="s">
        <v>67</v>
      </c>
      <c r="C8">
        <v>55.8</v>
      </c>
      <c r="D8">
        <v>129.16666699999999</v>
      </c>
      <c r="E8">
        <v>320</v>
      </c>
      <c r="F8">
        <v>4.4000000000000004</v>
      </c>
      <c r="G8">
        <v>3.88</v>
      </c>
      <c r="I8" t="s">
        <v>65</v>
      </c>
      <c r="J8">
        <v>42.1</v>
      </c>
    </row>
    <row r="9" spans="1:12" x14ac:dyDescent="0.6">
      <c r="A9">
        <v>168</v>
      </c>
      <c r="B9" t="s">
        <v>67</v>
      </c>
      <c r="C9">
        <v>50.833333000000003</v>
      </c>
      <c r="D9">
        <v>119.75</v>
      </c>
      <c r="E9">
        <v>1400</v>
      </c>
      <c r="F9">
        <v>3.2</v>
      </c>
      <c r="G9">
        <v>2</v>
      </c>
      <c r="I9" t="s">
        <v>65</v>
      </c>
      <c r="J9">
        <v>36.4</v>
      </c>
    </row>
    <row r="10" spans="1:12" x14ac:dyDescent="0.6">
      <c r="A10">
        <v>218</v>
      </c>
      <c r="B10" t="s">
        <v>67</v>
      </c>
      <c r="C10">
        <v>50.716667000000001</v>
      </c>
      <c r="D10">
        <v>115.45</v>
      </c>
      <c r="E10">
        <v>1525</v>
      </c>
      <c r="F10">
        <v>0.7</v>
      </c>
      <c r="G10">
        <v>5.9</v>
      </c>
      <c r="I10" t="s">
        <v>65</v>
      </c>
      <c r="J10">
        <v>32.299999999999997</v>
      </c>
    </row>
    <row r="11" spans="1:12" x14ac:dyDescent="0.6">
      <c r="A11">
        <v>216</v>
      </c>
      <c r="B11" t="s">
        <v>67</v>
      </c>
      <c r="C11">
        <v>49.55</v>
      </c>
      <c r="D11">
        <v>118.516667</v>
      </c>
      <c r="E11">
        <v>1970</v>
      </c>
      <c r="F11">
        <v>1.3</v>
      </c>
      <c r="G11">
        <v>3.37</v>
      </c>
      <c r="I11" t="s">
        <v>65</v>
      </c>
      <c r="J11">
        <v>37.4</v>
      </c>
    </row>
    <row r="12" spans="1:12" x14ac:dyDescent="0.6">
      <c r="A12">
        <v>219</v>
      </c>
      <c r="B12" t="s">
        <v>67</v>
      </c>
      <c r="C12">
        <v>49.233333000000002</v>
      </c>
      <c r="D12">
        <v>118.5</v>
      </c>
      <c r="E12">
        <v>1300</v>
      </c>
      <c r="F12">
        <v>4</v>
      </c>
      <c r="G12">
        <v>2.21</v>
      </c>
      <c r="I12" t="s">
        <v>65</v>
      </c>
      <c r="J12">
        <v>39.799999999999997</v>
      </c>
    </row>
    <row r="13" spans="1:12" x14ac:dyDescent="0.6">
      <c r="A13">
        <v>194</v>
      </c>
      <c r="B13" t="s">
        <v>68</v>
      </c>
      <c r="C13">
        <v>48.483333000000002</v>
      </c>
      <c r="D13">
        <v>119.966667</v>
      </c>
      <c r="E13">
        <v>1300</v>
      </c>
      <c r="F13">
        <v>6.4</v>
      </c>
      <c r="G13">
        <v>2.04</v>
      </c>
      <c r="I13" t="s">
        <v>65</v>
      </c>
      <c r="J13">
        <v>40.6</v>
      </c>
    </row>
    <row r="14" spans="1:12" x14ac:dyDescent="0.6">
      <c r="A14">
        <v>195</v>
      </c>
      <c r="B14" t="s">
        <v>68</v>
      </c>
      <c r="C14">
        <v>48.433332999999998</v>
      </c>
      <c r="D14">
        <v>119.833333</v>
      </c>
      <c r="E14">
        <v>1500</v>
      </c>
      <c r="F14">
        <v>5.6</v>
      </c>
      <c r="G14">
        <v>1.94</v>
      </c>
      <c r="I14" t="s">
        <v>65</v>
      </c>
      <c r="J14">
        <v>40</v>
      </c>
    </row>
    <row r="15" spans="1:12" x14ac:dyDescent="0.6">
      <c r="A15">
        <v>191</v>
      </c>
      <c r="B15" t="s">
        <v>69</v>
      </c>
      <c r="C15">
        <v>48.166666999999997</v>
      </c>
      <c r="D15">
        <v>113.5</v>
      </c>
      <c r="E15">
        <v>1200</v>
      </c>
      <c r="F15">
        <v>4.5</v>
      </c>
      <c r="G15">
        <v>3.82</v>
      </c>
      <c r="I15" t="s">
        <v>65</v>
      </c>
      <c r="J15">
        <v>41.3</v>
      </c>
    </row>
    <row r="16" spans="1:12" x14ac:dyDescent="0.6">
      <c r="A16">
        <v>192</v>
      </c>
      <c r="B16" t="s">
        <v>68</v>
      </c>
      <c r="C16">
        <v>47.916666999999997</v>
      </c>
      <c r="D16">
        <v>117.11666700000001</v>
      </c>
      <c r="E16">
        <v>1400</v>
      </c>
      <c r="F16">
        <v>5</v>
      </c>
      <c r="G16">
        <v>2.74</v>
      </c>
      <c r="I16" t="s">
        <v>65</v>
      </c>
      <c r="J16">
        <v>39</v>
      </c>
    </row>
    <row r="17" spans="1:10" x14ac:dyDescent="0.6">
      <c r="A17">
        <v>193</v>
      </c>
      <c r="B17" t="s">
        <v>68</v>
      </c>
      <c r="C17">
        <v>47.916666999999997</v>
      </c>
      <c r="D17">
        <v>117.11666700000001</v>
      </c>
      <c r="E17">
        <v>1500</v>
      </c>
      <c r="F17">
        <v>4.5</v>
      </c>
      <c r="G17">
        <v>2.74</v>
      </c>
      <c r="I17" t="s">
        <v>65</v>
      </c>
      <c r="J17">
        <v>40.1</v>
      </c>
    </row>
    <row r="18" spans="1:10" x14ac:dyDescent="0.6">
      <c r="A18">
        <v>182</v>
      </c>
      <c r="B18" t="s">
        <v>68</v>
      </c>
      <c r="C18">
        <v>46.166666999999997</v>
      </c>
      <c r="D18">
        <v>122.25</v>
      </c>
      <c r="E18">
        <v>1300</v>
      </c>
      <c r="F18">
        <v>6.5</v>
      </c>
      <c r="G18">
        <v>4.92</v>
      </c>
      <c r="I18" t="s">
        <v>65</v>
      </c>
      <c r="J18">
        <v>39</v>
      </c>
    </row>
    <row r="19" spans="1:10" x14ac:dyDescent="0.6">
      <c r="A19">
        <v>203</v>
      </c>
      <c r="B19" t="s">
        <v>70</v>
      </c>
      <c r="C19">
        <v>41.35</v>
      </c>
      <c r="D19">
        <v>106.533333</v>
      </c>
      <c r="E19">
        <v>2400</v>
      </c>
      <c r="F19">
        <v>4.5999999999999996</v>
      </c>
      <c r="G19">
        <v>2.5499999999999998</v>
      </c>
      <c r="I19" t="s">
        <v>65</v>
      </c>
      <c r="J19">
        <v>41.7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0"/>
  <sheetViews>
    <sheetView workbookViewId="0">
      <selection activeCell="I23" sqref="I23"/>
    </sheetView>
  </sheetViews>
  <sheetFormatPr defaultColWidth="10.796875" defaultRowHeight="15.6" x14ac:dyDescent="0.6"/>
  <cols>
    <col min="1" max="1" width="4.5" customWidth="1"/>
    <col min="2" max="2" width="15.84765625" bestFit="1" customWidth="1"/>
    <col min="3" max="3" width="10.1484375" bestFit="1" customWidth="1"/>
    <col min="4" max="4" width="11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3.34765625" bestFit="1" customWidth="1"/>
    <col min="10" max="10" width="6.5" bestFit="1" customWidth="1"/>
    <col min="11" max="11" width="12" bestFit="1" customWidth="1"/>
  </cols>
  <sheetData>
    <row r="1" spans="1:12" x14ac:dyDescent="0.6">
      <c r="A1" s="2" t="s">
        <v>88</v>
      </c>
    </row>
    <row r="2" spans="1:12" x14ac:dyDescent="0.6">
      <c r="A2" s="4" t="s">
        <v>586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112</v>
      </c>
      <c r="J4" s="1" t="s">
        <v>5</v>
      </c>
      <c r="K4" s="1" t="s">
        <v>39</v>
      </c>
      <c r="L4" s="1" t="s">
        <v>40</v>
      </c>
    </row>
    <row r="5" spans="1:12" x14ac:dyDescent="0.6">
      <c r="A5">
        <v>3</v>
      </c>
      <c r="B5" t="s">
        <v>72</v>
      </c>
      <c r="C5">
        <v>44.433332999999998</v>
      </c>
      <c r="D5">
        <v>123.666667</v>
      </c>
      <c r="E5">
        <v>1060</v>
      </c>
      <c r="F5">
        <v>8.3000000000000007</v>
      </c>
      <c r="G5">
        <v>4.49</v>
      </c>
      <c r="I5">
        <v>52</v>
      </c>
      <c r="J5">
        <v>206</v>
      </c>
    </row>
    <row r="6" spans="1:12" x14ac:dyDescent="0.6">
      <c r="A6">
        <v>4</v>
      </c>
      <c r="B6" t="s">
        <v>73</v>
      </c>
      <c r="C6">
        <v>44.5</v>
      </c>
      <c r="D6">
        <v>123.55</v>
      </c>
      <c r="E6">
        <v>1065</v>
      </c>
      <c r="F6">
        <v>8.6</v>
      </c>
      <c r="G6">
        <v>3.28</v>
      </c>
      <c r="I6">
        <v>52</v>
      </c>
      <c r="J6">
        <v>209</v>
      </c>
    </row>
    <row r="7" spans="1:12" x14ac:dyDescent="0.6">
      <c r="A7">
        <v>5</v>
      </c>
      <c r="B7" t="s">
        <v>74</v>
      </c>
      <c r="C7">
        <v>44.55</v>
      </c>
      <c r="D7">
        <v>122.033333</v>
      </c>
      <c r="E7">
        <v>1220</v>
      </c>
      <c r="F7">
        <v>7.8</v>
      </c>
      <c r="G7">
        <v>3.94</v>
      </c>
      <c r="I7">
        <v>47</v>
      </c>
      <c r="J7">
        <v>196</v>
      </c>
    </row>
    <row r="8" spans="1:12" x14ac:dyDescent="0.6">
      <c r="A8">
        <v>6</v>
      </c>
      <c r="B8" t="s">
        <v>75</v>
      </c>
      <c r="C8">
        <v>44.65</v>
      </c>
      <c r="D8">
        <v>122.583333</v>
      </c>
      <c r="E8">
        <v>1060</v>
      </c>
      <c r="F8">
        <v>8.6</v>
      </c>
      <c r="G8">
        <v>4</v>
      </c>
      <c r="I8">
        <v>46</v>
      </c>
      <c r="J8">
        <v>203</v>
      </c>
    </row>
    <row r="9" spans="1:12" x14ac:dyDescent="0.6">
      <c r="A9">
        <v>7</v>
      </c>
      <c r="B9" t="s">
        <v>76</v>
      </c>
      <c r="C9">
        <v>44.816667000000002</v>
      </c>
      <c r="D9">
        <v>122.1</v>
      </c>
      <c r="E9">
        <v>1200</v>
      </c>
      <c r="F9">
        <v>7.6</v>
      </c>
      <c r="G9">
        <v>3.56</v>
      </c>
      <c r="I9">
        <v>43</v>
      </c>
      <c r="J9">
        <v>204</v>
      </c>
    </row>
    <row r="10" spans="1:12" x14ac:dyDescent="0.6">
      <c r="A10">
        <v>8</v>
      </c>
      <c r="B10" t="s">
        <v>77</v>
      </c>
      <c r="C10">
        <v>44.933332999999998</v>
      </c>
      <c r="D10">
        <v>123.583333</v>
      </c>
      <c r="E10">
        <v>975</v>
      </c>
      <c r="F10">
        <v>7.1</v>
      </c>
      <c r="G10">
        <v>3.81</v>
      </c>
      <c r="I10">
        <v>50</v>
      </c>
      <c r="J10">
        <v>233</v>
      </c>
    </row>
    <row r="11" spans="1:12" x14ac:dyDescent="0.6">
      <c r="A11">
        <v>9</v>
      </c>
      <c r="B11" t="s">
        <v>78</v>
      </c>
      <c r="C11">
        <v>45.1</v>
      </c>
      <c r="D11">
        <v>122.3</v>
      </c>
      <c r="E11">
        <v>1130</v>
      </c>
      <c r="F11">
        <v>6.4</v>
      </c>
      <c r="G11">
        <v>4.26</v>
      </c>
      <c r="I11">
        <v>45</v>
      </c>
      <c r="J11">
        <v>248</v>
      </c>
    </row>
    <row r="12" spans="1:12" x14ac:dyDescent="0.6">
      <c r="A12">
        <v>10</v>
      </c>
      <c r="B12" t="s">
        <v>79</v>
      </c>
      <c r="C12">
        <v>45.333333000000003</v>
      </c>
      <c r="D12">
        <v>121.65</v>
      </c>
      <c r="E12">
        <v>1220</v>
      </c>
      <c r="F12">
        <v>6</v>
      </c>
      <c r="G12">
        <v>4.1399999999999997</v>
      </c>
      <c r="I12">
        <v>45</v>
      </c>
      <c r="J12">
        <v>240</v>
      </c>
    </row>
    <row r="13" spans="1:12" x14ac:dyDescent="0.6">
      <c r="A13">
        <v>11</v>
      </c>
      <c r="B13" t="s">
        <v>80</v>
      </c>
      <c r="C13">
        <v>45.533332999999999</v>
      </c>
      <c r="D13">
        <v>122.1</v>
      </c>
      <c r="E13">
        <v>975</v>
      </c>
      <c r="F13">
        <v>8.8000000000000007</v>
      </c>
      <c r="G13">
        <v>5.15</v>
      </c>
      <c r="I13">
        <v>54</v>
      </c>
      <c r="J13">
        <v>253</v>
      </c>
    </row>
    <row r="14" spans="1:12" x14ac:dyDescent="0.6">
      <c r="A14">
        <v>12</v>
      </c>
      <c r="B14" t="s">
        <v>81</v>
      </c>
      <c r="C14">
        <v>45.633333</v>
      </c>
      <c r="D14">
        <v>121.733333</v>
      </c>
      <c r="E14">
        <v>1125</v>
      </c>
      <c r="F14">
        <v>6.9</v>
      </c>
      <c r="G14">
        <v>3.24</v>
      </c>
      <c r="I14">
        <v>47</v>
      </c>
      <c r="J14">
        <v>215</v>
      </c>
    </row>
    <row r="15" spans="1:12" x14ac:dyDescent="0.6">
      <c r="A15">
        <v>13</v>
      </c>
      <c r="B15" t="s">
        <v>82</v>
      </c>
      <c r="C15">
        <v>45.716667000000001</v>
      </c>
      <c r="D15">
        <v>122.283333</v>
      </c>
      <c r="E15">
        <v>975</v>
      </c>
      <c r="F15">
        <v>8.3000000000000007</v>
      </c>
      <c r="G15">
        <v>5.78</v>
      </c>
      <c r="I15">
        <v>55</v>
      </c>
      <c r="J15">
        <v>222</v>
      </c>
    </row>
    <row r="16" spans="1:12" x14ac:dyDescent="0.6">
      <c r="A16">
        <v>14</v>
      </c>
      <c r="B16" t="s">
        <v>83</v>
      </c>
      <c r="C16">
        <v>45.933332999999998</v>
      </c>
      <c r="D16">
        <v>121.833333</v>
      </c>
      <c r="E16">
        <v>1220</v>
      </c>
      <c r="F16">
        <v>6.4</v>
      </c>
      <c r="G16">
        <v>3.62</v>
      </c>
      <c r="I16">
        <v>52</v>
      </c>
      <c r="J16">
        <v>243</v>
      </c>
    </row>
    <row r="17" spans="1:10" x14ac:dyDescent="0.6">
      <c r="A17">
        <v>16</v>
      </c>
      <c r="B17" t="s">
        <v>84</v>
      </c>
      <c r="C17">
        <v>46.333333000000003</v>
      </c>
      <c r="D17">
        <v>121.95</v>
      </c>
      <c r="E17">
        <v>1300</v>
      </c>
      <c r="F17">
        <v>6.3</v>
      </c>
      <c r="G17">
        <v>3.62</v>
      </c>
      <c r="I17">
        <v>49</v>
      </c>
      <c r="J17">
        <v>255</v>
      </c>
    </row>
    <row r="18" spans="1:10" x14ac:dyDescent="0.6">
      <c r="A18">
        <v>18</v>
      </c>
      <c r="B18" t="s">
        <v>85</v>
      </c>
      <c r="C18">
        <v>46.583333000000003</v>
      </c>
      <c r="D18">
        <v>122.13333299999999</v>
      </c>
      <c r="E18">
        <v>900</v>
      </c>
      <c r="F18">
        <v>8</v>
      </c>
      <c r="G18">
        <v>3.88</v>
      </c>
      <c r="I18">
        <v>54</v>
      </c>
      <c r="J18">
        <v>254</v>
      </c>
    </row>
    <row r="19" spans="1:10" x14ac:dyDescent="0.6">
      <c r="A19">
        <v>20</v>
      </c>
      <c r="B19" t="s">
        <v>86</v>
      </c>
      <c r="C19">
        <v>47.283332999999999</v>
      </c>
      <c r="D19">
        <v>121.36666700000001</v>
      </c>
      <c r="E19">
        <v>1065</v>
      </c>
      <c r="F19">
        <v>4.7</v>
      </c>
      <c r="G19">
        <v>4.3</v>
      </c>
      <c r="I19">
        <v>56</v>
      </c>
      <c r="J19">
        <v>237</v>
      </c>
    </row>
    <row r="20" spans="1:10" x14ac:dyDescent="0.6">
      <c r="A20">
        <v>21</v>
      </c>
      <c r="B20" t="s">
        <v>87</v>
      </c>
      <c r="C20">
        <v>47.716667000000001</v>
      </c>
      <c r="D20">
        <v>121.13333299999999</v>
      </c>
      <c r="E20">
        <v>1000</v>
      </c>
      <c r="F20">
        <v>4.9000000000000004</v>
      </c>
      <c r="G20">
        <v>3.47</v>
      </c>
      <c r="I20">
        <v>51</v>
      </c>
      <c r="J20">
        <v>229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9BFC-5B06-4EDE-87C3-57BB3CCD5BDB}">
  <dimension ref="A1:AI29"/>
  <sheetViews>
    <sheetView zoomScale="107" zoomScaleNormal="107" workbookViewId="0">
      <pane xSplit="2" topLeftCell="O1" activePane="topRight" state="frozen"/>
      <selection pane="topRight" activeCell="W12" sqref="W12"/>
    </sheetView>
  </sheetViews>
  <sheetFormatPr defaultRowHeight="15.6" x14ac:dyDescent="0.6"/>
  <cols>
    <col min="1" max="1" width="8.796875" customWidth="1"/>
    <col min="2" max="2" width="26.296875" customWidth="1"/>
    <col min="4" max="4" width="10.25" customWidth="1"/>
    <col min="5" max="5" width="11.8984375" customWidth="1"/>
    <col min="6" max="6" width="14.5" customWidth="1"/>
    <col min="7" max="7" width="23.046875" customWidth="1"/>
    <col min="8" max="8" width="23.44921875" customWidth="1"/>
    <col min="9" max="9" width="18.09765625" customWidth="1"/>
    <col min="11" max="11" width="21.046875" customWidth="1"/>
    <col min="19" max="19" width="15.6484375" customWidth="1"/>
    <col min="20" max="26" width="22.796875" customWidth="1"/>
  </cols>
  <sheetData>
    <row r="1" spans="1:35" x14ac:dyDescent="0.6">
      <c r="B1" s="1" t="s">
        <v>652</v>
      </c>
      <c r="C1" s="1" t="s">
        <v>636</v>
      </c>
      <c r="D1" s="1" t="s">
        <v>650</v>
      </c>
      <c r="E1" s="1" t="s">
        <v>637</v>
      </c>
      <c r="F1" s="1" t="s">
        <v>638</v>
      </c>
      <c r="G1" s="1" t="s">
        <v>639</v>
      </c>
      <c r="H1" s="1" t="s">
        <v>640</v>
      </c>
      <c r="I1" s="1" t="s">
        <v>667</v>
      </c>
      <c r="J1" s="1" t="s">
        <v>641</v>
      </c>
      <c r="K1" s="1" t="s">
        <v>654</v>
      </c>
      <c r="L1" s="1" t="s">
        <v>642</v>
      </c>
      <c r="M1" s="1" t="s">
        <v>643</v>
      </c>
      <c r="N1" s="1" t="s">
        <v>644</v>
      </c>
      <c r="O1" s="21" t="s">
        <v>676</v>
      </c>
      <c r="P1" s="25" t="s">
        <v>1192</v>
      </c>
      <c r="Q1" s="25" t="s">
        <v>1203</v>
      </c>
      <c r="R1" s="25" t="s">
        <v>1194</v>
      </c>
      <c r="S1" s="1" t="s">
        <v>1192</v>
      </c>
      <c r="T1" s="1" t="s">
        <v>1193</v>
      </c>
      <c r="U1" s="1" t="s">
        <v>970</v>
      </c>
      <c r="V1" s="1" t="s">
        <v>1198</v>
      </c>
      <c r="W1" s="1" t="s">
        <v>988</v>
      </c>
      <c r="X1" s="1" t="s">
        <v>1201</v>
      </c>
      <c r="Y1" s="1" t="s">
        <v>1204</v>
      </c>
      <c r="Z1" s="1" t="s">
        <v>1205</v>
      </c>
      <c r="AA1" t="s">
        <v>661</v>
      </c>
    </row>
    <row r="2" spans="1:35" x14ac:dyDescent="0.6">
      <c r="A2">
        <v>1</v>
      </c>
      <c r="B2" t="s">
        <v>669</v>
      </c>
      <c r="C2" t="s">
        <v>663</v>
      </c>
      <c r="D2" t="s">
        <v>664</v>
      </c>
      <c r="E2">
        <v>1987</v>
      </c>
      <c r="F2">
        <v>1895</v>
      </c>
      <c r="G2" t="s">
        <v>666</v>
      </c>
      <c r="H2" t="s">
        <v>665</v>
      </c>
      <c r="I2" t="s">
        <v>879</v>
      </c>
      <c r="J2" t="s">
        <v>670</v>
      </c>
      <c r="K2" t="s">
        <v>113</v>
      </c>
      <c r="L2" t="s">
        <v>671</v>
      </c>
      <c r="M2" t="s">
        <v>672</v>
      </c>
      <c r="N2" t="s">
        <v>672</v>
      </c>
      <c r="O2" t="s">
        <v>672</v>
      </c>
      <c r="P2" t="s">
        <v>672</v>
      </c>
      <c r="Q2" t="s">
        <v>1196</v>
      </c>
      <c r="R2" t="s">
        <v>672</v>
      </c>
      <c r="S2" t="s">
        <v>672</v>
      </c>
      <c r="T2" t="s">
        <v>672</v>
      </c>
      <c r="U2" t="s">
        <v>695</v>
      </c>
      <c r="V2" t="s">
        <v>672</v>
      </c>
      <c r="W2" t="s">
        <v>672</v>
      </c>
      <c r="X2" t="s">
        <v>672</v>
      </c>
      <c r="Z2" t="s">
        <v>672</v>
      </c>
    </row>
    <row r="3" spans="1:35" x14ac:dyDescent="0.6">
      <c r="A3">
        <f>A2+1</f>
        <v>2</v>
      </c>
      <c r="B3" t="s">
        <v>678</v>
      </c>
      <c r="C3" t="s">
        <v>679</v>
      </c>
      <c r="D3" t="s">
        <v>680</v>
      </c>
      <c r="E3">
        <v>1998</v>
      </c>
      <c r="F3">
        <v>1996</v>
      </c>
      <c r="G3" t="s">
        <v>666</v>
      </c>
      <c r="H3" t="s">
        <v>666</v>
      </c>
      <c r="I3" t="s">
        <v>681</v>
      </c>
      <c r="J3" t="s">
        <v>670</v>
      </c>
      <c r="K3" t="s">
        <v>113</v>
      </c>
      <c r="L3" t="s">
        <v>671</v>
      </c>
      <c r="M3" t="s">
        <v>672</v>
      </c>
      <c r="N3" t="s">
        <v>672</v>
      </c>
      <c r="P3" t="s">
        <v>672</v>
      </c>
      <c r="Q3" t="s">
        <v>1195</v>
      </c>
      <c r="R3" t="s">
        <v>672</v>
      </c>
      <c r="S3" t="s">
        <v>672</v>
      </c>
      <c r="T3" t="s">
        <v>672</v>
      </c>
      <c r="U3" t="s">
        <v>695</v>
      </c>
      <c r="W3" s="4" t="s">
        <v>672</v>
      </c>
      <c r="X3" s="4" t="s">
        <v>672</v>
      </c>
      <c r="Y3" s="4"/>
      <c r="Z3" t="s">
        <v>672</v>
      </c>
    </row>
    <row r="4" spans="1:35" x14ac:dyDescent="0.6">
      <c r="A4" s="10">
        <f t="shared" ref="A4:A19" si="0">A3+1</f>
        <v>3</v>
      </c>
      <c r="B4" s="10" t="s">
        <v>682</v>
      </c>
      <c r="C4" s="10" t="s">
        <v>684</v>
      </c>
      <c r="D4" s="10" t="s">
        <v>683</v>
      </c>
      <c r="E4" s="10">
        <v>1994</v>
      </c>
      <c r="F4" s="10" t="s">
        <v>702</v>
      </c>
      <c r="G4" s="10" t="s">
        <v>666</v>
      </c>
      <c r="H4" s="10" t="s">
        <v>666</v>
      </c>
      <c r="I4" s="10" t="s">
        <v>736</v>
      </c>
      <c r="J4" s="10" t="s">
        <v>689</v>
      </c>
      <c r="K4" s="14" t="s">
        <v>188</v>
      </c>
      <c r="L4" s="10" t="s">
        <v>671</v>
      </c>
      <c r="M4" s="10" t="s">
        <v>672</v>
      </c>
      <c r="N4" s="10" t="s">
        <v>672</v>
      </c>
      <c r="O4" s="10"/>
      <c r="P4" s="10" t="s">
        <v>672</v>
      </c>
      <c r="Q4" s="10"/>
      <c r="R4" s="10" t="s">
        <v>672</v>
      </c>
      <c r="S4" s="10" t="s">
        <v>672</v>
      </c>
      <c r="T4" s="10" t="s">
        <v>672</v>
      </c>
      <c r="U4" s="10" t="s">
        <v>695</v>
      </c>
      <c r="V4" s="10"/>
      <c r="W4" s="10" t="s">
        <v>672</v>
      </c>
      <c r="X4" s="10" t="s">
        <v>672</v>
      </c>
      <c r="Y4" s="10"/>
      <c r="Z4" t="s">
        <v>672</v>
      </c>
      <c r="AA4" s="46" t="s">
        <v>685</v>
      </c>
      <c r="AB4" s="46"/>
      <c r="AD4" t="s">
        <v>991</v>
      </c>
      <c r="AG4" t="s">
        <v>1114</v>
      </c>
    </row>
    <row r="5" spans="1:35" x14ac:dyDescent="0.6">
      <c r="A5">
        <f t="shared" si="0"/>
        <v>4</v>
      </c>
      <c r="B5" s="13" t="s">
        <v>686</v>
      </c>
      <c r="C5" s="13" t="s">
        <v>688</v>
      </c>
      <c r="D5" s="13" t="s">
        <v>687</v>
      </c>
      <c r="E5" s="13">
        <v>1978</v>
      </c>
      <c r="F5" s="13" t="s">
        <v>702</v>
      </c>
      <c r="G5" s="13" t="s">
        <v>666</v>
      </c>
      <c r="H5" s="13" t="s">
        <v>666</v>
      </c>
      <c r="I5" s="13" t="s">
        <v>696</v>
      </c>
      <c r="J5" s="13" t="s">
        <v>689</v>
      </c>
      <c r="K5" s="13" t="s">
        <v>189</v>
      </c>
      <c r="L5" s="13" t="s">
        <v>671</v>
      </c>
      <c r="M5" s="13" t="s">
        <v>695</v>
      </c>
      <c r="N5" s="13"/>
      <c r="S5" t="s">
        <v>672</v>
      </c>
      <c r="U5" t="s">
        <v>695</v>
      </c>
      <c r="AA5" s="61" t="s">
        <v>697</v>
      </c>
      <c r="AB5" s="61"/>
      <c r="AC5" s="61"/>
      <c r="AD5" s="61"/>
    </row>
    <row r="6" spans="1:35" x14ac:dyDescent="0.6">
      <c r="A6">
        <f t="shared" si="0"/>
        <v>5</v>
      </c>
      <c r="B6" t="s">
        <v>699</v>
      </c>
      <c r="C6" t="s">
        <v>701</v>
      </c>
      <c r="D6" t="s">
        <v>700</v>
      </c>
      <c r="E6">
        <v>2007</v>
      </c>
      <c r="F6">
        <v>2003</v>
      </c>
      <c r="G6" t="s">
        <v>666</v>
      </c>
      <c r="H6" t="s">
        <v>666</v>
      </c>
      <c r="I6" t="s">
        <v>681</v>
      </c>
      <c r="J6" t="s">
        <v>689</v>
      </c>
      <c r="K6" t="s">
        <v>211</v>
      </c>
      <c r="L6" t="s">
        <v>671</v>
      </c>
      <c r="M6" t="s">
        <v>672</v>
      </c>
      <c r="N6" t="s">
        <v>672</v>
      </c>
      <c r="P6" s="10" t="s">
        <v>672</v>
      </c>
      <c r="Q6" t="s">
        <v>1197</v>
      </c>
      <c r="R6" s="10" t="s">
        <v>672</v>
      </c>
      <c r="S6" t="s">
        <v>672</v>
      </c>
      <c r="T6" t="s">
        <v>672</v>
      </c>
      <c r="U6" t="s">
        <v>695</v>
      </c>
      <c r="W6" t="s">
        <v>672</v>
      </c>
      <c r="X6" t="s">
        <v>672</v>
      </c>
      <c r="Z6" t="s">
        <v>672</v>
      </c>
    </row>
    <row r="7" spans="1:35" x14ac:dyDescent="0.6">
      <c r="A7">
        <f t="shared" si="0"/>
        <v>6</v>
      </c>
      <c r="B7" t="s">
        <v>703</v>
      </c>
      <c r="C7" t="s">
        <v>705</v>
      </c>
      <c r="D7" t="s">
        <v>704</v>
      </c>
      <c r="E7">
        <v>2008</v>
      </c>
      <c r="F7">
        <v>2003</v>
      </c>
      <c r="G7" t="s">
        <v>666</v>
      </c>
      <c r="H7" t="s">
        <v>666</v>
      </c>
      <c r="I7" t="s">
        <v>681</v>
      </c>
      <c r="J7" t="s">
        <v>689</v>
      </c>
      <c r="K7" t="s">
        <v>247</v>
      </c>
      <c r="L7" t="s">
        <v>671</v>
      </c>
      <c r="M7" t="s">
        <v>672</v>
      </c>
      <c r="N7" t="s">
        <v>672</v>
      </c>
      <c r="P7" s="10" t="s">
        <v>672</v>
      </c>
      <c r="R7" s="10" t="s">
        <v>672</v>
      </c>
      <c r="S7" t="s">
        <v>672</v>
      </c>
      <c r="T7" t="s">
        <v>672</v>
      </c>
      <c r="U7" t="s">
        <v>695</v>
      </c>
      <c r="W7" t="s">
        <v>695</v>
      </c>
      <c r="X7" t="s">
        <v>672</v>
      </c>
      <c r="Z7" t="s">
        <v>672</v>
      </c>
    </row>
    <row r="8" spans="1:35" x14ac:dyDescent="0.6">
      <c r="A8">
        <f t="shared" si="0"/>
        <v>7</v>
      </c>
      <c r="B8" t="s">
        <v>707</v>
      </c>
      <c r="C8" t="s">
        <v>706</v>
      </c>
      <c r="D8" t="s">
        <v>708</v>
      </c>
      <c r="E8">
        <v>2013</v>
      </c>
      <c r="F8">
        <v>2010</v>
      </c>
      <c r="G8" t="s">
        <v>666</v>
      </c>
      <c r="H8" t="s">
        <v>666</v>
      </c>
      <c r="I8" t="s">
        <v>681</v>
      </c>
      <c r="J8" t="s">
        <v>670</v>
      </c>
      <c r="K8" t="s">
        <v>439</v>
      </c>
      <c r="L8" t="s">
        <v>671</v>
      </c>
      <c r="M8" t="s">
        <v>672</v>
      </c>
      <c r="N8" t="s">
        <v>672</v>
      </c>
      <c r="P8" s="10" t="s">
        <v>672</v>
      </c>
      <c r="R8" s="10" t="s">
        <v>672</v>
      </c>
      <c r="S8" t="s">
        <v>672</v>
      </c>
      <c r="T8" t="s">
        <v>672</v>
      </c>
      <c r="U8" t="s">
        <v>695</v>
      </c>
      <c r="W8" t="s">
        <v>672</v>
      </c>
      <c r="X8" t="s">
        <v>672</v>
      </c>
      <c r="Z8" t="s">
        <v>672</v>
      </c>
    </row>
    <row r="9" spans="1:35" x14ac:dyDescent="0.6">
      <c r="A9">
        <f t="shared" si="0"/>
        <v>8</v>
      </c>
      <c r="B9" t="s">
        <v>709</v>
      </c>
      <c r="C9" t="s">
        <v>710</v>
      </c>
      <c r="D9" t="s">
        <v>711</v>
      </c>
      <c r="E9">
        <v>2013</v>
      </c>
      <c r="F9" t="s">
        <v>715</v>
      </c>
      <c r="G9" t="s">
        <v>666</v>
      </c>
      <c r="H9" t="s">
        <v>665</v>
      </c>
      <c r="I9" t="s">
        <v>620</v>
      </c>
      <c r="J9" t="s">
        <v>689</v>
      </c>
      <c r="K9" t="s">
        <v>454</v>
      </c>
      <c r="L9" t="s">
        <v>671</v>
      </c>
      <c r="M9" t="s">
        <v>672</v>
      </c>
      <c r="N9" t="s">
        <v>672</v>
      </c>
      <c r="P9" s="10" t="s">
        <v>672</v>
      </c>
      <c r="R9" s="10" t="s">
        <v>672</v>
      </c>
      <c r="S9" t="s">
        <v>672</v>
      </c>
      <c r="T9" t="s">
        <v>672</v>
      </c>
      <c r="U9" s="62" t="s">
        <v>672</v>
      </c>
      <c r="V9" t="s">
        <v>672</v>
      </c>
      <c r="W9" t="s">
        <v>695</v>
      </c>
      <c r="X9" t="s">
        <v>672</v>
      </c>
      <c r="Z9" t="s">
        <v>672</v>
      </c>
      <c r="AA9" t="s">
        <v>716</v>
      </c>
    </row>
    <row r="10" spans="1:35" x14ac:dyDescent="0.6">
      <c r="A10">
        <f t="shared" si="0"/>
        <v>9</v>
      </c>
      <c r="B10" s="10" t="s">
        <v>712</v>
      </c>
      <c r="C10" t="s">
        <v>723</v>
      </c>
      <c r="D10" t="s">
        <v>714</v>
      </c>
      <c r="E10">
        <v>2018</v>
      </c>
      <c r="F10" t="s">
        <v>702</v>
      </c>
      <c r="G10" t="s">
        <v>666</v>
      </c>
      <c r="H10" t="s">
        <v>665</v>
      </c>
      <c r="I10" t="s">
        <v>620</v>
      </c>
      <c r="J10" t="s">
        <v>689</v>
      </c>
      <c r="K10" t="s">
        <v>454</v>
      </c>
      <c r="L10" t="s">
        <v>713</v>
      </c>
      <c r="M10" t="s">
        <v>672</v>
      </c>
      <c r="N10" t="s">
        <v>672</v>
      </c>
      <c r="P10" s="10" t="s">
        <v>672</v>
      </c>
      <c r="R10" s="10" t="s">
        <v>672</v>
      </c>
      <c r="S10" t="s">
        <v>672</v>
      </c>
      <c r="T10" t="s">
        <v>672</v>
      </c>
      <c r="U10" t="s">
        <v>695</v>
      </c>
      <c r="V10" s="10" t="s">
        <v>672</v>
      </c>
      <c r="W10" t="s">
        <v>695</v>
      </c>
      <c r="X10" t="s">
        <v>672</v>
      </c>
      <c r="Z10" t="s">
        <v>672</v>
      </c>
      <c r="AA10" t="s">
        <v>717</v>
      </c>
    </row>
    <row r="11" spans="1:35" x14ac:dyDescent="0.6">
      <c r="A11">
        <f t="shared" si="0"/>
        <v>10</v>
      </c>
      <c r="B11" s="14" t="s">
        <v>724</v>
      </c>
      <c r="C11" t="s">
        <v>730</v>
      </c>
      <c r="D11" t="s">
        <v>729</v>
      </c>
      <c r="E11">
        <v>1965</v>
      </c>
      <c r="F11">
        <v>1961</v>
      </c>
      <c r="G11" t="s">
        <v>666</v>
      </c>
      <c r="H11" t="s">
        <v>725</v>
      </c>
      <c r="I11" t="s">
        <v>726</v>
      </c>
      <c r="J11" t="s">
        <v>689</v>
      </c>
      <c r="K11" t="s">
        <v>454</v>
      </c>
      <c r="L11" t="s">
        <v>671</v>
      </c>
      <c r="M11" s="10" t="s">
        <v>672</v>
      </c>
      <c r="N11" t="s">
        <v>672</v>
      </c>
      <c r="P11" s="10" t="s">
        <v>672</v>
      </c>
      <c r="Q11" t="s">
        <v>1199</v>
      </c>
      <c r="R11" s="61" t="s">
        <v>726</v>
      </c>
      <c r="S11" t="s">
        <v>672</v>
      </c>
      <c r="T11" t="s">
        <v>672</v>
      </c>
      <c r="U11" t="s">
        <v>695</v>
      </c>
      <c r="V11" t="s">
        <v>672</v>
      </c>
      <c r="W11" t="s">
        <v>695</v>
      </c>
      <c r="X11" s="63"/>
      <c r="Y11" s="63"/>
      <c r="Z11" s="63"/>
      <c r="AA11" t="s">
        <v>731</v>
      </c>
      <c r="AH11" s="1" t="s">
        <v>652</v>
      </c>
      <c r="AI11" t="s">
        <v>653</v>
      </c>
    </row>
    <row r="12" spans="1:35" x14ac:dyDescent="0.6">
      <c r="A12">
        <f t="shared" si="0"/>
        <v>11</v>
      </c>
      <c r="B12" t="s">
        <v>737</v>
      </c>
      <c r="C12" t="s">
        <v>735</v>
      </c>
      <c r="D12" t="s">
        <v>734</v>
      </c>
      <c r="E12">
        <v>1980</v>
      </c>
      <c r="F12">
        <v>1978</v>
      </c>
      <c r="G12" t="s">
        <v>666</v>
      </c>
      <c r="H12" t="s">
        <v>666</v>
      </c>
      <c r="I12" t="s">
        <v>736</v>
      </c>
      <c r="J12" t="s">
        <v>689</v>
      </c>
      <c r="K12" t="s">
        <v>569</v>
      </c>
      <c r="L12" t="s">
        <v>671</v>
      </c>
      <c r="M12" t="s">
        <v>672</v>
      </c>
      <c r="N12" t="s">
        <v>672</v>
      </c>
      <c r="P12" s="10" t="s">
        <v>672</v>
      </c>
      <c r="R12" s="10" t="s">
        <v>672</v>
      </c>
      <c r="S12" t="s">
        <v>672</v>
      </c>
      <c r="T12" t="s">
        <v>672</v>
      </c>
      <c r="U12" t="s">
        <v>695</v>
      </c>
      <c r="W12" t="s">
        <v>672</v>
      </c>
      <c r="X12" t="s">
        <v>672</v>
      </c>
      <c r="Z12" t="s">
        <v>672</v>
      </c>
      <c r="AA12" t="s">
        <v>732</v>
      </c>
      <c r="AH12" s="1" t="s">
        <v>650</v>
      </c>
      <c r="AI12" t="s">
        <v>651</v>
      </c>
    </row>
    <row r="13" spans="1:35" x14ac:dyDescent="0.6">
      <c r="A13">
        <f t="shared" si="0"/>
        <v>12</v>
      </c>
      <c r="B13" s="10" t="s">
        <v>738</v>
      </c>
      <c r="C13" s="10" t="s">
        <v>740</v>
      </c>
      <c r="D13" s="10" t="s">
        <v>739</v>
      </c>
      <c r="E13" s="10">
        <v>1979</v>
      </c>
      <c r="F13" s="10" t="s">
        <v>1113</v>
      </c>
      <c r="G13" s="10" t="s">
        <v>666</v>
      </c>
      <c r="H13" s="10" t="s">
        <v>666</v>
      </c>
      <c r="I13" s="10" t="s">
        <v>681</v>
      </c>
      <c r="J13" t="s">
        <v>689</v>
      </c>
      <c r="K13" t="s">
        <v>454</v>
      </c>
      <c r="L13" t="s">
        <v>671</v>
      </c>
      <c r="M13" t="s">
        <v>672</v>
      </c>
      <c r="N13" t="s">
        <v>672</v>
      </c>
      <c r="O13" t="s">
        <v>672</v>
      </c>
      <c r="S13" t="s">
        <v>672</v>
      </c>
      <c r="T13" t="s">
        <v>672</v>
      </c>
      <c r="U13" s="62" t="s">
        <v>672</v>
      </c>
      <c r="W13" t="s">
        <v>695</v>
      </c>
      <c r="X13" t="s">
        <v>672</v>
      </c>
      <c r="Z13" t="s">
        <v>672</v>
      </c>
      <c r="AA13" t="s">
        <v>622</v>
      </c>
      <c r="AH13" s="1" t="s">
        <v>636</v>
      </c>
      <c r="AI13" t="s">
        <v>645</v>
      </c>
    </row>
    <row r="14" spans="1:35" x14ac:dyDescent="0.6">
      <c r="A14">
        <f t="shared" si="0"/>
        <v>13</v>
      </c>
      <c r="B14" t="s">
        <v>877</v>
      </c>
      <c r="C14" s="5" t="s">
        <v>882</v>
      </c>
      <c r="D14" t="s">
        <v>883</v>
      </c>
      <c r="E14">
        <v>2017</v>
      </c>
      <c r="F14" t="s">
        <v>884</v>
      </c>
      <c r="G14" s="9" t="s">
        <v>886</v>
      </c>
      <c r="H14" t="s">
        <v>665</v>
      </c>
      <c r="I14" t="s">
        <v>885</v>
      </c>
      <c r="J14" t="s">
        <v>670</v>
      </c>
      <c r="K14" s="31" t="s">
        <v>809</v>
      </c>
      <c r="L14" t="s">
        <v>713</v>
      </c>
      <c r="M14" t="s">
        <v>672</v>
      </c>
      <c r="N14" t="s">
        <v>672</v>
      </c>
      <c r="P14" t="s">
        <v>672</v>
      </c>
      <c r="R14" t="s">
        <v>672</v>
      </c>
      <c r="S14" t="s">
        <v>672</v>
      </c>
      <c r="T14" t="s">
        <v>672</v>
      </c>
      <c r="U14" s="62" t="s">
        <v>672</v>
      </c>
      <c r="W14" t="s">
        <v>695</v>
      </c>
      <c r="X14" t="s">
        <v>672</v>
      </c>
      <c r="Y14" t="s">
        <v>672</v>
      </c>
      <c r="Z14" t="s">
        <v>672</v>
      </c>
      <c r="AH14" s="1" t="s">
        <v>637</v>
      </c>
      <c r="AI14" t="s">
        <v>646</v>
      </c>
    </row>
    <row r="15" spans="1:35" x14ac:dyDescent="0.6">
      <c r="A15">
        <f t="shared" si="0"/>
        <v>14</v>
      </c>
      <c r="B15" s="17" t="s">
        <v>878</v>
      </c>
      <c r="C15" s="17" t="s">
        <v>888</v>
      </c>
      <c r="D15" s="17" t="s">
        <v>891</v>
      </c>
      <c r="E15" s="17">
        <v>2012</v>
      </c>
      <c r="F15" s="17" t="s">
        <v>889</v>
      </c>
      <c r="G15" s="17" t="s">
        <v>665</v>
      </c>
      <c r="H15" s="17" t="s">
        <v>665</v>
      </c>
      <c r="I15" s="17" t="s">
        <v>890</v>
      </c>
      <c r="J15" s="17" t="s">
        <v>670</v>
      </c>
      <c r="K15" s="31" t="s">
        <v>809</v>
      </c>
      <c r="L15" s="17" t="s">
        <v>713</v>
      </c>
      <c r="M15" s="15" t="s">
        <v>892</v>
      </c>
      <c r="U15" s="62" t="s">
        <v>672</v>
      </c>
      <c r="AA15" t="s">
        <v>887</v>
      </c>
      <c r="AH15" s="1" t="s">
        <v>638</v>
      </c>
      <c r="AI15" t="s">
        <v>647</v>
      </c>
    </row>
    <row r="16" spans="1:35" x14ac:dyDescent="0.6">
      <c r="A16">
        <f t="shared" si="0"/>
        <v>15</v>
      </c>
      <c r="B16" t="s">
        <v>876</v>
      </c>
      <c r="C16" s="5" t="s">
        <v>880</v>
      </c>
      <c r="D16" t="s">
        <v>881</v>
      </c>
      <c r="E16">
        <v>2021</v>
      </c>
      <c r="F16">
        <v>2013</v>
      </c>
      <c r="G16" s="9" t="s">
        <v>665</v>
      </c>
      <c r="H16" t="s">
        <v>665</v>
      </c>
      <c r="I16" t="s">
        <v>879</v>
      </c>
      <c r="J16" t="s">
        <v>670</v>
      </c>
      <c r="K16" s="31" t="s">
        <v>747</v>
      </c>
      <c r="L16" t="s">
        <v>713</v>
      </c>
      <c r="M16" t="s">
        <v>672</v>
      </c>
      <c r="N16" t="s">
        <v>672</v>
      </c>
      <c r="P16" t="s">
        <v>672</v>
      </c>
      <c r="R16" t="s">
        <v>672</v>
      </c>
      <c r="S16" t="s">
        <v>672</v>
      </c>
      <c r="T16" t="s">
        <v>672</v>
      </c>
      <c r="U16" t="s">
        <v>695</v>
      </c>
      <c r="W16" t="s">
        <v>695</v>
      </c>
      <c r="X16" t="s">
        <v>672</v>
      </c>
      <c r="Y16" t="s">
        <v>672</v>
      </c>
      <c r="Z16" t="s">
        <v>672</v>
      </c>
      <c r="AH16" s="1" t="s">
        <v>639</v>
      </c>
      <c r="AI16" t="s">
        <v>649</v>
      </c>
    </row>
    <row r="17" spans="1:35" x14ac:dyDescent="0.6">
      <c r="A17">
        <f t="shared" si="0"/>
        <v>16</v>
      </c>
      <c r="B17" t="s">
        <v>909</v>
      </c>
      <c r="C17" t="s">
        <v>985</v>
      </c>
      <c r="D17" t="s">
        <v>986</v>
      </c>
      <c r="E17">
        <v>1993</v>
      </c>
      <c r="F17" t="s">
        <v>987</v>
      </c>
      <c r="G17" t="s">
        <v>666</v>
      </c>
      <c r="H17" t="s">
        <v>666</v>
      </c>
      <c r="I17" t="s">
        <v>681</v>
      </c>
      <c r="J17" t="s">
        <v>670</v>
      </c>
      <c r="K17" s="5" t="s">
        <v>893</v>
      </c>
      <c r="L17" t="s">
        <v>910</v>
      </c>
      <c r="M17" t="s">
        <v>672</v>
      </c>
      <c r="N17" t="s">
        <v>672</v>
      </c>
      <c r="P17" s="10" t="s">
        <v>672</v>
      </c>
      <c r="R17" s="10" t="s">
        <v>672</v>
      </c>
      <c r="S17" t="s">
        <v>672</v>
      </c>
      <c r="T17" t="s">
        <v>672</v>
      </c>
      <c r="U17" s="62" t="s">
        <v>672</v>
      </c>
      <c r="W17" t="s">
        <v>695</v>
      </c>
      <c r="X17" t="s">
        <v>672</v>
      </c>
      <c r="Z17" t="s">
        <v>672</v>
      </c>
      <c r="AH17" s="1" t="s">
        <v>640</v>
      </c>
      <c r="AI17" t="s">
        <v>648</v>
      </c>
    </row>
    <row r="18" spans="1:35" x14ac:dyDescent="0.6">
      <c r="A18">
        <f t="shared" si="0"/>
        <v>17</v>
      </c>
      <c r="B18" t="s">
        <v>908</v>
      </c>
      <c r="C18" s="5" t="s">
        <v>983</v>
      </c>
      <c r="D18" s="5" t="s">
        <v>984</v>
      </c>
      <c r="E18">
        <v>2008</v>
      </c>
      <c r="F18">
        <v>2004</v>
      </c>
      <c r="G18" s="9" t="s">
        <v>665</v>
      </c>
      <c r="H18" t="s">
        <v>665</v>
      </c>
      <c r="I18" t="s">
        <v>982</v>
      </c>
      <c r="J18" t="s">
        <v>689</v>
      </c>
      <c r="K18" s="31" t="s">
        <v>928</v>
      </c>
      <c r="L18" t="s">
        <v>910</v>
      </c>
      <c r="M18" t="s">
        <v>672</v>
      </c>
      <c r="N18" t="s">
        <v>672</v>
      </c>
      <c r="P18" t="s">
        <v>672</v>
      </c>
      <c r="R18" t="s">
        <v>672</v>
      </c>
      <c r="S18" t="s">
        <v>672</v>
      </c>
      <c r="T18" t="s">
        <v>672</v>
      </c>
      <c r="U18" t="s">
        <v>695</v>
      </c>
      <c r="W18" t="s">
        <v>695</v>
      </c>
      <c r="X18" t="s">
        <v>672</v>
      </c>
      <c r="Z18" t="s">
        <v>672</v>
      </c>
      <c r="AA18" s="63" t="s">
        <v>1200</v>
      </c>
      <c r="AB18" s="63"/>
      <c r="AC18" s="63"/>
      <c r="AD18" s="63"/>
      <c r="AE18" s="63"/>
      <c r="AF18" s="63"/>
      <c r="AG18" s="63"/>
      <c r="AH18" s="1" t="s">
        <v>667</v>
      </c>
      <c r="AI18" t="s">
        <v>668</v>
      </c>
    </row>
    <row r="19" spans="1:35" x14ac:dyDescent="0.6">
      <c r="A19">
        <f t="shared" si="0"/>
        <v>18</v>
      </c>
      <c r="B19" t="s">
        <v>907</v>
      </c>
      <c r="C19" t="s">
        <v>980</v>
      </c>
      <c r="D19" s="5" t="s">
        <v>981</v>
      </c>
      <c r="E19">
        <v>1999</v>
      </c>
      <c r="F19">
        <v>1998</v>
      </c>
      <c r="G19" t="s">
        <v>666</v>
      </c>
      <c r="H19" t="s">
        <v>666</v>
      </c>
      <c r="I19" t="s">
        <v>681</v>
      </c>
      <c r="J19" t="s">
        <v>689</v>
      </c>
      <c r="K19" s="5" t="s">
        <v>569</v>
      </c>
      <c r="L19" t="s">
        <v>910</v>
      </c>
      <c r="M19" t="s">
        <v>672</v>
      </c>
      <c r="N19" t="s">
        <v>672</v>
      </c>
      <c r="P19" t="s">
        <v>672</v>
      </c>
      <c r="Q19" t="s">
        <v>1202</v>
      </c>
      <c r="R19" t="s">
        <v>672</v>
      </c>
      <c r="S19" t="s">
        <v>672</v>
      </c>
      <c r="T19" t="s">
        <v>672</v>
      </c>
      <c r="U19" t="s">
        <v>695</v>
      </c>
      <c r="W19" t="s">
        <v>695</v>
      </c>
      <c r="X19" t="s">
        <v>672</v>
      </c>
      <c r="Z19" t="s">
        <v>672</v>
      </c>
      <c r="AH19" s="1" t="s">
        <v>641</v>
      </c>
      <c r="AI19" t="s">
        <v>658</v>
      </c>
    </row>
    <row r="20" spans="1:35" x14ac:dyDescent="0.6">
      <c r="A20">
        <v>19</v>
      </c>
      <c r="B20" s="26" t="s">
        <v>997</v>
      </c>
      <c r="C20" t="s">
        <v>994</v>
      </c>
      <c r="D20" s="5" t="s">
        <v>993</v>
      </c>
      <c r="E20">
        <v>2011</v>
      </c>
      <c r="F20" t="s">
        <v>995</v>
      </c>
      <c r="G20" s="9" t="s">
        <v>665</v>
      </c>
      <c r="H20" t="s">
        <v>665</v>
      </c>
      <c r="I20" t="s">
        <v>996</v>
      </c>
      <c r="J20" t="s">
        <v>670</v>
      </c>
      <c r="K20" s="31" t="s">
        <v>809</v>
      </c>
      <c r="L20" t="s">
        <v>713</v>
      </c>
      <c r="M20" t="s">
        <v>672</v>
      </c>
      <c r="N20" t="s">
        <v>672</v>
      </c>
      <c r="O20" t="s">
        <v>672</v>
      </c>
      <c r="P20" t="s">
        <v>672</v>
      </c>
      <c r="R20" t="s">
        <v>672</v>
      </c>
      <c r="S20" t="s">
        <v>672</v>
      </c>
      <c r="T20" t="s">
        <v>672</v>
      </c>
      <c r="U20" s="62" t="s">
        <v>672</v>
      </c>
      <c r="W20" t="s">
        <v>695</v>
      </c>
      <c r="X20" t="s">
        <v>672</v>
      </c>
      <c r="Z20" t="s">
        <v>672</v>
      </c>
      <c r="AH20" s="1" t="s">
        <v>654</v>
      </c>
      <c r="AI20" t="s">
        <v>655</v>
      </c>
    </row>
    <row r="21" spans="1:35" x14ac:dyDescent="0.6">
      <c r="A21">
        <f>A20+1</f>
        <v>20</v>
      </c>
      <c r="B21" t="s">
        <v>1000</v>
      </c>
      <c r="C21" t="s">
        <v>1002</v>
      </c>
      <c r="D21" t="s">
        <v>999</v>
      </c>
      <c r="E21">
        <v>2021</v>
      </c>
      <c r="F21" t="s">
        <v>1004</v>
      </c>
      <c r="G21" t="s">
        <v>666</v>
      </c>
      <c r="H21" t="s">
        <v>666</v>
      </c>
      <c r="I21" t="s">
        <v>681</v>
      </c>
      <c r="J21" t="s">
        <v>689</v>
      </c>
      <c r="K21" s="5" t="s">
        <v>1003</v>
      </c>
      <c r="L21" t="s">
        <v>713</v>
      </c>
      <c r="M21" t="s">
        <v>672</v>
      </c>
      <c r="N21" t="s">
        <v>672</v>
      </c>
      <c r="O21" t="s">
        <v>672</v>
      </c>
      <c r="P21" t="s">
        <v>672</v>
      </c>
      <c r="R21" t="s">
        <v>672</v>
      </c>
      <c r="S21" t="s">
        <v>672</v>
      </c>
      <c r="T21" t="s">
        <v>672</v>
      </c>
      <c r="U21" s="62" t="s">
        <v>672</v>
      </c>
      <c r="W21" t="s">
        <v>695</v>
      </c>
      <c r="X21" t="s">
        <v>672</v>
      </c>
      <c r="Z21" t="s">
        <v>672</v>
      </c>
      <c r="AH21" s="1" t="s">
        <v>642</v>
      </c>
      <c r="AI21" t="s">
        <v>656</v>
      </c>
    </row>
    <row r="22" spans="1:35" x14ac:dyDescent="0.6">
      <c r="A22">
        <f t="shared" ref="A22:A26" si="1">A21+1</f>
        <v>21</v>
      </c>
      <c r="B22" t="s">
        <v>1005</v>
      </c>
      <c r="C22" t="s">
        <v>1008</v>
      </c>
      <c r="D22" t="s">
        <v>1006</v>
      </c>
      <c r="E22">
        <v>2020</v>
      </c>
      <c r="F22">
        <v>2019</v>
      </c>
      <c r="G22" t="s">
        <v>666</v>
      </c>
      <c r="H22" t="s">
        <v>666</v>
      </c>
      <c r="I22" t="s">
        <v>736</v>
      </c>
      <c r="J22" t="s">
        <v>689</v>
      </c>
      <c r="K22" s="5" t="s">
        <v>337</v>
      </c>
      <c r="L22" t="s">
        <v>713</v>
      </c>
      <c r="M22" t="s">
        <v>672</v>
      </c>
      <c r="N22" t="s">
        <v>672</v>
      </c>
      <c r="O22" t="s">
        <v>672</v>
      </c>
      <c r="P22" t="s">
        <v>672</v>
      </c>
      <c r="R22" t="s">
        <v>672</v>
      </c>
      <c r="S22" t="s">
        <v>672</v>
      </c>
      <c r="T22" t="s">
        <v>672</v>
      </c>
      <c r="U22" t="s">
        <v>695</v>
      </c>
      <c r="W22" t="s">
        <v>695</v>
      </c>
      <c r="X22" t="s">
        <v>672</v>
      </c>
      <c r="Z22" t="s">
        <v>672</v>
      </c>
      <c r="AH22" s="1" t="s">
        <v>643</v>
      </c>
      <c r="AI22" t="s">
        <v>657</v>
      </c>
    </row>
    <row r="23" spans="1:35" x14ac:dyDescent="0.6">
      <c r="A23">
        <f t="shared" si="1"/>
        <v>22</v>
      </c>
      <c r="B23" s="51" t="s">
        <v>1118</v>
      </c>
      <c r="C23" t="s">
        <v>1116</v>
      </c>
      <c r="D23" t="s">
        <v>1115</v>
      </c>
      <c r="E23">
        <v>2012</v>
      </c>
      <c r="F23" t="s">
        <v>1147</v>
      </c>
      <c r="G23" t="s">
        <v>666</v>
      </c>
      <c r="H23" t="s">
        <v>666</v>
      </c>
      <c r="I23" t="s">
        <v>681</v>
      </c>
      <c r="J23" t="s">
        <v>670</v>
      </c>
      <c r="K23" t="s">
        <v>1117</v>
      </c>
      <c r="L23" t="s">
        <v>1119</v>
      </c>
      <c r="M23" s="17" t="s">
        <v>672</v>
      </c>
      <c r="N23" t="s">
        <v>672</v>
      </c>
      <c r="P23" t="s">
        <v>672</v>
      </c>
      <c r="R23" t="s">
        <v>672</v>
      </c>
      <c r="S23" t="s">
        <v>672</v>
      </c>
      <c r="T23" t="s">
        <v>672</v>
      </c>
      <c r="W23" t="s">
        <v>695</v>
      </c>
      <c r="Z23" t="s">
        <v>672</v>
      </c>
      <c r="AH23" s="1" t="s">
        <v>644</v>
      </c>
      <c r="AI23" t="s">
        <v>659</v>
      </c>
    </row>
    <row r="24" spans="1:35" x14ac:dyDescent="0.6">
      <c r="A24">
        <f t="shared" si="1"/>
        <v>23</v>
      </c>
      <c r="B24" s="52" t="s">
        <v>1161</v>
      </c>
      <c r="C24" s="15" t="s">
        <v>1144</v>
      </c>
      <c r="D24" s="15" t="s">
        <v>1145</v>
      </c>
      <c r="E24" s="15">
        <v>2013</v>
      </c>
      <c r="F24" s="15"/>
      <c r="G24" s="15" t="s">
        <v>666</v>
      </c>
      <c r="H24" s="15" t="s">
        <v>666</v>
      </c>
      <c r="I24" s="15" t="s">
        <v>681</v>
      </c>
      <c r="J24" s="15" t="s">
        <v>670</v>
      </c>
      <c r="K24" s="15" t="s">
        <v>1146</v>
      </c>
      <c r="L24" s="15" t="s">
        <v>1119</v>
      </c>
      <c r="M24" s="15" t="s">
        <v>1148</v>
      </c>
      <c r="AH24" s="1" t="s">
        <v>676</v>
      </c>
      <c r="AI24" t="s">
        <v>677</v>
      </c>
    </row>
    <row r="25" spans="1:35" x14ac:dyDescent="0.6">
      <c r="A25">
        <f t="shared" si="1"/>
        <v>24</v>
      </c>
      <c r="B25" t="s">
        <v>1154</v>
      </c>
      <c r="C25" t="s">
        <v>1153</v>
      </c>
      <c r="D25" t="s">
        <v>1152</v>
      </c>
      <c r="E25">
        <v>2014</v>
      </c>
      <c r="L25" t="s">
        <v>1119</v>
      </c>
      <c r="M25" t="s">
        <v>695</v>
      </c>
      <c r="N25" t="s">
        <v>1155</v>
      </c>
      <c r="AH25" s="1" t="s">
        <v>741</v>
      </c>
      <c r="AI25" t="s">
        <v>660</v>
      </c>
    </row>
    <row r="26" spans="1:35" x14ac:dyDescent="0.6">
      <c r="A26">
        <f t="shared" si="1"/>
        <v>25</v>
      </c>
      <c r="B26" s="52" t="s">
        <v>1160</v>
      </c>
      <c r="C26" t="s">
        <v>1158</v>
      </c>
      <c r="D26" t="s">
        <v>1156</v>
      </c>
      <c r="E26">
        <v>2015</v>
      </c>
      <c r="F26">
        <v>2007</v>
      </c>
      <c r="G26" t="s">
        <v>666</v>
      </c>
      <c r="H26" t="s">
        <v>666</v>
      </c>
      <c r="I26" t="s">
        <v>681</v>
      </c>
      <c r="J26" t="s">
        <v>670</v>
      </c>
      <c r="K26" s="10" t="s">
        <v>1146</v>
      </c>
      <c r="L26" t="s">
        <v>1119</v>
      </c>
      <c r="M26" t="s">
        <v>695</v>
      </c>
      <c r="N26" t="s">
        <v>1179</v>
      </c>
      <c r="AH26" s="1" t="s">
        <v>661</v>
      </c>
      <c r="AI26" t="s">
        <v>662</v>
      </c>
    </row>
    <row r="27" spans="1:35" x14ac:dyDescent="0.6">
      <c r="B27" s="52" t="s">
        <v>1180</v>
      </c>
      <c r="C27" t="s">
        <v>1158</v>
      </c>
      <c r="D27" t="s">
        <v>1156</v>
      </c>
      <c r="E27">
        <v>2015</v>
      </c>
      <c r="G27" t="s">
        <v>665</v>
      </c>
      <c r="H27" t="s">
        <v>665</v>
      </c>
      <c r="J27" t="s">
        <v>670</v>
      </c>
      <c r="K27" s="10" t="s">
        <v>1159</v>
      </c>
      <c r="L27" t="s">
        <v>1119</v>
      </c>
      <c r="M27" t="s">
        <v>695</v>
      </c>
      <c r="N27" t="s">
        <v>1179</v>
      </c>
    </row>
    <row r="28" spans="1:35" x14ac:dyDescent="0.6">
      <c r="B28" s="10" t="s">
        <v>1187</v>
      </c>
      <c r="C28" t="s">
        <v>1184</v>
      </c>
      <c r="D28" s="4" t="s">
        <v>1182</v>
      </c>
      <c r="E28">
        <v>2011</v>
      </c>
      <c r="G28" t="s">
        <v>666</v>
      </c>
      <c r="H28" t="s">
        <v>666</v>
      </c>
      <c r="I28" t="s">
        <v>681</v>
      </c>
      <c r="J28" t="s">
        <v>670</v>
      </c>
      <c r="K28" s="10" t="s">
        <v>1189</v>
      </c>
      <c r="L28" t="s">
        <v>1190</v>
      </c>
      <c r="M28" t="s">
        <v>695</v>
      </c>
      <c r="N28" t="s">
        <v>1183</v>
      </c>
    </row>
    <row r="29" spans="1:35" x14ac:dyDescent="0.6">
      <c r="B29" s="10" t="s">
        <v>1188</v>
      </c>
      <c r="C29" t="s">
        <v>1186</v>
      </c>
      <c r="D29" t="s">
        <v>1185</v>
      </c>
      <c r="E29">
        <v>2009</v>
      </c>
      <c r="G29" t="s">
        <v>666</v>
      </c>
      <c r="H29" t="s">
        <v>666</v>
      </c>
      <c r="I29" t="s">
        <v>681</v>
      </c>
      <c r="J29" t="s">
        <v>670</v>
      </c>
      <c r="K29" t="s">
        <v>508</v>
      </c>
      <c r="L29" t="s">
        <v>1190</v>
      </c>
      <c r="M29" t="s">
        <v>695</v>
      </c>
      <c r="N29" t="s">
        <v>1183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7"/>
  <sheetViews>
    <sheetView topLeftCell="B1" workbookViewId="0">
      <selection activeCell="I5" sqref="I5:I16"/>
    </sheetView>
  </sheetViews>
  <sheetFormatPr defaultColWidth="10.796875" defaultRowHeight="15.6" x14ac:dyDescent="0.6"/>
  <cols>
    <col min="1" max="1" width="4" bestFit="1" customWidth="1"/>
    <col min="2" max="2" width="18.6484375" bestFit="1" customWidth="1"/>
    <col min="3" max="3" width="10.1484375" bestFit="1" customWidth="1"/>
    <col min="4" max="4" width="11.1484375" bestFit="1" customWidth="1"/>
    <col min="5" max="5" width="9.5" customWidth="1"/>
    <col min="6" max="6" width="5.1484375" bestFit="1" customWidth="1"/>
    <col min="7" max="7" width="8" bestFit="1" customWidth="1"/>
    <col min="8" max="8" width="12.5" bestFit="1" customWidth="1"/>
    <col min="9" max="9" width="7.34765625" customWidth="1"/>
    <col min="10" max="10" width="12" bestFit="1" customWidth="1"/>
    <col min="11" max="11" width="9.5" bestFit="1" customWidth="1"/>
  </cols>
  <sheetData>
    <row r="1" spans="1:19" x14ac:dyDescent="0.6">
      <c r="A1" s="2" t="s">
        <v>113</v>
      </c>
    </row>
    <row r="2" spans="1:19" x14ac:dyDescent="0.6">
      <c r="A2" t="s">
        <v>589</v>
      </c>
    </row>
    <row r="3" spans="1:19" x14ac:dyDescent="0.6">
      <c r="N3" t="s">
        <v>973</v>
      </c>
    </row>
    <row r="4" spans="1:19" s="1" customFormat="1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" t="s">
        <v>743</v>
      </c>
      <c r="G4" s="1" t="s">
        <v>744</v>
      </c>
      <c r="H4" s="1" t="s">
        <v>39</v>
      </c>
      <c r="I4" s="1" t="s">
        <v>40</v>
      </c>
      <c r="J4" s="1" t="s">
        <v>624</v>
      </c>
      <c r="K4" s="1" t="s">
        <v>629</v>
      </c>
      <c r="L4" s="1" t="s">
        <v>625</v>
      </c>
      <c r="M4" s="1" t="s">
        <v>623</v>
      </c>
      <c r="N4" s="1" t="s">
        <v>745</v>
      </c>
      <c r="O4" s="1" t="s">
        <v>746</v>
      </c>
      <c r="P4" s="12" t="s">
        <v>992</v>
      </c>
      <c r="Q4" s="12" t="s">
        <v>654</v>
      </c>
      <c r="R4" s="12" t="s">
        <v>1054</v>
      </c>
      <c r="S4" s="1" t="s">
        <v>971</v>
      </c>
    </row>
    <row r="5" spans="1:19" x14ac:dyDescent="0.6">
      <c r="A5" t="s">
        <v>89</v>
      </c>
      <c r="B5" t="s">
        <v>90</v>
      </c>
      <c r="C5">
        <v>58.416666999999997</v>
      </c>
      <c r="D5">
        <v>-134.83333300000001</v>
      </c>
      <c r="E5">
        <v>30</v>
      </c>
      <c r="F5">
        <v>5.7</v>
      </c>
      <c r="G5">
        <v>7.34</v>
      </c>
      <c r="H5">
        <v>102</v>
      </c>
      <c r="I5">
        <v>183</v>
      </c>
      <c r="J5">
        <v>55.85</v>
      </c>
      <c r="K5">
        <v>-3.2260810000000002</v>
      </c>
      <c r="L5">
        <v>185</v>
      </c>
      <c r="M5">
        <v>1985</v>
      </c>
      <c r="N5">
        <v>6.5583333333333327</v>
      </c>
      <c r="O5">
        <v>8.7916666666666696</v>
      </c>
      <c r="P5" t="s">
        <v>666</v>
      </c>
      <c r="Q5" t="s">
        <v>113</v>
      </c>
      <c r="R5" t="s">
        <v>670</v>
      </c>
      <c r="S5" t="s">
        <v>669</v>
      </c>
    </row>
    <row r="6" spans="1:19" x14ac:dyDescent="0.6">
      <c r="A6" t="s">
        <v>91</v>
      </c>
      <c r="B6" t="s">
        <v>92</v>
      </c>
      <c r="C6">
        <v>58.416666999999997</v>
      </c>
      <c r="D6">
        <v>-134.66666699999999</v>
      </c>
      <c r="E6">
        <v>45</v>
      </c>
      <c r="F6">
        <v>5.8</v>
      </c>
      <c r="G6">
        <v>8.76</v>
      </c>
      <c r="H6">
        <v>100</v>
      </c>
      <c r="I6">
        <v>183</v>
      </c>
      <c r="J6">
        <v>55.85</v>
      </c>
      <c r="K6">
        <v>-3.2260810000000002</v>
      </c>
      <c r="L6">
        <v>185</v>
      </c>
      <c r="M6">
        <v>1985</v>
      </c>
      <c r="N6">
        <v>6.5583333333333327</v>
      </c>
      <c r="O6">
        <v>8.7916666666666696</v>
      </c>
      <c r="P6" t="s">
        <v>666</v>
      </c>
      <c r="Q6" t="s">
        <v>113</v>
      </c>
      <c r="R6" t="s">
        <v>670</v>
      </c>
      <c r="S6" t="str">
        <f>S5</f>
        <v>NA ALNURU Cannell et al. 1987</v>
      </c>
    </row>
    <row r="7" spans="1:19" x14ac:dyDescent="0.6">
      <c r="A7" t="s">
        <v>93</v>
      </c>
      <c r="B7" t="s">
        <v>94</v>
      </c>
      <c r="C7">
        <v>57.5</v>
      </c>
      <c r="D7">
        <v>-135.83333300000001</v>
      </c>
      <c r="E7">
        <v>30</v>
      </c>
      <c r="F7">
        <v>6.6</v>
      </c>
      <c r="G7">
        <v>9.86</v>
      </c>
      <c r="H7">
        <v>99</v>
      </c>
      <c r="I7">
        <v>183</v>
      </c>
      <c r="J7">
        <v>55.85</v>
      </c>
      <c r="K7">
        <v>-3.2260810000000002</v>
      </c>
      <c r="L7">
        <v>185</v>
      </c>
      <c r="M7">
        <v>1985</v>
      </c>
      <c r="N7">
        <v>6.5583333333333327</v>
      </c>
      <c r="O7">
        <v>8.7916666666666696</v>
      </c>
      <c r="P7" t="s">
        <v>666</v>
      </c>
      <c r="Q7" t="s">
        <v>113</v>
      </c>
      <c r="R7" t="s">
        <v>670</v>
      </c>
      <c r="S7" t="str">
        <f t="shared" ref="S7:S16" si="0">S6</f>
        <v>NA ALNURU Cannell et al. 1987</v>
      </c>
    </row>
    <row r="8" spans="1:19" x14ac:dyDescent="0.6">
      <c r="A8" t="s">
        <v>95</v>
      </c>
      <c r="B8" t="s">
        <v>96</v>
      </c>
      <c r="C8">
        <v>55.416666999999997</v>
      </c>
      <c r="D8">
        <v>-132.83333300000001</v>
      </c>
      <c r="E8">
        <v>80</v>
      </c>
      <c r="F8">
        <v>6.9</v>
      </c>
      <c r="G8">
        <v>8.18</v>
      </c>
      <c r="H8">
        <v>99</v>
      </c>
      <c r="I8">
        <v>183</v>
      </c>
      <c r="J8">
        <v>55.85</v>
      </c>
      <c r="K8">
        <v>-3.2260810000000002</v>
      </c>
      <c r="L8">
        <v>185</v>
      </c>
      <c r="M8">
        <v>1985</v>
      </c>
      <c r="N8">
        <v>6.5583333333333327</v>
      </c>
      <c r="O8">
        <v>8.7916666666666696</v>
      </c>
      <c r="P8" t="s">
        <v>666</v>
      </c>
      <c r="Q8" t="s">
        <v>113</v>
      </c>
      <c r="R8" t="s">
        <v>670</v>
      </c>
      <c r="S8" t="str">
        <f t="shared" si="0"/>
        <v>NA ALNURU Cannell et al. 1987</v>
      </c>
    </row>
    <row r="9" spans="1:19" x14ac:dyDescent="0.6">
      <c r="A9" t="s">
        <v>97</v>
      </c>
      <c r="B9" t="s">
        <v>98</v>
      </c>
      <c r="C9">
        <v>48.333333000000003</v>
      </c>
      <c r="D9">
        <v>-116.083333</v>
      </c>
      <c r="E9">
        <v>740</v>
      </c>
      <c r="F9">
        <v>7.2</v>
      </c>
      <c r="G9">
        <v>6.19</v>
      </c>
      <c r="H9">
        <v>101</v>
      </c>
      <c r="I9">
        <v>199</v>
      </c>
      <c r="J9">
        <v>55.85</v>
      </c>
      <c r="K9">
        <v>-3.2260810000000002</v>
      </c>
      <c r="L9">
        <v>185</v>
      </c>
      <c r="M9">
        <v>1985</v>
      </c>
      <c r="N9">
        <v>6.5583333333333327</v>
      </c>
      <c r="O9">
        <v>8.7916666666666696</v>
      </c>
      <c r="P9" t="s">
        <v>666</v>
      </c>
      <c r="Q9" t="s">
        <v>113</v>
      </c>
      <c r="R9" t="s">
        <v>670</v>
      </c>
      <c r="S9" t="str">
        <f t="shared" si="0"/>
        <v>NA ALNURU Cannell et al. 1987</v>
      </c>
    </row>
    <row r="10" spans="1:19" x14ac:dyDescent="0.6">
      <c r="A10" t="s">
        <v>99</v>
      </c>
      <c r="B10" t="s">
        <v>48</v>
      </c>
      <c r="C10">
        <v>50.316667000000002</v>
      </c>
      <c r="D10">
        <v>-125.933333</v>
      </c>
      <c r="E10">
        <v>55</v>
      </c>
      <c r="F10">
        <v>8.4</v>
      </c>
      <c r="G10">
        <v>4.0999999999999996</v>
      </c>
      <c r="H10">
        <v>101</v>
      </c>
      <c r="I10">
        <v>190</v>
      </c>
      <c r="J10">
        <v>55.85</v>
      </c>
      <c r="K10">
        <v>-3.2260810000000002</v>
      </c>
      <c r="L10">
        <v>185</v>
      </c>
      <c r="M10">
        <v>1985</v>
      </c>
      <c r="N10">
        <v>6.5583333333333327</v>
      </c>
      <c r="O10">
        <v>8.7916666666666696</v>
      </c>
      <c r="P10" t="s">
        <v>666</v>
      </c>
      <c r="Q10" t="s">
        <v>113</v>
      </c>
      <c r="R10" t="s">
        <v>670</v>
      </c>
      <c r="S10" t="str">
        <f t="shared" si="0"/>
        <v>NA ALNURU Cannell et al. 1987</v>
      </c>
    </row>
    <row r="11" spans="1:19" x14ac:dyDescent="0.6">
      <c r="A11" t="s">
        <v>100</v>
      </c>
      <c r="B11" t="s">
        <v>101</v>
      </c>
      <c r="C11">
        <v>50.05</v>
      </c>
      <c r="D11">
        <v>-123.86666700000001</v>
      </c>
      <c r="E11">
        <v>15</v>
      </c>
      <c r="F11">
        <v>8.9</v>
      </c>
      <c r="G11">
        <v>5.22</v>
      </c>
      <c r="H11">
        <v>103</v>
      </c>
      <c r="I11">
        <v>196</v>
      </c>
      <c r="J11">
        <v>55.85</v>
      </c>
      <c r="K11">
        <v>-3.2260810000000002</v>
      </c>
      <c r="L11">
        <v>185</v>
      </c>
      <c r="M11">
        <v>1985</v>
      </c>
      <c r="N11">
        <v>6.5583333333333327</v>
      </c>
      <c r="O11">
        <v>8.7916666666666696</v>
      </c>
      <c r="P11" t="s">
        <v>666</v>
      </c>
      <c r="Q11" t="s">
        <v>113</v>
      </c>
      <c r="R11" t="s">
        <v>670</v>
      </c>
      <c r="S11" t="str">
        <f t="shared" si="0"/>
        <v>NA ALNURU Cannell et al. 1987</v>
      </c>
    </row>
    <row r="12" spans="1:19" x14ac:dyDescent="0.6">
      <c r="A12" t="s">
        <v>102</v>
      </c>
      <c r="B12" t="s">
        <v>103</v>
      </c>
      <c r="C12">
        <v>49.05</v>
      </c>
      <c r="D12">
        <v>-123.933333</v>
      </c>
      <c r="E12">
        <v>168</v>
      </c>
      <c r="F12">
        <v>9</v>
      </c>
      <c r="G12">
        <v>1.92</v>
      </c>
      <c r="H12">
        <v>105</v>
      </c>
      <c r="I12">
        <v>202</v>
      </c>
      <c r="J12">
        <v>55.85</v>
      </c>
      <c r="K12">
        <v>-3.2260810000000002</v>
      </c>
      <c r="L12">
        <v>185</v>
      </c>
      <c r="M12">
        <v>1985</v>
      </c>
      <c r="N12">
        <v>6.5583333333333327</v>
      </c>
      <c r="O12">
        <v>8.7916666666666696</v>
      </c>
      <c r="P12" t="s">
        <v>666</v>
      </c>
      <c r="Q12" t="s">
        <v>113</v>
      </c>
      <c r="R12" t="s">
        <v>670</v>
      </c>
      <c r="S12" t="str">
        <f t="shared" si="0"/>
        <v>NA ALNURU Cannell et al. 1987</v>
      </c>
    </row>
    <row r="13" spans="1:19" x14ac:dyDescent="0.6">
      <c r="A13" t="s">
        <v>104</v>
      </c>
      <c r="B13" t="s">
        <v>105</v>
      </c>
      <c r="C13">
        <v>48.7</v>
      </c>
      <c r="D13">
        <v>-123.683333</v>
      </c>
      <c r="E13">
        <v>521</v>
      </c>
      <c r="F13">
        <v>7.9</v>
      </c>
      <c r="G13">
        <v>1.73</v>
      </c>
      <c r="H13">
        <v>102</v>
      </c>
      <c r="I13">
        <v>198</v>
      </c>
      <c r="J13">
        <v>55.85</v>
      </c>
      <c r="K13">
        <v>-3.2260810000000002</v>
      </c>
      <c r="L13">
        <v>185</v>
      </c>
      <c r="M13">
        <v>1985</v>
      </c>
      <c r="N13">
        <v>6.5583333333333327</v>
      </c>
      <c r="O13">
        <v>8.7916666666666696</v>
      </c>
      <c r="P13" t="s">
        <v>666</v>
      </c>
      <c r="Q13" t="s">
        <v>113</v>
      </c>
      <c r="R13" t="s">
        <v>670</v>
      </c>
      <c r="S13" t="str">
        <f t="shared" si="0"/>
        <v>NA ALNURU Cannell et al. 1987</v>
      </c>
    </row>
    <row r="14" spans="1:19" x14ac:dyDescent="0.6">
      <c r="A14" t="s">
        <v>106</v>
      </c>
      <c r="B14" t="s">
        <v>107</v>
      </c>
      <c r="C14">
        <v>48.5</v>
      </c>
      <c r="D14">
        <v>-124.333333</v>
      </c>
      <c r="E14">
        <v>182</v>
      </c>
      <c r="F14">
        <v>8.1</v>
      </c>
      <c r="G14">
        <v>4.09</v>
      </c>
      <c r="H14">
        <v>102</v>
      </c>
      <c r="I14">
        <v>200</v>
      </c>
      <c r="J14">
        <v>55.85</v>
      </c>
      <c r="K14">
        <v>-3.2260810000000002</v>
      </c>
      <c r="L14">
        <v>185</v>
      </c>
      <c r="M14">
        <v>1985</v>
      </c>
      <c r="N14">
        <v>6.5583333333333327</v>
      </c>
      <c r="O14">
        <v>8.7916666666666696</v>
      </c>
      <c r="P14" t="s">
        <v>666</v>
      </c>
      <c r="Q14" t="s">
        <v>113</v>
      </c>
      <c r="R14" t="s">
        <v>670</v>
      </c>
      <c r="S14" t="str">
        <f t="shared" si="0"/>
        <v>NA ALNURU Cannell et al. 1987</v>
      </c>
    </row>
    <row r="15" spans="1:19" x14ac:dyDescent="0.6">
      <c r="A15" t="s">
        <v>108</v>
      </c>
      <c r="B15" t="s">
        <v>109</v>
      </c>
      <c r="C15">
        <v>48.366667</v>
      </c>
      <c r="D15">
        <v>-124.016667</v>
      </c>
      <c r="E15">
        <v>90</v>
      </c>
      <c r="F15">
        <v>9.3000000000000007</v>
      </c>
      <c r="G15">
        <v>2.85</v>
      </c>
      <c r="H15">
        <v>102</v>
      </c>
      <c r="I15">
        <v>204</v>
      </c>
      <c r="J15">
        <v>55.85</v>
      </c>
      <c r="K15">
        <v>-3.2260810000000002</v>
      </c>
      <c r="L15">
        <v>185</v>
      </c>
      <c r="M15">
        <v>1985</v>
      </c>
      <c r="N15">
        <v>6.5583333333333327</v>
      </c>
      <c r="O15">
        <v>8.7916666666666696</v>
      </c>
      <c r="P15" t="s">
        <v>666</v>
      </c>
      <c r="Q15" t="s">
        <v>113</v>
      </c>
      <c r="R15" t="s">
        <v>670</v>
      </c>
      <c r="S15" t="str">
        <f t="shared" si="0"/>
        <v>NA ALNURU Cannell et al. 1987</v>
      </c>
    </row>
    <row r="16" spans="1:19" x14ac:dyDescent="0.6">
      <c r="A16" t="s">
        <v>110</v>
      </c>
      <c r="B16" t="s">
        <v>111</v>
      </c>
      <c r="C16">
        <v>46.416666999999997</v>
      </c>
      <c r="D16">
        <v>-123.766667</v>
      </c>
      <c r="E16">
        <v>75</v>
      </c>
      <c r="F16">
        <v>10.9</v>
      </c>
      <c r="G16">
        <v>4.83</v>
      </c>
      <c r="H16">
        <v>103</v>
      </c>
      <c r="I16">
        <v>204</v>
      </c>
      <c r="J16">
        <v>55.85</v>
      </c>
      <c r="K16">
        <v>-3.2260810000000002</v>
      </c>
      <c r="L16">
        <v>185</v>
      </c>
      <c r="M16">
        <v>1985</v>
      </c>
      <c r="N16">
        <v>6.5583333333333327</v>
      </c>
      <c r="O16">
        <v>8.7916666666666696</v>
      </c>
      <c r="P16" t="s">
        <v>666</v>
      </c>
      <c r="Q16" t="s">
        <v>113</v>
      </c>
      <c r="R16" t="s">
        <v>670</v>
      </c>
      <c r="S16" t="str">
        <f t="shared" si="0"/>
        <v>NA ALNURU Cannell et al. 1987</v>
      </c>
    </row>
    <row r="22" spans="2:19" x14ac:dyDescent="0.6">
      <c r="B22">
        <v>12</v>
      </c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2:19" x14ac:dyDescent="0.6">
      <c r="J23" s="9" t="s">
        <v>616</v>
      </c>
      <c r="K23" s="9"/>
      <c r="L23" s="9" t="s">
        <v>967</v>
      </c>
      <c r="M23" s="9"/>
      <c r="N23" s="9"/>
      <c r="O23" s="9"/>
      <c r="P23" s="9"/>
      <c r="Q23" s="9"/>
      <c r="R23" s="9"/>
      <c r="S23" s="9"/>
    </row>
    <row r="26" spans="2:19" x14ac:dyDescent="0.6">
      <c r="J26" t="s">
        <v>627</v>
      </c>
      <c r="K26" t="s">
        <v>628</v>
      </c>
    </row>
    <row r="27" spans="2:19" x14ac:dyDescent="0.6">
      <c r="J27" t="s">
        <v>626</v>
      </c>
      <c r="K27">
        <v>55.85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62"/>
  <sheetViews>
    <sheetView workbookViewId="0">
      <selection activeCell="T55" sqref="T55"/>
    </sheetView>
  </sheetViews>
  <sheetFormatPr defaultColWidth="10.796875" defaultRowHeight="15.6" x14ac:dyDescent="0.6"/>
  <cols>
    <col min="1" max="1" width="4" bestFit="1" customWidth="1"/>
    <col min="2" max="2" width="17.148437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12" bestFit="1" customWidth="1"/>
    <col min="9" max="9" width="9.5" bestFit="1" customWidth="1"/>
    <col min="19" max="19" width="28.6484375" customWidth="1"/>
  </cols>
  <sheetData>
    <row r="1" spans="1:28" x14ac:dyDescent="0.6">
      <c r="A1" s="2" t="s">
        <v>113</v>
      </c>
    </row>
    <row r="2" spans="1:28" x14ac:dyDescent="0.6">
      <c r="A2" s="4" t="s">
        <v>590</v>
      </c>
    </row>
    <row r="3" spans="1:28" x14ac:dyDescent="0.6">
      <c r="D3" s="9" t="s">
        <v>612</v>
      </c>
      <c r="E3" s="9"/>
      <c r="F3" s="9"/>
      <c r="G3" s="9"/>
    </row>
    <row r="4" spans="1:28" x14ac:dyDescent="0.6">
      <c r="D4" s="9"/>
      <c r="E4" s="9"/>
      <c r="F4" s="9"/>
      <c r="G4" s="9"/>
      <c r="L4" s="11" t="s">
        <v>614</v>
      </c>
      <c r="M4" s="11"/>
      <c r="N4" s="11"/>
      <c r="O4" s="11"/>
      <c r="P4" s="11"/>
      <c r="Q4" s="11"/>
      <c r="R4" s="11"/>
    </row>
    <row r="5" spans="1:28" x14ac:dyDescent="0.6">
      <c r="D5" s="9" t="s">
        <v>613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x14ac:dyDescent="0.6">
      <c r="D6" s="10"/>
      <c r="E6" s="10"/>
      <c r="F6" s="10"/>
      <c r="G6" s="10"/>
      <c r="L6" t="s">
        <v>989</v>
      </c>
      <c r="N6" t="s">
        <v>742</v>
      </c>
    </row>
    <row r="7" spans="1:28" s="1" customFormat="1" x14ac:dyDescent="0.6">
      <c r="A7" s="1" t="s">
        <v>0</v>
      </c>
      <c r="B7" s="1" t="s">
        <v>1</v>
      </c>
      <c r="C7" s="1" t="s">
        <v>673</v>
      </c>
      <c r="D7" s="1" t="s">
        <v>674</v>
      </c>
      <c r="E7" s="1" t="s">
        <v>675</v>
      </c>
      <c r="F7" s="1" t="s">
        <v>743</v>
      </c>
      <c r="G7" s="1" t="s">
        <v>744</v>
      </c>
      <c r="H7" s="1" t="s">
        <v>39</v>
      </c>
      <c r="I7" s="1" t="s">
        <v>40</v>
      </c>
      <c r="J7" s="1" t="s">
        <v>624</v>
      </c>
      <c r="K7" s="1" t="s">
        <v>629</v>
      </c>
      <c r="L7" s="1" t="s">
        <v>625</v>
      </c>
      <c r="M7" s="1" t="s">
        <v>623</v>
      </c>
      <c r="N7" s="1" t="s">
        <v>745</v>
      </c>
      <c r="O7" s="1" t="s">
        <v>746</v>
      </c>
      <c r="P7" s="12" t="s">
        <v>992</v>
      </c>
      <c r="Q7" s="12" t="s">
        <v>654</v>
      </c>
      <c r="R7" s="12" t="s">
        <v>1054</v>
      </c>
      <c r="S7" s="1" t="s">
        <v>971</v>
      </c>
    </row>
    <row r="8" spans="1:28" x14ac:dyDescent="0.6">
      <c r="A8">
        <v>4</v>
      </c>
      <c r="B8" t="s">
        <v>114</v>
      </c>
      <c r="C8">
        <v>48.6</v>
      </c>
      <c r="D8">
        <v>-124.23</v>
      </c>
      <c r="E8">
        <v>20</v>
      </c>
      <c r="F8">
        <v>9.5</v>
      </c>
      <c r="G8">
        <v>5.47</v>
      </c>
      <c r="H8">
        <v>84.7</v>
      </c>
      <c r="I8">
        <v>335.4</v>
      </c>
      <c r="J8">
        <v>49.218600000000002</v>
      </c>
      <c r="K8">
        <v>-123.0548</v>
      </c>
      <c r="L8">
        <v>93</v>
      </c>
      <c r="M8">
        <v>1996</v>
      </c>
      <c r="N8">
        <v>10.1</v>
      </c>
      <c r="O8">
        <v>2.8</v>
      </c>
      <c r="P8" t="s">
        <v>666</v>
      </c>
      <c r="Q8" t="s">
        <v>113</v>
      </c>
      <c r="R8" t="s">
        <v>670</v>
      </c>
      <c r="S8" t="s">
        <v>678</v>
      </c>
    </row>
    <row r="9" spans="1:28" x14ac:dyDescent="0.6">
      <c r="A9">
        <v>6</v>
      </c>
      <c r="B9" t="s">
        <v>115</v>
      </c>
      <c r="C9">
        <v>48.77</v>
      </c>
      <c r="D9">
        <v>-124.97</v>
      </c>
      <c r="E9">
        <v>40</v>
      </c>
      <c r="F9">
        <v>9.8000000000000007</v>
      </c>
      <c r="G9">
        <v>6.36</v>
      </c>
      <c r="H9">
        <v>87</v>
      </c>
      <c r="I9">
        <v>330.3</v>
      </c>
      <c r="J9">
        <v>49.218600000000002</v>
      </c>
      <c r="K9">
        <v>-123.0548</v>
      </c>
      <c r="L9">
        <v>93</v>
      </c>
      <c r="M9">
        <v>1996</v>
      </c>
      <c r="N9">
        <v>10.1</v>
      </c>
      <c r="O9">
        <v>2.8</v>
      </c>
      <c r="P9" t="s">
        <v>666</v>
      </c>
      <c r="Q9" t="s">
        <v>113</v>
      </c>
      <c r="R9" t="s">
        <v>670</v>
      </c>
      <c r="S9" t="str">
        <f>S8</f>
        <v>NA ALNURU Hamann et al. 1998</v>
      </c>
    </row>
    <row r="10" spans="1:28" x14ac:dyDescent="0.6">
      <c r="A10">
        <v>8</v>
      </c>
      <c r="B10" t="s">
        <v>116</v>
      </c>
      <c r="C10">
        <v>48.83</v>
      </c>
      <c r="D10">
        <v>-124.67</v>
      </c>
      <c r="E10">
        <v>30</v>
      </c>
      <c r="F10">
        <v>8.9</v>
      </c>
      <c r="G10">
        <v>6.13</v>
      </c>
      <c r="H10">
        <v>86.2</v>
      </c>
      <c r="I10">
        <v>332.6</v>
      </c>
      <c r="J10">
        <v>49.218600000000002</v>
      </c>
      <c r="K10">
        <v>-123.0548</v>
      </c>
      <c r="L10">
        <v>93</v>
      </c>
      <c r="M10">
        <v>1996</v>
      </c>
      <c r="N10">
        <v>10.1</v>
      </c>
      <c r="O10">
        <v>2.8</v>
      </c>
      <c r="P10" t="s">
        <v>666</v>
      </c>
      <c r="Q10" t="s">
        <v>113</v>
      </c>
      <c r="R10" t="s">
        <v>670</v>
      </c>
      <c r="S10" t="str">
        <f t="shared" ref="S10:S62" si="0">S9</f>
        <v>NA ALNURU Hamann et al. 1998</v>
      </c>
    </row>
    <row r="11" spans="1:28" x14ac:dyDescent="0.6">
      <c r="A11">
        <v>9</v>
      </c>
      <c r="B11" t="s">
        <v>117</v>
      </c>
      <c r="C11">
        <v>48.85</v>
      </c>
      <c r="D11">
        <v>-123.65</v>
      </c>
      <c r="E11">
        <v>150</v>
      </c>
      <c r="F11">
        <v>9.6</v>
      </c>
      <c r="G11">
        <v>1.7</v>
      </c>
      <c r="H11">
        <v>88.9</v>
      </c>
      <c r="I11">
        <v>330.8</v>
      </c>
      <c r="J11">
        <v>49.218600000000002</v>
      </c>
      <c r="K11">
        <v>-123.0548</v>
      </c>
      <c r="L11">
        <v>93</v>
      </c>
      <c r="M11">
        <v>1996</v>
      </c>
      <c r="N11">
        <v>10.1</v>
      </c>
      <c r="O11">
        <v>2.8</v>
      </c>
      <c r="P11" t="s">
        <v>666</v>
      </c>
      <c r="Q11" t="s">
        <v>113</v>
      </c>
      <c r="R11" t="s">
        <v>670</v>
      </c>
      <c r="S11" t="str">
        <f t="shared" si="0"/>
        <v>NA ALNURU Hamann et al. 1998</v>
      </c>
    </row>
    <row r="12" spans="1:28" x14ac:dyDescent="0.6">
      <c r="A12">
        <v>10</v>
      </c>
      <c r="B12" t="s">
        <v>118</v>
      </c>
      <c r="C12">
        <v>48.92</v>
      </c>
      <c r="D12">
        <v>-124.5</v>
      </c>
      <c r="E12">
        <v>160</v>
      </c>
      <c r="F12">
        <v>8.9</v>
      </c>
      <c r="G12">
        <v>6.5</v>
      </c>
      <c r="H12">
        <v>88</v>
      </c>
      <c r="I12">
        <v>334.9</v>
      </c>
      <c r="J12">
        <v>49.218600000000002</v>
      </c>
      <c r="K12">
        <v>-123.0548</v>
      </c>
      <c r="L12">
        <v>93</v>
      </c>
      <c r="M12">
        <v>1996</v>
      </c>
      <c r="N12">
        <v>10.1</v>
      </c>
      <c r="O12">
        <v>2.8</v>
      </c>
      <c r="P12" t="s">
        <v>666</v>
      </c>
      <c r="Q12" t="s">
        <v>113</v>
      </c>
      <c r="R12" t="s">
        <v>670</v>
      </c>
      <c r="S12" t="str">
        <f t="shared" si="0"/>
        <v>NA ALNURU Hamann et al. 1998</v>
      </c>
    </row>
    <row r="13" spans="1:28" x14ac:dyDescent="0.6">
      <c r="A13">
        <v>11</v>
      </c>
      <c r="B13" t="s">
        <v>119</v>
      </c>
      <c r="C13">
        <v>48.92</v>
      </c>
      <c r="D13">
        <v>-124.87</v>
      </c>
      <c r="E13">
        <v>40</v>
      </c>
      <c r="F13">
        <v>9.3000000000000007</v>
      </c>
      <c r="G13">
        <v>6.15</v>
      </c>
      <c r="H13">
        <v>86.7</v>
      </c>
      <c r="I13">
        <v>333.1</v>
      </c>
      <c r="J13">
        <v>49.218600000000002</v>
      </c>
      <c r="K13">
        <v>-123.0548</v>
      </c>
      <c r="L13">
        <v>93</v>
      </c>
      <c r="M13">
        <v>1996</v>
      </c>
      <c r="N13">
        <v>10.1</v>
      </c>
      <c r="O13">
        <v>2.8</v>
      </c>
      <c r="P13" t="s">
        <v>666</v>
      </c>
      <c r="Q13" t="s">
        <v>113</v>
      </c>
      <c r="R13" t="s">
        <v>670</v>
      </c>
      <c r="S13" t="str">
        <f t="shared" si="0"/>
        <v>NA ALNURU Hamann et al. 1998</v>
      </c>
    </row>
    <row r="14" spans="1:28" x14ac:dyDescent="0.6">
      <c r="A14">
        <v>12</v>
      </c>
      <c r="B14" t="s">
        <v>120</v>
      </c>
      <c r="C14">
        <v>48.95</v>
      </c>
      <c r="D14">
        <v>-123.47</v>
      </c>
      <c r="E14">
        <v>50</v>
      </c>
      <c r="F14">
        <v>10.1</v>
      </c>
      <c r="G14">
        <v>1.7</v>
      </c>
      <c r="H14">
        <v>85.9</v>
      </c>
      <c r="I14">
        <v>334.5</v>
      </c>
      <c r="J14">
        <v>49.218600000000002</v>
      </c>
      <c r="K14">
        <v>-123.0548</v>
      </c>
      <c r="L14">
        <v>93</v>
      </c>
      <c r="M14">
        <v>1996</v>
      </c>
      <c r="N14">
        <v>10.1</v>
      </c>
      <c r="O14">
        <v>2.8</v>
      </c>
      <c r="P14" t="s">
        <v>666</v>
      </c>
      <c r="Q14" t="s">
        <v>113</v>
      </c>
      <c r="R14" t="s">
        <v>670</v>
      </c>
      <c r="S14" t="str">
        <f>S13</f>
        <v>NA ALNURU Hamann et al. 1998</v>
      </c>
    </row>
    <row r="15" spans="1:28" x14ac:dyDescent="0.6">
      <c r="A15">
        <v>13</v>
      </c>
      <c r="B15" t="s">
        <v>121</v>
      </c>
      <c r="C15">
        <v>48.97</v>
      </c>
      <c r="D15">
        <v>-124.72</v>
      </c>
      <c r="E15">
        <v>200</v>
      </c>
      <c r="F15">
        <v>9.1</v>
      </c>
      <c r="G15">
        <v>8.18</v>
      </c>
      <c r="H15">
        <v>86.3</v>
      </c>
      <c r="I15">
        <v>330</v>
      </c>
      <c r="J15">
        <v>49.218600000000002</v>
      </c>
      <c r="K15">
        <v>-123.0548</v>
      </c>
      <c r="L15">
        <v>93</v>
      </c>
      <c r="M15">
        <v>1996</v>
      </c>
      <c r="N15">
        <v>10.1</v>
      </c>
      <c r="O15">
        <v>2.8</v>
      </c>
      <c r="P15" t="s">
        <v>666</v>
      </c>
      <c r="Q15" t="s">
        <v>113</v>
      </c>
      <c r="R15" t="s">
        <v>670</v>
      </c>
      <c r="S15" t="str">
        <f t="shared" si="0"/>
        <v>NA ALNURU Hamann et al. 1998</v>
      </c>
    </row>
    <row r="16" spans="1:28" x14ac:dyDescent="0.6">
      <c r="A16">
        <v>14</v>
      </c>
      <c r="B16" t="s">
        <v>122</v>
      </c>
      <c r="C16">
        <v>49</v>
      </c>
      <c r="D16">
        <v>-125.57</v>
      </c>
      <c r="E16">
        <v>40</v>
      </c>
      <c r="F16">
        <v>9.3000000000000007</v>
      </c>
      <c r="G16">
        <v>6.24</v>
      </c>
      <c r="H16">
        <v>89.2</v>
      </c>
      <c r="I16">
        <v>336.8</v>
      </c>
      <c r="J16">
        <v>49.218600000000002</v>
      </c>
      <c r="K16">
        <v>-123.0548</v>
      </c>
      <c r="L16">
        <v>93</v>
      </c>
      <c r="M16">
        <v>1996</v>
      </c>
      <c r="N16">
        <v>10.1</v>
      </c>
      <c r="O16">
        <v>2.8</v>
      </c>
      <c r="P16" t="s">
        <v>666</v>
      </c>
      <c r="Q16" t="s">
        <v>113</v>
      </c>
      <c r="R16" t="s">
        <v>670</v>
      </c>
      <c r="S16" t="str">
        <f t="shared" si="0"/>
        <v>NA ALNURU Hamann et al. 1998</v>
      </c>
    </row>
    <row r="17" spans="1:19" x14ac:dyDescent="0.6">
      <c r="A17">
        <v>15</v>
      </c>
      <c r="B17" t="s">
        <v>123</v>
      </c>
      <c r="C17">
        <v>49.05</v>
      </c>
      <c r="D17">
        <v>-123.93</v>
      </c>
      <c r="E17">
        <v>107</v>
      </c>
      <c r="F17">
        <v>9.3000000000000007</v>
      </c>
      <c r="G17">
        <v>1.91</v>
      </c>
      <c r="H17">
        <v>84.6</v>
      </c>
      <c r="I17">
        <v>333.4</v>
      </c>
      <c r="J17">
        <v>49.218600000000002</v>
      </c>
      <c r="K17">
        <v>-123.0548</v>
      </c>
      <c r="L17">
        <v>93</v>
      </c>
      <c r="M17">
        <v>1996</v>
      </c>
      <c r="N17">
        <v>10.1</v>
      </c>
      <c r="O17">
        <v>2.8</v>
      </c>
      <c r="P17" t="s">
        <v>666</v>
      </c>
      <c r="Q17" t="s">
        <v>113</v>
      </c>
      <c r="R17" t="s">
        <v>670</v>
      </c>
      <c r="S17" t="str">
        <f t="shared" si="0"/>
        <v>NA ALNURU Hamann et al. 1998</v>
      </c>
    </row>
    <row r="18" spans="1:19" x14ac:dyDescent="0.6">
      <c r="A18">
        <v>17</v>
      </c>
      <c r="B18" t="s">
        <v>124</v>
      </c>
      <c r="C18">
        <v>49.05</v>
      </c>
      <c r="D18">
        <v>-124.7</v>
      </c>
      <c r="E18">
        <v>500</v>
      </c>
      <c r="F18">
        <v>7.5</v>
      </c>
      <c r="G18">
        <v>7.72</v>
      </c>
      <c r="H18">
        <v>84.8</v>
      </c>
      <c r="I18">
        <v>329.5</v>
      </c>
      <c r="J18">
        <v>49.218600000000002</v>
      </c>
      <c r="K18">
        <v>-123.0548</v>
      </c>
      <c r="L18">
        <v>93</v>
      </c>
      <c r="M18">
        <v>1996</v>
      </c>
      <c r="N18">
        <v>10.1</v>
      </c>
      <c r="O18">
        <v>2.8</v>
      </c>
      <c r="P18" t="s">
        <v>666</v>
      </c>
      <c r="Q18" t="s">
        <v>113</v>
      </c>
      <c r="R18" t="s">
        <v>670</v>
      </c>
      <c r="S18" t="str">
        <f t="shared" si="0"/>
        <v>NA ALNURU Hamann et al. 1998</v>
      </c>
    </row>
    <row r="19" spans="1:19" x14ac:dyDescent="0.6">
      <c r="A19">
        <v>18</v>
      </c>
      <c r="B19" t="s">
        <v>125</v>
      </c>
      <c r="C19">
        <v>49.05</v>
      </c>
      <c r="D19">
        <v>-125.45</v>
      </c>
      <c r="E19">
        <v>50</v>
      </c>
      <c r="F19">
        <v>9.1999999999999993</v>
      </c>
      <c r="G19">
        <v>7.03</v>
      </c>
      <c r="H19">
        <v>86.7</v>
      </c>
      <c r="I19">
        <v>327.39999999999998</v>
      </c>
      <c r="J19">
        <v>49.218600000000002</v>
      </c>
      <c r="K19">
        <v>-123.0548</v>
      </c>
      <c r="L19">
        <v>93</v>
      </c>
      <c r="M19">
        <v>1996</v>
      </c>
      <c r="N19">
        <v>10.1</v>
      </c>
      <c r="O19">
        <v>2.8</v>
      </c>
      <c r="P19" t="s">
        <v>666</v>
      </c>
      <c r="Q19" t="s">
        <v>113</v>
      </c>
      <c r="R19" t="s">
        <v>670</v>
      </c>
      <c r="S19" t="str">
        <f t="shared" si="0"/>
        <v>NA ALNURU Hamann et al. 1998</v>
      </c>
    </row>
    <row r="20" spans="1:19" x14ac:dyDescent="0.6">
      <c r="A20">
        <v>23</v>
      </c>
      <c r="B20" t="s">
        <v>126</v>
      </c>
      <c r="C20">
        <v>49.17</v>
      </c>
      <c r="D20">
        <v>-124.68</v>
      </c>
      <c r="E20">
        <v>400</v>
      </c>
      <c r="F20">
        <v>7.8</v>
      </c>
      <c r="G20">
        <v>5.46</v>
      </c>
      <c r="H20">
        <v>82.5</v>
      </c>
      <c r="I20">
        <v>333.7</v>
      </c>
      <c r="J20">
        <v>49.218600000000002</v>
      </c>
      <c r="K20">
        <v>-123.0548</v>
      </c>
      <c r="L20">
        <v>93</v>
      </c>
      <c r="M20">
        <v>1996</v>
      </c>
      <c r="N20">
        <v>10.1</v>
      </c>
      <c r="O20">
        <v>2.8</v>
      </c>
      <c r="P20" t="s">
        <v>666</v>
      </c>
      <c r="Q20" t="s">
        <v>113</v>
      </c>
      <c r="R20" t="s">
        <v>670</v>
      </c>
      <c r="S20" t="str">
        <f t="shared" si="0"/>
        <v>NA ALNURU Hamann et al. 1998</v>
      </c>
    </row>
    <row r="21" spans="1:19" x14ac:dyDescent="0.6">
      <c r="A21">
        <v>24</v>
      </c>
      <c r="B21" t="s">
        <v>127</v>
      </c>
      <c r="C21">
        <v>49.2</v>
      </c>
      <c r="D21">
        <v>-124.75</v>
      </c>
      <c r="E21">
        <v>100</v>
      </c>
      <c r="F21">
        <v>9.1</v>
      </c>
      <c r="G21">
        <v>2.89</v>
      </c>
      <c r="H21">
        <v>85.8</v>
      </c>
      <c r="I21">
        <v>333.4</v>
      </c>
      <c r="J21">
        <v>49.218600000000002</v>
      </c>
      <c r="K21">
        <v>-123.0548</v>
      </c>
      <c r="L21">
        <v>93</v>
      </c>
      <c r="M21">
        <v>1996</v>
      </c>
      <c r="N21">
        <v>10.1</v>
      </c>
      <c r="O21">
        <v>2.8</v>
      </c>
      <c r="P21" t="s">
        <v>666</v>
      </c>
      <c r="Q21" t="s">
        <v>113</v>
      </c>
      <c r="R21" t="s">
        <v>670</v>
      </c>
      <c r="S21" t="str">
        <f t="shared" si="0"/>
        <v>NA ALNURU Hamann et al. 1998</v>
      </c>
    </row>
    <row r="22" spans="1:19" x14ac:dyDescent="0.6">
      <c r="A22">
        <v>25</v>
      </c>
      <c r="B22" t="s">
        <v>128</v>
      </c>
      <c r="C22">
        <v>49.32</v>
      </c>
      <c r="D22">
        <v>-124.45</v>
      </c>
      <c r="E22">
        <v>50</v>
      </c>
      <c r="F22">
        <v>8.9</v>
      </c>
      <c r="G22">
        <v>2.0499999999999998</v>
      </c>
      <c r="H22">
        <v>84.7</v>
      </c>
      <c r="I22">
        <v>328.7</v>
      </c>
      <c r="J22">
        <v>49.218600000000002</v>
      </c>
      <c r="K22">
        <v>-123.0548</v>
      </c>
      <c r="L22">
        <v>93</v>
      </c>
      <c r="M22">
        <v>1996</v>
      </c>
      <c r="N22">
        <v>10.1</v>
      </c>
      <c r="O22">
        <v>2.8</v>
      </c>
      <c r="P22" t="s">
        <v>666</v>
      </c>
      <c r="Q22" t="s">
        <v>113</v>
      </c>
      <c r="R22" t="s">
        <v>670</v>
      </c>
      <c r="S22" t="str">
        <f t="shared" si="0"/>
        <v>NA ALNURU Hamann et al. 1998</v>
      </c>
    </row>
    <row r="23" spans="1:19" x14ac:dyDescent="0.6">
      <c r="A23">
        <v>29</v>
      </c>
      <c r="B23" t="s">
        <v>129</v>
      </c>
      <c r="C23">
        <v>49.53</v>
      </c>
      <c r="D23">
        <v>-124.88</v>
      </c>
      <c r="E23">
        <v>100</v>
      </c>
      <c r="F23">
        <v>8.6999999999999993</v>
      </c>
      <c r="G23">
        <v>2.33</v>
      </c>
      <c r="H23">
        <v>85.8</v>
      </c>
      <c r="I23">
        <v>334</v>
      </c>
      <c r="J23">
        <v>49.218600000000002</v>
      </c>
      <c r="K23">
        <v>-123.0548</v>
      </c>
      <c r="L23">
        <v>93</v>
      </c>
      <c r="M23">
        <v>1996</v>
      </c>
      <c r="N23">
        <v>10.1</v>
      </c>
      <c r="O23">
        <v>2.8</v>
      </c>
      <c r="P23" t="s">
        <v>666</v>
      </c>
      <c r="Q23" t="s">
        <v>113</v>
      </c>
      <c r="R23" t="s">
        <v>670</v>
      </c>
      <c r="S23" t="str">
        <f t="shared" si="0"/>
        <v>NA ALNURU Hamann et al. 1998</v>
      </c>
    </row>
    <row r="24" spans="1:19" x14ac:dyDescent="0.6">
      <c r="A24">
        <v>30</v>
      </c>
      <c r="B24" t="s">
        <v>130</v>
      </c>
      <c r="C24">
        <v>49.57</v>
      </c>
      <c r="D24">
        <v>-122.93</v>
      </c>
      <c r="E24">
        <v>190</v>
      </c>
      <c r="F24">
        <v>8.3000000000000007</v>
      </c>
      <c r="G24">
        <v>6.55</v>
      </c>
      <c r="H24">
        <v>84.1</v>
      </c>
      <c r="I24">
        <v>331.9</v>
      </c>
      <c r="J24">
        <v>49.218600000000002</v>
      </c>
      <c r="K24">
        <v>-123.0548</v>
      </c>
      <c r="L24">
        <v>93</v>
      </c>
      <c r="M24">
        <v>1996</v>
      </c>
      <c r="N24">
        <v>10.1</v>
      </c>
      <c r="O24">
        <v>2.8</v>
      </c>
      <c r="P24" t="s">
        <v>666</v>
      </c>
      <c r="Q24" t="s">
        <v>113</v>
      </c>
      <c r="R24" t="s">
        <v>670</v>
      </c>
      <c r="S24" t="str">
        <f t="shared" si="0"/>
        <v>NA ALNURU Hamann et al. 1998</v>
      </c>
    </row>
    <row r="25" spans="1:19" x14ac:dyDescent="0.6">
      <c r="A25">
        <v>31</v>
      </c>
      <c r="B25" t="s">
        <v>131</v>
      </c>
      <c r="C25">
        <v>49.65</v>
      </c>
      <c r="D25">
        <v>-124.03</v>
      </c>
      <c r="E25">
        <v>150</v>
      </c>
      <c r="F25">
        <v>9.4</v>
      </c>
      <c r="G25">
        <v>2.88</v>
      </c>
      <c r="H25">
        <v>82.4</v>
      </c>
      <c r="I25">
        <v>334.8</v>
      </c>
      <c r="J25">
        <v>49.218600000000002</v>
      </c>
      <c r="K25">
        <v>-123.0548</v>
      </c>
      <c r="L25">
        <v>93</v>
      </c>
      <c r="M25">
        <v>1996</v>
      </c>
      <c r="N25">
        <v>10.1</v>
      </c>
      <c r="O25">
        <v>2.8</v>
      </c>
      <c r="P25" t="s">
        <v>666</v>
      </c>
      <c r="Q25" t="s">
        <v>113</v>
      </c>
      <c r="R25" t="s">
        <v>670</v>
      </c>
      <c r="S25" t="str">
        <f t="shared" si="0"/>
        <v>NA ALNURU Hamann et al. 1998</v>
      </c>
    </row>
    <row r="26" spans="1:19" x14ac:dyDescent="0.6">
      <c r="A26">
        <v>32</v>
      </c>
      <c r="B26" t="s">
        <v>132</v>
      </c>
      <c r="C26">
        <v>49.72</v>
      </c>
      <c r="D26">
        <v>-123.12</v>
      </c>
      <c r="E26">
        <v>100</v>
      </c>
      <c r="F26">
        <v>8.5</v>
      </c>
      <c r="G26">
        <v>4.21</v>
      </c>
      <c r="H26">
        <v>80.3</v>
      </c>
      <c r="I26">
        <v>334.4</v>
      </c>
      <c r="J26">
        <v>49.218600000000002</v>
      </c>
      <c r="K26">
        <v>-123.0548</v>
      </c>
      <c r="L26">
        <v>93</v>
      </c>
      <c r="M26">
        <v>1996</v>
      </c>
      <c r="N26">
        <v>10.1</v>
      </c>
      <c r="O26">
        <v>2.8</v>
      </c>
      <c r="P26" t="s">
        <v>666</v>
      </c>
      <c r="Q26" t="s">
        <v>113</v>
      </c>
      <c r="R26" t="s">
        <v>670</v>
      </c>
      <c r="S26" t="str">
        <f t="shared" si="0"/>
        <v>NA ALNURU Hamann et al. 1998</v>
      </c>
    </row>
    <row r="27" spans="1:19" x14ac:dyDescent="0.6">
      <c r="A27">
        <v>33</v>
      </c>
      <c r="B27" t="s">
        <v>133</v>
      </c>
      <c r="C27">
        <v>49.75</v>
      </c>
      <c r="D27">
        <v>-125.12</v>
      </c>
      <c r="E27">
        <v>250</v>
      </c>
      <c r="F27">
        <v>8.1999999999999993</v>
      </c>
      <c r="G27">
        <v>2.56</v>
      </c>
      <c r="H27">
        <v>86.2</v>
      </c>
      <c r="I27">
        <v>331.1</v>
      </c>
      <c r="J27">
        <v>49.218600000000002</v>
      </c>
      <c r="K27">
        <v>-123.0548</v>
      </c>
      <c r="L27">
        <v>93</v>
      </c>
      <c r="M27">
        <v>1996</v>
      </c>
      <c r="N27">
        <v>10.1</v>
      </c>
      <c r="O27">
        <v>2.8</v>
      </c>
      <c r="P27" t="s">
        <v>666</v>
      </c>
      <c r="Q27" t="s">
        <v>113</v>
      </c>
      <c r="R27" t="s">
        <v>670</v>
      </c>
      <c r="S27" t="str">
        <f t="shared" si="0"/>
        <v>NA ALNURU Hamann et al. 1998</v>
      </c>
    </row>
    <row r="28" spans="1:19" x14ac:dyDescent="0.6">
      <c r="A28">
        <v>35</v>
      </c>
      <c r="B28" t="s">
        <v>134</v>
      </c>
      <c r="C28">
        <v>49.88</v>
      </c>
      <c r="D28">
        <v>-123.18</v>
      </c>
      <c r="E28">
        <v>250</v>
      </c>
      <c r="F28">
        <v>7.9</v>
      </c>
      <c r="G28">
        <v>3.88</v>
      </c>
      <c r="H28">
        <v>83</v>
      </c>
      <c r="I28">
        <v>331.6</v>
      </c>
      <c r="J28">
        <v>49.218600000000002</v>
      </c>
      <c r="K28">
        <v>-123.0548</v>
      </c>
      <c r="L28">
        <v>93</v>
      </c>
      <c r="M28">
        <v>1996</v>
      </c>
      <c r="N28">
        <v>10.1</v>
      </c>
      <c r="O28">
        <v>2.8</v>
      </c>
      <c r="P28" t="s">
        <v>666</v>
      </c>
      <c r="Q28" t="s">
        <v>113</v>
      </c>
      <c r="R28" t="s">
        <v>670</v>
      </c>
      <c r="S28" t="str">
        <f t="shared" si="0"/>
        <v>NA ALNURU Hamann et al. 1998</v>
      </c>
    </row>
    <row r="29" spans="1:19" x14ac:dyDescent="0.6">
      <c r="A29">
        <v>36</v>
      </c>
      <c r="B29" t="s">
        <v>135</v>
      </c>
      <c r="C29">
        <v>49.97</v>
      </c>
      <c r="D29">
        <v>-124.75</v>
      </c>
      <c r="E29">
        <v>150</v>
      </c>
      <c r="F29">
        <v>9.1</v>
      </c>
      <c r="G29">
        <v>2.76</v>
      </c>
      <c r="H29">
        <v>82.6</v>
      </c>
      <c r="I29">
        <v>332.4</v>
      </c>
      <c r="J29">
        <v>49.218600000000002</v>
      </c>
      <c r="K29">
        <v>-123.0548</v>
      </c>
      <c r="L29">
        <v>93</v>
      </c>
      <c r="M29">
        <v>1996</v>
      </c>
      <c r="N29">
        <v>10.1</v>
      </c>
      <c r="O29">
        <v>2.8</v>
      </c>
      <c r="P29" t="s">
        <v>666</v>
      </c>
      <c r="Q29" t="s">
        <v>113</v>
      </c>
      <c r="R29" t="s">
        <v>670</v>
      </c>
      <c r="S29" t="str">
        <f t="shared" si="0"/>
        <v>NA ALNURU Hamann et al. 1998</v>
      </c>
    </row>
    <row r="30" spans="1:19" x14ac:dyDescent="0.6">
      <c r="A30">
        <v>37</v>
      </c>
      <c r="B30" t="s">
        <v>136</v>
      </c>
      <c r="C30">
        <v>49.97</v>
      </c>
      <c r="D30">
        <v>-126.25</v>
      </c>
      <c r="E30">
        <v>1000</v>
      </c>
      <c r="F30">
        <v>4.4000000000000004</v>
      </c>
      <c r="G30">
        <v>4.97</v>
      </c>
      <c r="H30">
        <v>84.1</v>
      </c>
      <c r="I30">
        <v>328.8</v>
      </c>
      <c r="J30">
        <v>49.218600000000002</v>
      </c>
      <c r="K30">
        <v>-123.0548</v>
      </c>
      <c r="L30">
        <v>93</v>
      </c>
      <c r="M30">
        <v>1996</v>
      </c>
      <c r="N30">
        <v>10.1</v>
      </c>
      <c r="O30">
        <v>2.8</v>
      </c>
      <c r="P30" t="s">
        <v>666</v>
      </c>
      <c r="Q30" t="s">
        <v>113</v>
      </c>
      <c r="R30" t="s">
        <v>670</v>
      </c>
      <c r="S30" t="str">
        <f t="shared" si="0"/>
        <v>NA ALNURU Hamann et al. 1998</v>
      </c>
    </row>
    <row r="31" spans="1:19" x14ac:dyDescent="0.6">
      <c r="A31">
        <v>38</v>
      </c>
      <c r="B31" t="s">
        <v>137</v>
      </c>
      <c r="C31">
        <v>50.02</v>
      </c>
      <c r="D31">
        <v>-126.82</v>
      </c>
      <c r="E31">
        <v>200</v>
      </c>
      <c r="F31">
        <v>8.4</v>
      </c>
      <c r="G31">
        <v>8.67</v>
      </c>
      <c r="H31">
        <v>83.4</v>
      </c>
      <c r="I31">
        <v>329.8</v>
      </c>
      <c r="J31">
        <v>49.218600000000002</v>
      </c>
      <c r="K31">
        <v>-123.0548</v>
      </c>
      <c r="L31">
        <v>93</v>
      </c>
      <c r="M31">
        <v>1996</v>
      </c>
      <c r="N31">
        <v>10.1</v>
      </c>
      <c r="O31">
        <v>2.8</v>
      </c>
      <c r="P31" t="s">
        <v>666</v>
      </c>
      <c r="Q31" t="s">
        <v>113</v>
      </c>
      <c r="R31" t="s">
        <v>670</v>
      </c>
      <c r="S31" t="str">
        <f t="shared" si="0"/>
        <v>NA ALNURU Hamann et al. 1998</v>
      </c>
    </row>
    <row r="32" spans="1:19" x14ac:dyDescent="0.6">
      <c r="A32">
        <v>39</v>
      </c>
      <c r="B32" t="s">
        <v>138</v>
      </c>
      <c r="C32">
        <v>50.07</v>
      </c>
      <c r="D32">
        <v>-123.1</v>
      </c>
      <c r="E32">
        <v>540</v>
      </c>
      <c r="F32">
        <v>6.3</v>
      </c>
      <c r="G32">
        <v>3.48</v>
      </c>
      <c r="H32">
        <v>84</v>
      </c>
      <c r="I32">
        <v>326.60000000000002</v>
      </c>
      <c r="J32">
        <v>49.218600000000002</v>
      </c>
      <c r="K32">
        <v>-123.0548</v>
      </c>
      <c r="L32">
        <v>93</v>
      </c>
      <c r="M32">
        <v>1996</v>
      </c>
      <c r="N32">
        <v>10.1</v>
      </c>
      <c r="O32">
        <v>2.8</v>
      </c>
      <c r="P32" t="s">
        <v>666</v>
      </c>
      <c r="Q32" t="s">
        <v>113</v>
      </c>
      <c r="R32" t="s">
        <v>670</v>
      </c>
      <c r="S32" t="str">
        <f t="shared" si="0"/>
        <v>NA ALNURU Hamann et al. 1998</v>
      </c>
    </row>
    <row r="33" spans="1:19" x14ac:dyDescent="0.6">
      <c r="A33">
        <v>40</v>
      </c>
      <c r="B33" t="s">
        <v>139</v>
      </c>
      <c r="C33">
        <v>50.08</v>
      </c>
      <c r="D33">
        <v>-125.53</v>
      </c>
      <c r="E33">
        <v>100</v>
      </c>
      <c r="F33">
        <v>9.1</v>
      </c>
      <c r="G33">
        <v>2.66</v>
      </c>
      <c r="H33">
        <v>84.4</v>
      </c>
      <c r="I33">
        <v>328.9</v>
      </c>
      <c r="J33">
        <v>49.218600000000002</v>
      </c>
      <c r="K33">
        <v>-123.0548</v>
      </c>
      <c r="L33">
        <v>93</v>
      </c>
      <c r="M33">
        <v>1996</v>
      </c>
      <c r="N33">
        <v>10.1</v>
      </c>
      <c r="O33">
        <v>2.8</v>
      </c>
      <c r="P33" t="s">
        <v>666</v>
      </c>
      <c r="Q33" t="s">
        <v>113</v>
      </c>
      <c r="R33" t="s">
        <v>670</v>
      </c>
      <c r="S33" t="str">
        <f t="shared" si="0"/>
        <v>NA ALNURU Hamann et al. 1998</v>
      </c>
    </row>
    <row r="34" spans="1:19" x14ac:dyDescent="0.6">
      <c r="A34">
        <v>41</v>
      </c>
      <c r="B34" t="s">
        <v>140</v>
      </c>
      <c r="C34">
        <v>50.17</v>
      </c>
      <c r="D34">
        <v>-125.22</v>
      </c>
      <c r="E34">
        <v>50</v>
      </c>
      <c r="F34">
        <v>9</v>
      </c>
      <c r="G34">
        <v>3.48</v>
      </c>
      <c r="H34">
        <v>81.7</v>
      </c>
      <c r="I34">
        <v>329.8</v>
      </c>
      <c r="J34">
        <v>49.218600000000002</v>
      </c>
      <c r="K34">
        <v>-123.0548</v>
      </c>
      <c r="L34">
        <v>93</v>
      </c>
      <c r="M34">
        <v>1996</v>
      </c>
      <c r="N34">
        <v>10.1</v>
      </c>
      <c r="O34">
        <v>2.8</v>
      </c>
      <c r="P34" t="s">
        <v>666</v>
      </c>
      <c r="Q34" t="s">
        <v>113</v>
      </c>
      <c r="R34" t="s">
        <v>670</v>
      </c>
      <c r="S34" t="str">
        <f t="shared" si="0"/>
        <v>NA ALNURU Hamann et al. 1998</v>
      </c>
    </row>
    <row r="35" spans="1:19" x14ac:dyDescent="0.6">
      <c r="A35">
        <v>42</v>
      </c>
      <c r="B35" t="s">
        <v>141</v>
      </c>
      <c r="C35">
        <v>50.18</v>
      </c>
      <c r="D35">
        <v>-126.43</v>
      </c>
      <c r="E35">
        <v>250</v>
      </c>
      <c r="F35">
        <v>8.4</v>
      </c>
      <c r="G35">
        <v>5.53</v>
      </c>
      <c r="H35">
        <v>81.8</v>
      </c>
      <c r="I35">
        <v>330.2</v>
      </c>
      <c r="J35">
        <v>49.218600000000002</v>
      </c>
      <c r="K35">
        <v>-123.0548</v>
      </c>
      <c r="L35">
        <v>93</v>
      </c>
      <c r="M35">
        <v>1996</v>
      </c>
      <c r="N35">
        <v>10.1</v>
      </c>
      <c r="O35">
        <v>2.8</v>
      </c>
      <c r="P35" t="s">
        <v>666</v>
      </c>
      <c r="Q35" t="s">
        <v>113</v>
      </c>
      <c r="R35" t="s">
        <v>670</v>
      </c>
      <c r="S35" t="str">
        <f t="shared" si="0"/>
        <v>NA ALNURU Hamann et al. 1998</v>
      </c>
    </row>
    <row r="36" spans="1:19" x14ac:dyDescent="0.6">
      <c r="A36">
        <v>43</v>
      </c>
      <c r="B36" t="s">
        <v>142</v>
      </c>
      <c r="C36">
        <v>50.22</v>
      </c>
      <c r="D36">
        <v>-125.55</v>
      </c>
      <c r="E36">
        <v>700</v>
      </c>
      <c r="F36">
        <v>6.1</v>
      </c>
      <c r="G36">
        <v>3.72</v>
      </c>
      <c r="H36">
        <v>85.4</v>
      </c>
      <c r="I36">
        <v>326.8</v>
      </c>
      <c r="J36">
        <v>49.218600000000002</v>
      </c>
      <c r="K36">
        <v>-123.0548</v>
      </c>
      <c r="L36">
        <v>93</v>
      </c>
      <c r="M36">
        <v>1996</v>
      </c>
      <c r="N36">
        <v>10.1</v>
      </c>
      <c r="O36">
        <v>2.8</v>
      </c>
      <c r="P36" t="s">
        <v>666</v>
      </c>
      <c r="Q36" t="s">
        <v>113</v>
      </c>
      <c r="R36" t="s">
        <v>670</v>
      </c>
      <c r="S36" t="str">
        <f t="shared" si="0"/>
        <v>NA ALNURU Hamann et al. 1998</v>
      </c>
    </row>
    <row r="37" spans="1:19" x14ac:dyDescent="0.6">
      <c r="A37">
        <v>44</v>
      </c>
      <c r="B37" t="s">
        <v>143</v>
      </c>
      <c r="C37">
        <v>50.23</v>
      </c>
      <c r="D37">
        <v>-125.72</v>
      </c>
      <c r="E37">
        <v>250</v>
      </c>
      <c r="F37">
        <v>7.7</v>
      </c>
      <c r="G37">
        <v>3.26</v>
      </c>
      <c r="H37">
        <v>84.8</v>
      </c>
      <c r="I37">
        <v>328.8</v>
      </c>
      <c r="J37">
        <v>49.218600000000002</v>
      </c>
      <c r="K37">
        <v>-123.0548</v>
      </c>
      <c r="L37">
        <v>93</v>
      </c>
      <c r="M37">
        <v>1996</v>
      </c>
      <c r="N37">
        <v>10.1</v>
      </c>
      <c r="O37">
        <v>2.8</v>
      </c>
      <c r="P37" t="s">
        <v>666</v>
      </c>
      <c r="Q37" t="s">
        <v>113</v>
      </c>
      <c r="R37" t="s">
        <v>670</v>
      </c>
      <c r="S37" t="str">
        <f t="shared" si="0"/>
        <v>NA ALNURU Hamann et al. 1998</v>
      </c>
    </row>
    <row r="38" spans="1:19" x14ac:dyDescent="0.6">
      <c r="A38">
        <v>45</v>
      </c>
      <c r="B38" t="s">
        <v>144</v>
      </c>
      <c r="C38">
        <v>50.23</v>
      </c>
      <c r="D38">
        <v>-125.72</v>
      </c>
      <c r="E38">
        <v>300</v>
      </c>
      <c r="F38">
        <v>7.5</v>
      </c>
      <c r="G38">
        <v>3.26</v>
      </c>
      <c r="H38">
        <v>86.7</v>
      </c>
      <c r="I38">
        <v>330.9</v>
      </c>
      <c r="J38">
        <v>49.218600000000002</v>
      </c>
      <c r="K38">
        <v>-123.0548</v>
      </c>
      <c r="L38">
        <v>93</v>
      </c>
      <c r="M38">
        <v>1996</v>
      </c>
      <c r="N38">
        <v>10.1</v>
      </c>
      <c r="O38">
        <v>2.8</v>
      </c>
      <c r="P38" t="s">
        <v>666</v>
      </c>
      <c r="Q38" t="s">
        <v>113</v>
      </c>
      <c r="R38" t="s">
        <v>670</v>
      </c>
      <c r="S38" t="str">
        <f t="shared" si="0"/>
        <v>NA ALNURU Hamann et al. 1998</v>
      </c>
    </row>
    <row r="39" spans="1:19" x14ac:dyDescent="0.6">
      <c r="A39">
        <v>47</v>
      </c>
      <c r="B39" t="s">
        <v>145</v>
      </c>
      <c r="C39">
        <v>50.35</v>
      </c>
      <c r="D39">
        <v>-125.92</v>
      </c>
      <c r="E39">
        <v>80</v>
      </c>
      <c r="F39">
        <v>8.1</v>
      </c>
      <c r="G39">
        <v>4.08</v>
      </c>
      <c r="H39">
        <v>82.1</v>
      </c>
      <c r="I39">
        <v>329.6</v>
      </c>
      <c r="J39">
        <v>49.218600000000002</v>
      </c>
      <c r="K39">
        <v>-123.0548</v>
      </c>
      <c r="L39">
        <v>93</v>
      </c>
      <c r="M39">
        <v>1996</v>
      </c>
      <c r="N39">
        <v>10.1</v>
      </c>
      <c r="O39">
        <v>2.8</v>
      </c>
      <c r="P39" t="s">
        <v>666</v>
      </c>
      <c r="Q39" t="s">
        <v>113</v>
      </c>
      <c r="R39" t="s">
        <v>670</v>
      </c>
      <c r="S39" t="str">
        <f t="shared" si="0"/>
        <v>NA ALNURU Hamann et al. 1998</v>
      </c>
    </row>
    <row r="40" spans="1:19" x14ac:dyDescent="0.6">
      <c r="A40">
        <v>48</v>
      </c>
      <c r="B40" t="s">
        <v>146</v>
      </c>
      <c r="C40">
        <v>50.6</v>
      </c>
      <c r="D40">
        <v>-128.25</v>
      </c>
      <c r="E40">
        <v>30</v>
      </c>
      <c r="F40">
        <v>8.9</v>
      </c>
      <c r="G40">
        <v>7.28</v>
      </c>
      <c r="H40">
        <v>88.1</v>
      </c>
      <c r="I40">
        <v>330.6</v>
      </c>
      <c r="J40">
        <v>49.218600000000002</v>
      </c>
      <c r="K40">
        <v>-123.0548</v>
      </c>
      <c r="L40">
        <v>93</v>
      </c>
      <c r="M40">
        <v>1996</v>
      </c>
      <c r="N40">
        <v>10.1</v>
      </c>
      <c r="O40">
        <v>2.8</v>
      </c>
      <c r="P40" t="s">
        <v>666</v>
      </c>
      <c r="Q40" t="s">
        <v>113</v>
      </c>
      <c r="R40" t="s">
        <v>670</v>
      </c>
      <c r="S40" t="str">
        <f t="shared" si="0"/>
        <v>NA ALNURU Hamann et al. 1998</v>
      </c>
    </row>
    <row r="41" spans="1:19" x14ac:dyDescent="0.6">
      <c r="A41">
        <v>49</v>
      </c>
      <c r="B41" t="s">
        <v>147</v>
      </c>
      <c r="C41">
        <v>50.62</v>
      </c>
      <c r="D41">
        <v>-127.25</v>
      </c>
      <c r="E41">
        <v>37</v>
      </c>
      <c r="F41">
        <v>8.3000000000000007</v>
      </c>
      <c r="G41">
        <v>4.1399999999999997</v>
      </c>
      <c r="H41">
        <v>83.7</v>
      </c>
      <c r="I41">
        <v>330.9</v>
      </c>
      <c r="J41">
        <v>49.218600000000002</v>
      </c>
      <c r="K41">
        <v>-123.0548</v>
      </c>
      <c r="L41">
        <v>93</v>
      </c>
      <c r="M41">
        <v>1996</v>
      </c>
      <c r="N41">
        <v>10.1</v>
      </c>
      <c r="O41">
        <v>2.8</v>
      </c>
      <c r="P41" t="s">
        <v>666</v>
      </c>
      <c r="Q41" t="s">
        <v>113</v>
      </c>
      <c r="R41" t="s">
        <v>670</v>
      </c>
      <c r="S41" t="str">
        <f t="shared" si="0"/>
        <v>NA ALNURU Hamann et al. 1998</v>
      </c>
    </row>
    <row r="42" spans="1:19" x14ac:dyDescent="0.6">
      <c r="A42">
        <v>50</v>
      </c>
      <c r="B42" t="s">
        <v>148</v>
      </c>
      <c r="C42">
        <v>50.67</v>
      </c>
      <c r="D42">
        <v>-128.07</v>
      </c>
      <c r="E42">
        <v>20</v>
      </c>
      <c r="F42">
        <v>8.3000000000000007</v>
      </c>
      <c r="G42">
        <v>7.82</v>
      </c>
      <c r="H42">
        <v>85.3</v>
      </c>
      <c r="I42">
        <v>323.7</v>
      </c>
      <c r="J42">
        <v>49.218600000000002</v>
      </c>
      <c r="K42">
        <v>-123.0548</v>
      </c>
      <c r="L42">
        <v>93</v>
      </c>
      <c r="M42">
        <v>1996</v>
      </c>
      <c r="N42">
        <v>10.1</v>
      </c>
      <c r="O42">
        <v>2.8</v>
      </c>
      <c r="P42" t="s">
        <v>666</v>
      </c>
      <c r="Q42" t="s">
        <v>113</v>
      </c>
      <c r="R42" t="s">
        <v>670</v>
      </c>
      <c r="S42" t="str">
        <f t="shared" si="0"/>
        <v>NA ALNURU Hamann et al. 1998</v>
      </c>
    </row>
    <row r="43" spans="1:19" x14ac:dyDescent="0.6">
      <c r="A43">
        <v>51</v>
      </c>
      <c r="B43" t="s">
        <v>149</v>
      </c>
      <c r="C43">
        <v>50.72</v>
      </c>
      <c r="D43">
        <v>-127.98</v>
      </c>
      <c r="E43">
        <v>170</v>
      </c>
      <c r="F43">
        <v>7.8</v>
      </c>
      <c r="G43">
        <v>8.61</v>
      </c>
      <c r="H43">
        <v>85.4</v>
      </c>
      <c r="I43">
        <v>323.10000000000002</v>
      </c>
      <c r="J43">
        <v>49.218600000000002</v>
      </c>
      <c r="K43">
        <v>-123.0548</v>
      </c>
      <c r="L43">
        <v>93</v>
      </c>
      <c r="M43">
        <v>1996</v>
      </c>
      <c r="N43">
        <v>10.1</v>
      </c>
      <c r="O43">
        <v>2.8</v>
      </c>
      <c r="P43" t="s">
        <v>666</v>
      </c>
      <c r="Q43" t="s">
        <v>113</v>
      </c>
      <c r="R43" t="s">
        <v>670</v>
      </c>
      <c r="S43" t="str">
        <f t="shared" si="0"/>
        <v>NA ALNURU Hamann et al. 1998</v>
      </c>
    </row>
    <row r="44" spans="1:19" x14ac:dyDescent="0.6">
      <c r="A44">
        <v>52</v>
      </c>
      <c r="B44" t="s">
        <v>150</v>
      </c>
      <c r="C44">
        <v>51.5</v>
      </c>
      <c r="D44">
        <v>-126.13</v>
      </c>
      <c r="E44">
        <v>30</v>
      </c>
      <c r="F44">
        <v>7</v>
      </c>
      <c r="G44">
        <v>13.14</v>
      </c>
      <c r="H44">
        <v>85.4</v>
      </c>
      <c r="I44">
        <v>324.39999999999998</v>
      </c>
      <c r="J44">
        <v>49.218600000000002</v>
      </c>
      <c r="K44">
        <v>-123.0548</v>
      </c>
      <c r="L44">
        <v>93</v>
      </c>
      <c r="M44">
        <v>1996</v>
      </c>
      <c r="N44">
        <v>10.1</v>
      </c>
      <c r="O44">
        <v>2.8</v>
      </c>
      <c r="P44" t="s">
        <v>666</v>
      </c>
      <c r="Q44" t="s">
        <v>113</v>
      </c>
      <c r="R44" t="s">
        <v>670</v>
      </c>
      <c r="S44" t="str">
        <f t="shared" si="0"/>
        <v>NA ALNURU Hamann et al. 1998</v>
      </c>
    </row>
    <row r="45" spans="1:19" x14ac:dyDescent="0.6">
      <c r="A45">
        <v>53</v>
      </c>
      <c r="B45" t="s">
        <v>151</v>
      </c>
      <c r="C45">
        <v>52.35</v>
      </c>
      <c r="D45">
        <v>-131.35</v>
      </c>
      <c r="E45">
        <v>1</v>
      </c>
      <c r="F45">
        <v>8.6</v>
      </c>
      <c r="G45">
        <v>6.38</v>
      </c>
      <c r="H45">
        <v>84.8</v>
      </c>
      <c r="I45">
        <v>323.8</v>
      </c>
      <c r="J45">
        <v>49.218600000000002</v>
      </c>
      <c r="K45">
        <v>-123.0548</v>
      </c>
      <c r="L45">
        <v>93</v>
      </c>
      <c r="M45">
        <v>1996</v>
      </c>
      <c r="N45">
        <v>10.1</v>
      </c>
      <c r="O45">
        <v>2.8</v>
      </c>
      <c r="P45" t="s">
        <v>666</v>
      </c>
      <c r="Q45" t="s">
        <v>113</v>
      </c>
      <c r="R45" t="s">
        <v>670</v>
      </c>
      <c r="S45" t="str">
        <f t="shared" si="0"/>
        <v>NA ALNURU Hamann et al. 1998</v>
      </c>
    </row>
    <row r="46" spans="1:19" x14ac:dyDescent="0.6">
      <c r="A46">
        <v>54</v>
      </c>
      <c r="B46" t="s">
        <v>152</v>
      </c>
      <c r="C46">
        <v>52.37</v>
      </c>
      <c r="D46">
        <v>-126.58</v>
      </c>
      <c r="E46">
        <v>40</v>
      </c>
      <c r="F46">
        <v>6.4</v>
      </c>
      <c r="G46">
        <v>3.57</v>
      </c>
      <c r="H46">
        <v>80.5</v>
      </c>
      <c r="I46">
        <v>327.10000000000002</v>
      </c>
      <c r="J46">
        <v>49.218600000000002</v>
      </c>
      <c r="K46">
        <v>-123.0548</v>
      </c>
      <c r="L46">
        <v>93</v>
      </c>
      <c r="M46">
        <v>1996</v>
      </c>
      <c r="N46">
        <v>10.1</v>
      </c>
      <c r="O46">
        <v>2.8</v>
      </c>
      <c r="P46" t="s">
        <v>666</v>
      </c>
      <c r="Q46" t="s">
        <v>113</v>
      </c>
      <c r="R46" t="s">
        <v>670</v>
      </c>
      <c r="S46" t="str">
        <f t="shared" si="0"/>
        <v>NA ALNURU Hamann et al. 1998</v>
      </c>
    </row>
    <row r="47" spans="1:19" x14ac:dyDescent="0.6">
      <c r="A47">
        <v>55</v>
      </c>
      <c r="B47" t="s">
        <v>153</v>
      </c>
      <c r="C47">
        <v>52.37</v>
      </c>
      <c r="D47">
        <v>-126.92</v>
      </c>
      <c r="E47">
        <v>30</v>
      </c>
      <c r="F47">
        <v>7.5</v>
      </c>
      <c r="G47">
        <v>5.56</v>
      </c>
      <c r="H47">
        <v>81.599999999999994</v>
      </c>
      <c r="I47">
        <v>325.3</v>
      </c>
      <c r="J47">
        <v>49.218600000000002</v>
      </c>
      <c r="K47">
        <v>-123.0548</v>
      </c>
      <c r="L47">
        <v>93</v>
      </c>
      <c r="M47">
        <v>1996</v>
      </c>
      <c r="N47">
        <v>10.1</v>
      </c>
      <c r="O47">
        <v>2.8</v>
      </c>
      <c r="P47" t="s">
        <v>666</v>
      </c>
      <c r="Q47" t="s">
        <v>113</v>
      </c>
      <c r="R47" t="s">
        <v>670</v>
      </c>
      <c r="S47" t="str">
        <f t="shared" si="0"/>
        <v>NA ALNURU Hamann et al. 1998</v>
      </c>
    </row>
    <row r="48" spans="1:19" x14ac:dyDescent="0.6">
      <c r="A48">
        <v>56</v>
      </c>
      <c r="B48" t="s">
        <v>154</v>
      </c>
      <c r="C48">
        <v>52.43</v>
      </c>
      <c r="D48">
        <v>-126.55</v>
      </c>
      <c r="E48">
        <v>150</v>
      </c>
      <c r="F48">
        <v>6.2</v>
      </c>
      <c r="G48">
        <v>3.78</v>
      </c>
      <c r="H48">
        <v>82.4</v>
      </c>
      <c r="I48">
        <v>319.89999999999998</v>
      </c>
      <c r="J48">
        <v>49.218600000000002</v>
      </c>
      <c r="K48">
        <v>-123.0548</v>
      </c>
      <c r="L48">
        <v>93</v>
      </c>
      <c r="M48">
        <v>1996</v>
      </c>
      <c r="N48">
        <v>10.1</v>
      </c>
      <c r="O48">
        <v>2.8</v>
      </c>
      <c r="P48" t="s">
        <v>666</v>
      </c>
      <c r="Q48" t="s">
        <v>113</v>
      </c>
      <c r="R48" t="s">
        <v>670</v>
      </c>
      <c r="S48" t="str">
        <f t="shared" si="0"/>
        <v>NA ALNURU Hamann et al. 1998</v>
      </c>
    </row>
    <row r="49" spans="1:19" x14ac:dyDescent="0.6">
      <c r="A49">
        <v>57</v>
      </c>
      <c r="B49" t="s">
        <v>155</v>
      </c>
      <c r="C49">
        <v>53.12</v>
      </c>
      <c r="D49">
        <v>-131.66999999999999</v>
      </c>
      <c r="E49">
        <v>10</v>
      </c>
      <c r="F49">
        <v>7.9</v>
      </c>
      <c r="G49">
        <v>3.42</v>
      </c>
      <c r="H49">
        <v>80.8</v>
      </c>
      <c r="I49">
        <v>322</v>
      </c>
      <c r="J49">
        <v>49.218600000000002</v>
      </c>
      <c r="K49">
        <v>-123.0548</v>
      </c>
      <c r="L49">
        <v>93</v>
      </c>
      <c r="M49">
        <v>1996</v>
      </c>
      <c r="N49">
        <v>10.1</v>
      </c>
      <c r="O49">
        <v>2.8</v>
      </c>
      <c r="P49" t="s">
        <v>666</v>
      </c>
      <c r="Q49" t="s">
        <v>113</v>
      </c>
      <c r="R49" t="s">
        <v>670</v>
      </c>
      <c r="S49" t="str">
        <f t="shared" si="0"/>
        <v>NA ALNURU Hamann et al. 1998</v>
      </c>
    </row>
    <row r="50" spans="1:19" x14ac:dyDescent="0.6">
      <c r="A50">
        <v>58</v>
      </c>
      <c r="B50" t="s">
        <v>156</v>
      </c>
      <c r="C50">
        <v>53.13</v>
      </c>
      <c r="D50">
        <v>-132.25</v>
      </c>
      <c r="E50">
        <v>20</v>
      </c>
      <c r="F50">
        <v>7.9</v>
      </c>
      <c r="G50">
        <v>7.86</v>
      </c>
      <c r="H50">
        <v>81.400000000000006</v>
      </c>
      <c r="I50">
        <v>324.60000000000002</v>
      </c>
      <c r="J50">
        <v>49.218600000000002</v>
      </c>
      <c r="K50">
        <v>-123.0548</v>
      </c>
      <c r="L50">
        <v>93</v>
      </c>
      <c r="M50">
        <v>1996</v>
      </c>
      <c r="N50">
        <v>10.1</v>
      </c>
      <c r="O50">
        <v>2.8</v>
      </c>
      <c r="P50" t="s">
        <v>666</v>
      </c>
      <c r="Q50" t="s">
        <v>113</v>
      </c>
      <c r="R50" t="s">
        <v>670</v>
      </c>
      <c r="S50" t="str">
        <f t="shared" si="0"/>
        <v>NA ALNURU Hamann et al. 1998</v>
      </c>
    </row>
    <row r="51" spans="1:19" x14ac:dyDescent="0.6">
      <c r="A51">
        <v>59</v>
      </c>
      <c r="B51" t="s">
        <v>157</v>
      </c>
      <c r="C51">
        <v>53.37</v>
      </c>
      <c r="D51">
        <v>-132.44999999999999</v>
      </c>
      <c r="E51">
        <v>100</v>
      </c>
      <c r="F51">
        <v>7.7</v>
      </c>
      <c r="G51">
        <v>7.72</v>
      </c>
      <c r="H51">
        <v>80.3</v>
      </c>
      <c r="I51">
        <v>328</v>
      </c>
      <c r="J51">
        <v>49.218600000000002</v>
      </c>
      <c r="K51">
        <v>-123.0548</v>
      </c>
      <c r="L51">
        <v>93</v>
      </c>
      <c r="M51">
        <v>1996</v>
      </c>
      <c r="N51">
        <v>10.1</v>
      </c>
      <c r="O51">
        <v>2.8</v>
      </c>
      <c r="P51" t="s">
        <v>666</v>
      </c>
      <c r="Q51" t="s">
        <v>113</v>
      </c>
      <c r="R51" t="s">
        <v>670</v>
      </c>
      <c r="S51" t="str">
        <f t="shared" si="0"/>
        <v>NA ALNURU Hamann et al. 1998</v>
      </c>
    </row>
    <row r="52" spans="1:19" x14ac:dyDescent="0.6">
      <c r="A52">
        <v>60</v>
      </c>
      <c r="B52" t="s">
        <v>158</v>
      </c>
      <c r="C52">
        <v>53.85</v>
      </c>
      <c r="D52">
        <v>-132.18</v>
      </c>
      <c r="E52">
        <v>10</v>
      </c>
      <c r="F52">
        <v>8</v>
      </c>
      <c r="G52">
        <v>4.0599999999999996</v>
      </c>
      <c r="H52">
        <v>83.4</v>
      </c>
      <c r="I52">
        <v>323.10000000000002</v>
      </c>
      <c r="J52">
        <v>49.218600000000002</v>
      </c>
      <c r="K52">
        <v>-123.0548</v>
      </c>
      <c r="L52">
        <v>93</v>
      </c>
      <c r="M52">
        <v>1996</v>
      </c>
      <c r="N52">
        <v>10.1</v>
      </c>
      <c r="O52">
        <v>2.8</v>
      </c>
      <c r="P52" t="s">
        <v>666</v>
      </c>
      <c r="Q52" t="s">
        <v>113</v>
      </c>
      <c r="R52" t="s">
        <v>670</v>
      </c>
      <c r="S52" t="str">
        <f t="shared" si="0"/>
        <v>NA ALNURU Hamann et al. 1998</v>
      </c>
    </row>
    <row r="53" spans="1:19" x14ac:dyDescent="0.6">
      <c r="A53">
        <v>61</v>
      </c>
      <c r="B53" t="s">
        <v>159</v>
      </c>
      <c r="C53">
        <v>54.05</v>
      </c>
      <c r="D53">
        <v>-132</v>
      </c>
      <c r="E53">
        <v>10</v>
      </c>
      <c r="F53">
        <v>7.3</v>
      </c>
      <c r="G53">
        <v>4.2300000000000004</v>
      </c>
      <c r="H53">
        <v>81.7</v>
      </c>
      <c r="I53">
        <v>325.5</v>
      </c>
      <c r="J53">
        <v>49.218600000000002</v>
      </c>
      <c r="K53">
        <v>-123.0548</v>
      </c>
      <c r="L53">
        <v>93</v>
      </c>
      <c r="M53">
        <v>1996</v>
      </c>
      <c r="N53">
        <v>10.1</v>
      </c>
      <c r="O53">
        <v>2.8</v>
      </c>
      <c r="P53" t="s">
        <v>666</v>
      </c>
      <c r="Q53" t="s">
        <v>113</v>
      </c>
      <c r="R53" t="s">
        <v>670</v>
      </c>
      <c r="S53" t="str">
        <f t="shared" si="0"/>
        <v>NA ALNURU Hamann et al. 1998</v>
      </c>
    </row>
    <row r="54" spans="1:19" x14ac:dyDescent="0.6">
      <c r="A54">
        <v>62</v>
      </c>
      <c r="B54" t="s">
        <v>160</v>
      </c>
      <c r="C54">
        <v>54.25</v>
      </c>
      <c r="D54">
        <v>-128.5</v>
      </c>
      <c r="E54">
        <v>60</v>
      </c>
      <c r="F54">
        <v>6.1</v>
      </c>
      <c r="G54">
        <v>3.67</v>
      </c>
      <c r="H54">
        <v>81.900000000000006</v>
      </c>
      <c r="I54">
        <v>318.8</v>
      </c>
      <c r="J54">
        <v>49.218600000000002</v>
      </c>
      <c r="K54">
        <v>-123.0548</v>
      </c>
      <c r="L54">
        <v>93</v>
      </c>
      <c r="M54">
        <v>1996</v>
      </c>
      <c r="N54">
        <v>10.1</v>
      </c>
      <c r="O54">
        <v>2.8</v>
      </c>
      <c r="P54" t="s">
        <v>666</v>
      </c>
      <c r="Q54" t="s">
        <v>113</v>
      </c>
      <c r="R54" t="s">
        <v>670</v>
      </c>
      <c r="S54" t="str">
        <f t="shared" si="0"/>
        <v>NA ALNURU Hamann et al. 1998</v>
      </c>
    </row>
    <row r="55" spans="1:19" x14ac:dyDescent="0.6">
      <c r="A55">
        <v>63</v>
      </c>
      <c r="B55" t="s">
        <v>161</v>
      </c>
      <c r="C55">
        <v>54.25</v>
      </c>
      <c r="D55">
        <v>-129.55000000000001</v>
      </c>
      <c r="E55">
        <v>10</v>
      </c>
      <c r="F55">
        <v>6.6</v>
      </c>
      <c r="G55">
        <v>8.92</v>
      </c>
      <c r="H55">
        <v>80.8</v>
      </c>
      <c r="I55">
        <v>321.10000000000002</v>
      </c>
      <c r="J55">
        <v>49.218600000000002</v>
      </c>
      <c r="K55">
        <v>-123.0548</v>
      </c>
      <c r="L55">
        <v>93</v>
      </c>
      <c r="M55">
        <v>1996</v>
      </c>
      <c r="N55">
        <v>10.1</v>
      </c>
      <c r="O55">
        <v>2.8</v>
      </c>
      <c r="P55" t="s">
        <v>666</v>
      </c>
      <c r="Q55" t="s">
        <v>113</v>
      </c>
      <c r="R55" t="s">
        <v>670</v>
      </c>
      <c r="S55" t="str">
        <f t="shared" si="0"/>
        <v>NA ALNURU Hamann et al. 1998</v>
      </c>
    </row>
    <row r="56" spans="1:19" x14ac:dyDescent="0.6">
      <c r="A56">
        <v>64</v>
      </c>
      <c r="B56" t="s">
        <v>162</v>
      </c>
      <c r="C56">
        <v>54.25</v>
      </c>
      <c r="D56">
        <v>-130.03</v>
      </c>
      <c r="E56">
        <v>160</v>
      </c>
      <c r="F56">
        <v>6.8</v>
      </c>
      <c r="G56">
        <v>9.56</v>
      </c>
      <c r="H56">
        <v>82.4</v>
      </c>
      <c r="I56">
        <v>316.5</v>
      </c>
      <c r="J56">
        <v>49.218600000000002</v>
      </c>
      <c r="K56">
        <v>-123.0548</v>
      </c>
      <c r="L56">
        <v>93</v>
      </c>
      <c r="M56">
        <v>1996</v>
      </c>
      <c r="N56">
        <v>10.1</v>
      </c>
      <c r="O56">
        <v>2.8</v>
      </c>
      <c r="P56" t="s">
        <v>666</v>
      </c>
      <c r="Q56" t="s">
        <v>113</v>
      </c>
      <c r="R56" t="s">
        <v>670</v>
      </c>
      <c r="S56" t="str">
        <f t="shared" si="0"/>
        <v>NA ALNURU Hamann et al. 1998</v>
      </c>
    </row>
    <row r="57" spans="1:19" x14ac:dyDescent="0.6">
      <c r="A57">
        <v>65</v>
      </c>
      <c r="B57" t="s">
        <v>163</v>
      </c>
      <c r="C57">
        <v>54.27</v>
      </c>
      <c r="D57">
        <v>-130.27000000000001</v>
      </c>
      <c r="E57">
        <v>46</v>
      </c>
      <c r="F57">
        <v>8.1</v>
      </c>
      <c r="G57">
        <v>8.61</v>
      </c>
      <c r="H57">
        <v>80.2</v>
      </c>
      <c r="I57">
        <v>321.3</v>
      </c>
      <c r="J57">
        <v>49.218600000000002</v>
      </c>
      <c r="K57">
        <v>-123.0548</v>
      </c>
      <c r="L57">
        <v>93</v>
      </c>
      <c r="M57">
        <v>1996</v>
      </c>
      <c r="N57">
        <v>10.1</v>
      </c>
      <c r="O57">
        <v>2.8</v>
      </c>
      <c r="P57" t="s">
        <v>666</v>
      </c>
      <c r="Q57" t="s">
        <v>113</v>
      </c>
      <c r="R57" t="s">
        <v>670</v>
      </c>
      <c r="S57" t="str">
        <f t="shared" si="0"/>
        <v>NA ALNURU Hamann et al. 1998</v>
      </c>
    </row>
    <row r="58" spans="1:19" x14ac:dyDescent="0.6">
      <c r="A58">
        <v>66</v>
      </c>
      <c r="B58" t="s">
        <v>164</v>
      </c>
      <c r="C58">
        <v>54.32</v>
      </c>
      <c r="D58">
        <v>-129.33000000000001</v>
      </c>
      <c r="E58">
        <v>20</v>
      </c>
      <c r="F58">
        <v>6.8</v>
      </c>
      <c r="G58">
        <v>7.77</v>
      </c>
      <c r="H58">
        <v>80.5</v>
      </c>
      <c r="I58">
        <v>318.5</v>
      </c>
      <c r="J58">
        <v>49.218600000000002</v>
      </c>
      <c r="K58">
        <v>-123.0548</v>
      </c>
      <c r="L58">
        <v>93</v>
      </c>
      <c r="M58">
        <v>1996</v>
      </c>
      <c r="N58">
        <v>10.1</v>
      </c>
      <c r="O58">
        <v>2.8</v>
      </c>
      <c r="P58" t="s">
        <v>666</v>
      </c>
      <c r="Q58" t="s">
        <v>113</v>
      </c>
      <c r="R58" t="s">
        <v>670</v>
      </c>
      <c r="S58" t="str">
        <f t="shared" si="0"/>
        <v>NA ALNURU Hamann et al. 1998</v>
      </c>
    </row>
    <row r="59" spans="1:19" x14ac:dyDescent="0.6">
      <c r="A59">
        <v>67</v>
      </c>
      <c r="B59" t="s">
        <v>165</v>
      </c>
      <c r="C59">
        <v>54.33</v>
      </c>
      <c r="D59">
        <v>-129.28</v>
      </c>
      <c r="E59">
        <v>10</v>
      </c>
      <c r="F59">
        <v>5.3</v>
      </c>
      <c r="G59">
        <v>5.72</v>
      </c>
      <c r="H59">
        <v>78.7</v>
      </c>
      <c r="I59">
        <v>324.7</v>
      </c>
      <c r="J59">
        <v>49.218600000000002</v>
      </c>
      <c r="K59">
        <v>-123.0548</v>
      </c>
      <c r="L59">
        <v>93</v>
      </c>
      <c r="M59">
        <v>1996</v>
      </c>
      <c r="N59">
        <v>10.1</v>
      </c>
      <c r="O59">
        <v>2.8</v>
      </c>
      <c r="P59" t="s">
        <v>666</v>
      </c>
      <c r="Q59" t="s">
        <v>113</v>
      </c>
      <c r="R59" t="s">
        <v>670</v>
      </c>
      <c r="S59" t="str">
        <f t="shared" si="0"/>
        <v>NA ALNURU Hamann et al. 1998</v>
      </c>
    </row>
    <row r="60" spans="1:19" x14ac:dyDescent="0.6">
      <c r="A60">
        <v>68</v>
      </c>
      <c r="B60" t="s">
        <v>166</v>
      </c>
      <c r="C60">
        <v>54.43</v>
      </c>
      <c r="D60">
        <v>-128.91999999999999</v>
      </c>
      <c r="E60">
        <v>100</v>
      </c>
      <c r="F60">
        <v>5.5</v>
      </c>
      <c r="G60">
        <v>3.66</v>
      </c>
      <c r="H60">
        <v>81.400000000000006</v>
      </c>
      <c r="I60">
        <v>317.8</v>
      </c>
      <c r="J60">
        <v>49.218600000000002</v>
      </c>
      <c r="K60">
        <v>-123.0548</v>
      </c>
      <c r="L60">
        <v>93</v>
      </c>
      <c r="M60">
        <v>1996</v>
      </c>
      <c r="N60">
        <v>10.1</v>
      </c>
      <c r="O60">
        <v>2.8</v>
      </c>
      <c r="P60" t="s">
        <v>666</v>
      </c>
      <c r="Q60" t="s">
        <v>113</v>
      </c>
      <c r="R60" t="s">
        <v>670</v>
      </c>
      <c r="S60" t="str">
        <f t="shared" si="0"/>
        <v>NA ALNURU Hamann et al. 1998</v>
      </c>
    </row>
    <row r="61" spans="1:19" x14ac:dyDescent="0.6">
      <c r="A61">
        <v>69</v>
      </c>
      <c r="B61" t="s">
        <v>167</v>
      </c>
      <c r="C61">
        <v>54.45</v>
      </c>
      <c r="D61">
        <v>-128.47999999999999</v>
      </c>
      <c r="E61">
        <v>100</v>
      </c>
      <c r="F61">
        <v>5.6</v>
      </c>
      <c r="G61">
        <v>3.61</v>
      </c>
      <c r="H61">
        <v>81.7</v>
      </c>
      <c r="I61">
        <v>320.39999999999998</v>
      </c>
      <c r="J61">
        <v>49.218600000000002</v>
      </c>
      <c r="K61">
        <v>-123.0548</v>
      </c>
      <c r="L61">
        <v>93</v>
      </c>
      <c r="M61">
        <v>1996</v>
      </c>
      <c r="N61">
        <v>10.1</v>
      </c>
      <c r="O61">
        <v>2.8</v>
      </c>
      <c r="P61" t="s">
        <v>666</v>
      </c>
      <c r="Q61" t="s">
        <v>113</v>
      </c>
      <c r="R61" t="s">
        <v>670</v>
      </c>
      <c r="S61" t="str">
        <f t="shared" si="0"/>
        <v>NA ALNURU Hamann et al. 1998</v>
      </c>
    </row>
    <row r="62" spans="1:19" x14ac:dyDescent="0.6">
      <c r="A62">
        <v>71</v>
      </c>
      <c r="B62" t="s">
        <v>168</v>
      </c>
      <c r="C62">
        <v>54</v>
      </c>
      <c r="D62">
        <v>-130</v>
      </c>
      <c r="E62">
        <v>200</v>
      </c>
      <c r="F62">
        <v>6.5</v>
      </c>
      <c r="G62">
        <v>10.84</v>
      </c>
      <c r="H62">
        <v>79</v>
      </c>
      <c r="I62">
        <v>319.3</v>
      </c>
      <c r="J62">
        <v>49.218600000000002</v>
      </c>
      <c r="K62">
        <v>-123.0548</v>
      </c>
      <c r="L62">
        <v>93</v>
      </c>
      <c r="M62">
        <v>1996</v>
      </c>
      <c r="N62">
        <v>10.1</v>
      </c>
      <c r="O62">
        <v>2.8</v>
      </c>
      <c r="P62" t="s">
        <v>666</v>
      </c>
      <c r="Q62" t="s">
        <v>113</v>
      </c>
      <c r="R62" t="s">
        <v>670</v>
      </c>
      <c r="S62" t="str">
        <f t="shared" si="0"/>
        <v>NA ALNURU Hamann et al. 1998</v>
      </c>
    </row>
  </sheetData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7</vt:i4>
      </vt:variant>
    </vt:vector>
  </HeadingPairs>
  <TitlesOfParts>
    <vt:vector size="51" baseType="lpstr">
      <vt:lpstr>Metadata</vt:lpstr>
      <vt:lpstr>ABIECO Wright et al. 1971</vt:lpstr>
      <vt:lpstr>ABIEGR König 1995</vt:lpstr>
      <vt:lpstr>ABIEGR Xie and Ying 1993</vt:lpstr>
      <vt:lpstr>ABIELA Hansen et al. 2004</vt:lpstr>
      <vt:lpstr>ABIEPR Xie and Ying 1994</vt:lpstr>
      <vt:lpstr>Sheet1</vt:lpstr>
      <vt:lpstr>NA ALNURU Cannell et al. 1987</vt:lpstr>
      <vt:lpstr>NA ALNURU Hamann et al. 1998</vt:lpstr>
      <vt:lpstr>CORNNU Keir et al. 2011</vt:lpstr>
      <vt:lpstr>NG PICEEN Rehfeldt 1994</vt:lpstr>
      <vt:lpstr>NG PICEPU Bongarten 1978</vt:lpstr>
      <vt:lpstr>NG PICESI Mimura &amp; Aitken 2007</vt:lpstr>
      <vt:lpstr>PICESI Ying 1997</vt:lpstr>
      <vt:lpstr>NG PINUAL Bower and Aitken 2008</vt:lpstr>
      <vt:lpstr>PINUAT Brown and Doran 1985</vt:lpstr>
      <vt:lpstr>PINUCO Dow et al. 1998</vt:lpstr>
      <vt:lpstr>PINUCO Illingworth 1978</vt:lpstr>
      <vt:lpstr>PINUMO Rehfeldt et al. 1984</vt:lpstr>
      <vt:lpstr>PINUPO Enricci et al. 2000</vt:lpstr>
      <vt:lpstr>PINUPO Read 1980</vt:lpstr>
      <vt:lpstr>NA POPUTR McKown et al. 2013</vt:lpstr>
      <vt:lpstr>NG PSEUME Lavadinovic etal 2013</vt:lpstr>
      <vt:lpstr>NG PSEUME Lavadinovic etal 2018</vt:lpstr>
      <vt:lpstr>NG PSEUME Sweet 1965</vt:lpstr>
      <vt:lpstr>PSEUME White and Ching 1985</vt:lpstr>
      <vt:lpstr>NG PSEUME White et al. 1979</vt:lpstr>
      <vt:lpstr>QUERGA Huebert 2009</vt:lpstr>
      <vt:lpstr>THUJPL Cherry 1995</vt:lpstr>
      <vt:lpstr>NG TSUGHE Kuser 1980</vt:lpstr>
      <vt:lpstr>EA FRAXEX Rosique-Esplugas 2021</vt:lpstr>
      <vt:lpstr>EA FAGUSY Petkova et al 2017</vt:lpstr>
      <vt:lpstr>EA FAGUSY Schueler et al 2012</vt:lpstr>
      <vt:lpstr>NA POPUBA Farmer 1993</vt:lpstr>
      <vt:lpstr>EG PICEAB Sogaard et al. 2008</vt:lpstr>
      <vt:lpstr>NG TSUGHE Hannerz et al. 1999</vt:lpstr>
      <vt:lpstr>EA FAGUSY Gömöry &amp; Paule 2011</vt:lpstr>
      <vt:lpstr>NG PICEMA Guo et al 2021</vt:lpstr>
      <vt:lpstr>NG PINUPO Dixit et al 2020</vt:lpstr>
      <vt:lpstr>NA BETUPA Hawkins &amp; Dhar 2012</vt:lpstr>
      <vt:lpstr>NA POPUBA Soola...lly etal 2013</vt:lpstr>
      <vt:lpstr>NA POPUBA Soola...lly etal 2015</vt:lpstr>
      <vt:lpstr>EA POPURE Soola...lly etal 2015</vt:lpstr>
      <vt:lpstr>TSUGHE Kuser and Ching 1981</vt:lpstr>
      <vt:lpstr>'NA ALNURU Hamann et al. 1998'!_ENREF_29</vt:lpstr>
      <vt:lpstr>'QUERGA Huebert 2009'!_ENREF_40</vt:lpstr>
      <vt:lpstr>'NG PINUAL Bower and Aitken 2008'!_ENREF_6</vt:lpstr>
      <vt:lpstr>'PINUMO Rehfeldt et al. 1984'!_ENREF_67</vt:lpstr>
      <vt:lpstr>'NG PSEUME Sweet 1965'!_ENREF_77</vt:lpstr>
      <vt:lpstr>'ABIEGR Xie and Ying 1993'!_ENREF_93</vt:lpstr>
      <vt:lpstr>'ABIEGR Xie and Ying 1993'!_ENREF_98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Bemmels</dc:creator>
  <cp:lastModifiedBy>ziyun zeng</cp:lastModifiedBy>
  <dcterms:created xsi:type="dcterms:W3CDTF">2015-07-01T14:05:39Z</dcterms:created>
  <dcterms:modified xsi:type="dcterms:W3CDTF">2022-03-14T07:14:59Z</dcterms:modified>
</cp:coreProperties>
</file>