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e/Documents/git/grants/nserc/nsercalliancesnsf2024/budget/"/>
    </mc:Choice>
  </mc:AlternateContent>
  <xr:revisionPtr revIDLastSave="0" documentId="13_ncr:1_{64C57F4A-0AC4-BF47-8E0A-41D2EBADD452}" xr6:coauthVersionLast="47" xr6:coauthVersionMax="47" xr10:uidLastSave="{00000000-0000-0000-0000-000000000000}"/>
  <bookViews>
    <workbookView xWindow="4100" yWindow="3140" windowWidth="27640" windowHeight="16940" xr2:uid="{DD0427ED-F24A-0447-A744-331E96372E50}"/>
  </bookViews>
  <sheets>
    <sheet name="ubc_budget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6" i="1"/>
  <c r="F10" i="1"/>
  <c r="F5" i="1"/>
  <c r="D16" i="1"/>
  <c r="D10" i="1"/>
  <c r="D5" i="1"/>
  <c r="G2" i="1"/>
  <c r="E13" i="1" l="1"/>
  <c r="C10" i="1"/>
  <c r="C5" i="1"/>
  <c r="E5" i="1" s="1"/>
  <c r="E18" i="1"/>
  <c r="E17" i="1"/>
  <c r="C16" i="1"/>
  <c r="E16" i="1" s="1"/>
  <c r="E15" i="1"/>
  <c r="E11" i="1"/>
  <c r="E9" i="1"/>
  <c r="E8" i="1"/>
  <c r="E6" i="1"/>
  <c r="E4" i="1"/>
  <c r="E3" i="1"/>
  <c r="E2" i="1"/>
  <c r="F15" i="1" l="1"/>
  <c r="G15" i="1" s="1"/>
  <c r="E24" i="1"/>
  <c r="E10" i="1"/>
  <c r="E25" i="1" s="1"/>
  <c r="F3" i="1"/>
  <c r="G3" i="1" s="1"/>
  <c r="E26" i="1"/>
</calcChain>
</file>

<file path=xl/sharedStrings.xml><?xml version="1.0" encoding="utf-8"?>
<sst xmlns="http://schemas.openxmlformats.org/spreadsheetml/2006/main" count="58" uniqueCount="36">
  <si>
    <t>Year</t>
  </si>
  <si>
    <t>What</t>
  </si>
  <si>
    <t>Cost</t>
  </si>
  <si>
    <t>Units</t>
  </si>
  <si>
    <t>Total cost</t>
  </si>
  <si>
    <t>Notes</t>
  </si>
  <si>
    <t>Undergraduates</t>
  </si>
  <si>
    <t>Year 1</t>
  </si>
  <si>
    <t>MSc stipend</t>
  </si>
  <si>
    <t>Assume we need …</t>
  </si>
  <si>
    <t>Dendrometers</t>
  </si>
  <si>
    <t>people</t>
  </si>
  <si>
    <t>Soil pathogen supplies</t>
  </si>
  <si>
    <t>weeks in field</t>
  </si>
  <si>
    <t>UG help</t>
  </si>
  <si>
    <t>Year 2</t>
  </si>
  <si>
    <t>Travel for team meeting</t>
  </si>
  <si>
    <t>hours/week in field</t>
  </si>
  <si>
    <t>hours/week in lab</t>
  </si>
  <si>
    <t>Assume worklearn $9 subsidy per hour … which is pretty optimistic</t>
  </si>
  <si>
    <t>We say we will install roughly 680 … but that is more than one year of this budget so I just assume cheap ones!</t>
  </si>
  <si>
    <t>Year 3</t>
  </si>
  <si>
    <t>Soil pathogen genomics</t>
  </si>
  <si>
    <t>Costs for DNA extraction and quantification</t>
  </si>
  <si>
    <t>Totals:</t>
  </si>
  <si>
    <t>weeks in lab for running soil pathogen study</t>
  </si>
  <si>
    <t>More lab weeks for DNA prep and soil pathogen study</t>
  </si>
  <si>
    <t>Supplies for soil pathogen DNA prep</t>
  </si>
  <si>
    <t>people in year 3</t>
  </si>
  <si>
    <t>Started 14 October 2024</t>
  </si>
  <si>
    <t>Budget for NSERC Alliance</t>
  </si>
  <si>
    <t>Based off budgetalternative tab in mountrainierlogistics/grants/snsf2024/notposting/budgetme/snsf2024_wolkovichbudget.xlsx -- CHECK OUT that sheet for more info</t>
  </si>
  <si>
    <t>See the budget justification for an explanation of costs.</t>
  </si>
  <si>
    <t>7000 K in fees</t>
  </si>
  <si>
    <t>JD says Qiagen kits cost $1700 for 250 samples.</t>
  </si>
  <si>
    <t>Travel for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</si>
</sst>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B1CE-8F13-8B46-83A7-00F602A9A8B4}">
  <dimension ref="A1:J26"/>
  <sheetViews>
    <sheetView tabSelected="1" workbookViewId="0">
      <selection activeCell="B13" sqref="B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 t="s">
        <v>6</v>
      </c>
    </row>
    <row r="2" spans="1:10" x14ac:dyDescent="0.2">
      <c r="A2" t="s">
        <v>7</v>
      </c>
      <c r="B2" t="s">
        <v>8</v>
      </c>
      <c r="C2">
        <v>34000</v>
      </c>
      <c r="D2">
        <v>1</v>
      </c>
      <c r="E2">
        <f>C2*D2</f>
        <v>34000</v>
      </c>
      <c r="F2" t="s">
        <v>33</v>
      </c>
      <c r="G2">
        <f>C2-7000</f>
        <v>27000</v>
      </c>
      <c r="I2" t="s">
        <v>9</v>
      </c>
    </row>
    <row r="3" spans="1:10" x14ac:dyDescent="0.2">
      <c r="A3" t="s">
        <v>7</v>
      </c>
      <c r="B3" t="s">
        <v>10</v>
      </c>
      <c r="C3">
        <v>42.734999999999999</v>
      </c>
      <c r="D3">
        <v>680</v>
      </c>
      <c r="E3">
        <f>C3*D3</f>
        <v>29059.8</v>
      </c>
      <c r="F3">
        <f>100000-SUM(E4:E6,E2)</f>
        <v>29060</v>
      </c>
      <c r="G3">
        <f>F3/680</f>
        <v>42.735294117647058</v>
      </c>
      <c r="I3">
        <v>4</v>
      </c>
      <c r="J3" t="s">
        <v>11</v>
      </c>
    </row>
    <row r="4" spans="1:10" x14ac:dyDescent="0.2">
      <c r="A4" t="s">
        <v>7</v>
      </c>
      <c r="B4" t="s">
        <v>12</v>
      </c>
      <c r="C4">
        <v>1700</v>
      </c>
      <c r="D4">
        <v>1</v>
      </c>
      <c r="E4">
        <f>C4*D4</f>
        <v>1700</v>
      </c>
      <c r="I4">
        <v>4</v>
      </c>
      <c r="J4" t="s">
        <v>13</v>
      </c>
    </row>
    <row r="5" spans="1:10" x14ac:dyDescent="0.2">
      <c r="A5" t="s">
        <v>7</v>
      </c>
      <c r="B5" t="s">
        <v>14</v>
      </c>
      <c r="C5">
        <f>22-$I$8</f>
        <v>13</v>
      </c>
      <c r="D5">
        <f>I3*I4*I6+I3*I5*I7</f>
        <v>2480</v>
      </c>
      <c r="E5">
        <f>C5*D5</f>
        <v>32240</v>
      </c>
      <c r="F5">
        <f>4*4*35+4*24*20</f>
        <v>2480</v>
      </c>
      <c r="I5">
        <v>24</v>
      </c>
      <c r="J5" t="s">
        <v>25</v>
      </c>
    </row>
    <row r="6" spans="1:10" x14ac:dyDescent="0.2">
      <c r="A6" t="s">
        <v>15</v>
      </c>
      <c r="B6" t="s">
        <v>16</v>
      </c>
      <c r="C6">
        <v>3000</v>
      </c>
      <c r="D6">
        <v>1</v>
      </c>
      <c r="E6">
        <f>C6*D6</f>
        <v>3000</v>
      </c>
      <c r="I6">
        <v>35</v>
      </c>
      <c r="J6" t="s">
        <v>17</v>
      </c>
    </row>
    <row r="7" spans="1:10" x14ac:dyDescent="0.2">
      <c r="I7">
        <v>20</v>
      </c>
      <c r="J7" t="s">
        <v>18</v>
      </c>
    </row>
    <row r="8" spans="1:10" x14ac:dyDescent="0.2">
      <c r="A8" t="s">
        <v>15</v>
      </c>
      <c r="B8" t="s">
        <v>8</v>
      </c>
      <c r="C8">
        <v>34000</v>
      </c>
      <c r="D8">
        <v>1</v>
      </c>
      <c r="E8">
        <f>C8*D8</f>
        <v>34000</v>
      </c>
      <c r="I8">
        <v>9</v>
      </c>
      <c r="J8" t="s">
        <v>19</v>
      </c>
    </row>
    <row r="9" spans="1:10" x14ac:dyDescent="0.2">
      <c r="A9" t="s">
        <v>15</v>
      </c>
      <c r="B9" t="s">
        <v>12</v>
      </c>
      <c r="C9">
        <v>1400</v>
      </c>
      <c r="D9">
        <v>1</v>
      </c>
      <c r="E9">
        <f>C9*D9</f>
        <v>1400</v>
      </c>
      <c r="I9">
        <v>32</v>
      </c>
      <c r="J9" t="s">
        <v>26</v>
      </c>
    </row>
    <row r="10" spans="1:10" x14ac:dyDescent="0.2">
      <c r="A10" t="s">
        <v>15</v>
      </c>
      <c r="B10" t="s">
        <v>14</v>
      </c>
      <c r="C10">
        <f>22-$I$8</f>
        <v>13</v>
      </c>
      <c r="D10">
        <f>I3*I4*I6+I3*I7*I9</f>
        <v>3120</v>
      </c>
      <c r="E10">
        <f>C10*D10</f>
        <v>40560</v>
      </c>
      <c r="F10">
        <f>4*4*35+4*24*20+8*4*20</f>
        <v>3120</v>
      </c>
      <c r="I10">
        <v>3</v>
      </c>
      <c r="J10" t="s">
        <v>28</v>
      </c>
    </row>
    <row r="11" spans="1:10" x14ac:dyDescent="0.2">
      <c r="A11" t="s">
        <v>15</v>
      </c>
      <c r="B11" t="s">
        <v>16</v>
      </c>
      <c r="C11">
        <v>3500</v>
      </c>
      <c r="D11">
        <v>3</v>
      </c>
      <c r="E11">
        <f>C11*D11</f>
        <v>10500</v>
      </c>
    </row>
    <row r="12" spans="1:10" x14ac:dyDescent="0.2">
      <c r="A12" t="s">
        <v>15</v>
      </c>
      <c r="B12" t="s">
        <v>35</v>
      </c>
      <c r="C12">
        <v>3500</v>
      </c>
      <c r="D12">
        <v>1</v>
      </c>
      <c r="E12">
        <f>C12*D12</f>
        <v>3500</v>
      </c>
    </row>
    <row r="13" spans="1:10" x14ac:dyDescent="0.2">
      <c r="A13" t="s">
        <v>15</v>
      </c>
      <c r="B13" t="s">
        <v>27</v>
      </c>
      <c r="C13">
        <v>10000</v>
      </c>
      <c r="D13">
        <v>1</v>
      </c>
      <c r="E13">
        <f>C13*D13</f>
        <v>10000</v>
      </c>
    </row>
    <row r="15" spans="1:10" x14ac:dyDescent="0.2">
      <c r="A15" t="s">
        <v>21</v>
      </c>
      <c r="B15" t="s">
        <v>22</v>
      </c>
      <c r="C15">
        <v>103.16</v>
      </c>
      <c r="D15">
        <v>500</v>
      </c>
      <c r="E15">
        <f>C15*D15</f>
        <v>51580</v>
      </c>
      <c r="F15">
        <f>100000-SUM(E16:E18)</f>
        <v>51580</v>
      </c>
      <c r="G15">
        <f>F15/500</f>
        <v>103.16</v>
      </c>
      <c r="I15" t="s">
        <v>34</v>
      </c>
    </row>
    <row r="16" spans="1:10" x14ac:dyDescent="0.2">
      <c r="A16" t="s">
        <v>21</v>
      </c>
      <c r="B16" t="s">
        <v>14</v>
      </c>
      <c r="C16">
        <f>22-$I$8</f>
        <v>13</v>
      </c>
      <c r="D16">
        <f>I10*I4*I6+I10*I7*I9</f>
        <v>2340</v>
      </c>
      <c r="E16">
        <f>C16*D16</f>
        <v>30420</v>
      </c>
      <c r="F16">
        <f>3*4*35+3*32*20</f>
        <v>2340</v>
      </c>
    </row>
    <row r="17" spans="1:9" x14ac:dyDescent="0.2">
      <c r="A17" t="s">
        <v>21</v>
      </c>
      <c r="B17" t="s">
        <v>16</v>
      </c>
      <c r="C17">
        <v>3500</v>
      </c>
      <c r="D17">
        <v>3</v>
      </c>
      <c r="E17">
        <f>C17*D17</f>
        <v>10500</v>
      </c>
    </row>
    <row r="18" spans="1:9" x14ac:dyDescent="0.2">
      <c r="A18" t="s">
        <v>21</v>
      </c>
      <c r="B18" t="s">
        <v>23</v>
      </c>
      <c r="C18">
        <v>7500</v>
      </c>
      <c r="D18">
        <v>1</v>
      </c>
      <c r="E18">
        <f>C18*D18</f>
        <v>7500</v>
      </c>
    </row>
    <row r="19" spans="1:9" x14ac:dyDescent="0.2">
      <c r="I19" s="1" t="s">
        <v>10</v>
      </c>
    </row>
    <row r="20" spans="1:9" x14ac:dyDescent="0.2">
      <c r="I20" s="2" t="s">
        <v>20</v>
      </c>
    </row>
    <row r="21" spans="1:9" x14ac:dyDescent="0.2">
      <c r="I21" s="2"/>
    </row>
    <row r="23" spans="1:9" x14ac:dyDescent="0.2">
      <c r="A23" t="s">
        <v>24</v>
      </c>
    </row>
    <row r="24" spans="1:9" x14ac:dyDescent="0.2">
      <c r="A24" t="s">
        <v>7</v>
      </c>
      <c r="E24">
        <f>SUM(E2:E6)</f>
        <v>99999.8</v>
      </c>
    </row>
    <row r="25" spans="1:9" x14ac:dyDescent="0.2">
      <c r="A25" t="s">
        <v>15</v>
      </c>
      <c r="E25">
        <f>SUM(E8:E13)</f>
        <v>99960</v>
      </c>
    </row>
    <row r="26" spans="1:9" x14ac:dyDescent="0.2">
      <c r="A26" t="s">
        <v>21</v>
      </c>
      <c r="E26">
        <f>SUM(E15:E18)</f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4139-A784-DE41-8066-804A424F12C4}">
  <dimension ref="A1:A6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  <row r="4" spans="1:1" x14ac:dyDescent="0.2">
      <c r="A4" t="s">
        <v>31</v>
      </c>
    </row>
    <row r="6" spans="1:1" x14ac:dyDescent="0.2">
      <c r="A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ubc_budget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2024-10-14T18:00:02Z</dcterms:created>
  <dcterms:modified xsi:type="dcterms:W3CDTF">2024-10-14T19:52:41Z</dcterms:modified>
</cp:coreProperties>
</file>