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0220" yWindow="6420" windowWidth="34140" windowHeight="16460" tabRatio="500"/>
  </bookViews>
  <sheets>
    <sheet name="meta" sheetId="2" r:id="rId1"/>
    <sheet name="params" sheetId="1" r:id="rId2"/>
    <sheet name="papers_checked" sheetId="4" r:id="rId3"/>
    <sheet name="HilleRisLambers2010_data" sheetId="6" r:id="rId4"/>
    <sheet name="Seabloom2003_data" sheetId="7" r:id="rId5"/>
    <sheet name="HarpoleTilman2006" sheetId="5" r:id="rId6"/>
    <sheet name="quick_phi" sheetId="8" r:id="rId7"/>
    <sheet name="scratch" sheetId="3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8" l="1"/>
  <c r="O3" i="8"/>
  <c r="O4" i="8"/>
  <c r="O5" i="8"/>
  <c r="O6" i="8"/>
  <c r="O7" i="8"/>
  <c r="O8" i="8"/>
  <c r="O9" i="8"/>
  <c r="O10" i="8"/>
  <c r="O11" i="8"/>
  <c r="O12" i="8"/>
  <c r="D53" i="6"/>
  <c r="D130" i="1"/>
  <c r="D129" i="1"/>
  <c r="D128" i="1"/>
  <c r="D127" i="1"/>
  <c r="D126" i="1"/>
  <c r="D125" i="1"/>
  <c r="D124" i="1"/>
  <c r="D123" i="1"/>
  <c r="D122" i="1"/>
  <c r="D121" i="1"/>
  <c r="D120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56" i="6"/>
  <c r="D55" i="6"/>
  <c r="D54" i="6"/>
  <c r="D52" i="6"/>
  <c r="D51" i="6"/>
  <c r="D50" i="6"/>
  <c r="D49" i="6"/>
  <c r="D48" i="6"/>
  <c r="D47" i="6"/>
  <c r="D46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1" i="1"/>
  <c r="D40" i="1"/>
  <c r="D39" i="1"/>
  <c r="D38" i="1"/>
  <c r="D37" i="1"/>
  <c r="D36" i="1"/>
  <c r="D43" i="1"/>
  <c r="D42" i="1"/>
</calcChain>
</file>

<file path=xl/sharedStrings.xml><?xml version="1.0" encoding="utf-8"?>
<sst xmlns="http://schemas.openxmlformats.org/spreadsheetml/2006/main" count="2149" uniqueCount="289">
  <si>
    <t>Parameter</t>
  </si>
  <si>
    <t>Estimate</t>
  </si>
  <si>
    <t>Reference</t>
  </si>
  <si>
    <t>By Lizzie:</t>
  </si>
  <si>
    <t>Started on 10.March.2016</t>
  </si>
  <si>
    <t>On 10.March.2016:</t>
  </si>
  <si>
    <t xml:space="preserve"> I started this file to try to organize estimates of parameters for the storage effect model that Megan and I have been working on for years.</t>
  </si>
  <si>
    <t>Notes</t>
  </si>
  <si>
    <t>s_i</t>
  </si>
  <si>
    <t>Chesson et al. 2004</t>
  </si>
  <si>
    <t>phi_i</t>
  </si>
  <si>
    <t>a_i</t>
  </si>
  <si>
    <t>Units</t>
  </si>
  <si>
    <t>How_calculated</t>
  </si>
  <si>
    <t>nonegiven</t>
  </si>
  <si>
    <t>unknown</t>
  </si>
  <si>
    <t>theta_i</t>
  </si>
  <si>
    <t>c_i</t>
  </si>
  <si>
    <t>m_i</t>
  </si>
  <si>
    <t>epsilon</t>
  </si>
  <si>
    <t>tau_i</t>
  </si>
  <si>
    <t>h</t>
  </si>
  <si>
    <t>p</t>
  </si>
  <si>
    <t>q</t>
  </si>
  <si>
    <t>mu_i</t>
  </si>
  <si>
    <t>tau_1</t>
  </si>
  <si>
    <t>tau_2</t>
  </si>
  <si>
    <t>pulse</t>
  </si>
  <si>
    <t>mu of ln(2) and sigma of 0.2</t>
  </si>
  <si>
    <t>Estimate_additional1</t>
  </si>
  <si>
    <t>Levine_HilleRisLambers_2009</t>
  </si>
  <si>
    <t>seenotes</t>
  </si>
  <si>
    <t>Gives seedbank survival rates for 10 spp (% survived, I assume for one year but hard to tell)</t>
  </si>
  <si>
    <t>per germinant seed production in the absence of competition</t>
  </si>
  <si>
    <t>numberofseeds_Ithink</t>
  </si>
  <si>
    <t>field_experiment</t>
  </si>
  <si>
    <t>species_ifapplicable</t>
  </si>
  <si>
    <t>nonfocal</t>
  </si>
  <si>
    <t>Bromus</t>
  </si>
  <si>
    <t>StdError of 48</t>
  </si>
  <si>
    <t>StdError of 786</t>
  </si>
  <si>
    <t>StdError of 1804</t>
  </si>
  <si>
    <t>Centaurea</t>
  </si>
  <si>
    <t>Lactua</t>
  </si>
  <si>
    <t>nativecommunity_early</t>
  </si>
  <si>
    <t>nativecommunity_late</t>
  </si>
  <si>
    <t>nativecommunity_middle</t>
  </si>
  <si>
    <t>StdError of 4</t>
  </si>
  <si>
    <t>StdError of 44</t>
  </si>
  <si>
    <t>StdError of 15</t>
  </si>
  <si>
    <t>StdError of 0.04</t>
  </si>
  <si>
    <t>StdError of 0.02</t>
  </si>
  <si>
    <t>StdError of 0.12</t>
  </si>
  <si>
    <t>StdError of 0.03</t>
  </si>
  <si>
    <t>StdError of 0.06</t>
  </si>
  <si>
    <t>StdError of 0.01</t>
  </si>
  <si>
    <t>StdError of 0.1</t>
  </si>
  <si>
    <t>StdError of 0.08</t>
  </si>
  <si>
    <t>StdError of 0.15</t>
  </si>
  <si>
    <t>gmax_i</t>
  </si>
  <si>
    <t>proportion_germinated</t>
  </si>
  <si>
    <t>NA_proportion</t>
  </si>
  <si>
    <t>proportion_seedsurvival</t>
  </si>
  <si>
    <t>On 11.March.2016:</t>
  </si>
  <si>
    <t>I searched ISI with the following terms: TOPIC: (model* AND resource competition AND plant* AND communit* AND parameter*)</t>
  </si>
  <si>
    <t>May want to go throw those hits some day….</t>
  </si>
  <si>
    <t xml:space="preserve">This gives 24 hits: You searched for: TOPIC: ("storage effect") AND TOPIC: (model* AND parameter*)
Refined by: RESEARCH AREAS: ( ENVIRONMENTAL SCIENCES ECOLOGY OR PLANT SCIENCES OR FORESTRY )
Timespan: All years.
Search language=Auto  </t>
  </si>
  <si>
    <t>Descaps-Julien_Gonzalez_2005</t>
  </si>
  <si>
    <t>R* with Monod model</t>
  </si>
  <si>
    <t>fig wasps</t>
  </si>
  <si>
    <t>freshwater diatoms</t>
  </si>
  <si>
    <t>lottery model</t>
  </si>
  <si>
    <t>Duthie_etal_2014</t>
  </si>
  <si>
    <t>germination and migration rates that depend on demes in metapopulation</t>
  </si>
  <si>
    <t>no parameters</t>
  </si>
  <si>
    <t>tomatoes</t>
  </si>
  <si>
    <t>Tellier_etal_2011</t>
  </si>
  <si>
    <t>Miller_Chesson_2009</t>
  </si>
  <si>
    <t>C units I think</t>
  </si>
  <si>
    <t>growth model dependent on temperature and nutrients, no competition</t>
  </si>
  <si>
    <t>Turnbull_etal_2008</t>
  </si>
  <si>
    <t>multiple nutrient uptake model; some paramaters in figure C1</t>
  </si>
  <si>
    <t>plants</t>
  </si>
  <si>
    <t>Gleeson_Tilman_1992</t>
  </si>
  <si>
    <t>Tilman_etal_1997</t>
  </si>
  <si>
    <t>Biodiversity R* model with a few made up parameters</t>
  </si>
  <si>
    <t>not mentioned I don't believe</t>
  </si>
  <si>
    <t>Warner_Chesson_1985</t>
  </si>
  <si>
    <t>ascidean_Boltenia_echinata</t>
  </si>
  <si>
    <t>rho_nicheoverlap</t>
  </si>
  <si>
    <t>obervational_fielddata</t>
  </si>
  <si>
    <t>per_capita_adultdeathrate</t>
  </si>
  <si>
    <t>On 12. March.2016:</t>
  </si>
  <si>
    <t>Megan and I discussed and what we mainly need is some R* values since we have a few key things from the Levine work.</t>
  </si>
  <si>
    <t>Herbern_Goldberg_2013</t>
  </si>
  <si>
    <t>growth rates, branching probabilities etc. for clonal species</t>
  </si>
  <si>
    <t>invasion indices based on biomass (I think)</t>
  </si>
  <si>
    <t>Yu_etal_2012</t>
  </si>
  <si>
    <t>community metrics after resource and species pool manipulations</t>
  </si>
  <si>
    <t>RajaniemI_etal_2012</t>
  </si>
  <si>
    <t>seed addition experiments, but not the values we need</t>
  </si>
  <si>
    <t>Farrar_&amp;_Goldberg_2010</t>
  </si>
  <si>
    <t>per capita effects of species on other species (growth models)</t>
  </si>
  <si>
    <t>Farrar_etal_2009</t>
  </si>
  <si>
    <t>I searched for: TOPIC: (plant* AND compet*) AND AUTHOR: (goldberg, d*)  and looked at the first 10 hits and the last 13 (of 63).</t>
  </si>
  <si>
    <t>biomass depending on neighbors</t>
  </si>
  <si>
    <t>Goldberg_1987</t>
  </si>
  <si>
    <t>Papaver rhoeas</t>
  </si>
  <si>
    <t>Chenopodium album</t>
  </si>
  <si>
    <t>Triticum aestivum</t>
  </si>
  <si>
    <t>Avena satua</t>
  </si>
  <si>
    <t>mass_after_46_days_growth</t>
  </si>
  <si>
    <t>Goldberg_&amp;_Fleetwood_1987</t>
  </si>
  <si>
    <t>pots_on_benches</t>
  </si>
  <si>
    <t>Parameter_asnamed_inpaper</t>
  </si>
  <si>
    <t>G_1, G_2</t>
  </si>
  <si>
    <t xml:space="preserve">s_1, s_2 </t>
  </si>
  <si>
    <t xml:space="preserve">phi_1, phi_2 </t>
  </si>
  <si>
    <t xml:space="preserve">a_1, a_2 </t>
  </si>
  <si>
    <t xml:space="preserve">theta_1, theta_2 </t>
  </si>
  <si>
    <t xml:space="preserve">d_1, d_2 </t>
  </si>
  <si>
    <t xml:space="preserve">c_1, c_2 </t>
  </si>
  <si>
    <t xml:space="preserve">m_1, m_2 </t>
  </si>
  <si>
    <t>Dybzinski_&amp;_Tilman_2007</t>
  </si>
  <si>
    <t>Rstar (nitrate)</t>
  </si>
  <si>
    <t>Rstar</t>
  </si>
  <si>
    <t>Rstar (light)</t>
  </si>
  <si>
    <t>six grass spp under varying soil N</t>
  </si>
  <si>
    <t>nitrate</t>
  </si>
  <si>
    <t>light</t>
  </si>
  <si>
    <t>Fig 1b, see also Figs. 2-4</t>
  </si>
  <si>
    <t>Fig 1d; they call it l* … see also Figs. 2-4</t>
  </si>
  <si>
    <t>B_i</t>
  </si>
  <si>
    <t>aboveground biomass</t>
  </si>
  <si>
    <t>four grass spp under varying soil N</t>
  </si>
  <si>
    <t>g m-2</t>
  </si>
  <si>
    <t>Rstar (P)</t>
  </si>
  <si>
    <t>Rstar (water)</t>
  </si>
  <si>
    <t>Rstar (DIN)</t>
  </si>
  <si>
    <t>percent light</t>
  </si>
  <si>
    <t>percent water</t>
  </si>
  <si>
    <t>Table 1</t>
  </si>
  <si>
    <t>overview of Rstar papers</t>
  </si>
  <si>
    <t>Miller_etal_2005</t>
  </si>
  <si>
    <t>monocultures in field</t>
  </si>
  <si>
    <t>mg</t>
  </si>
  <si>
    <t>hulled seed mass</t>
  </si>
  <si>
    <t>Table 1, also has error if wanted</t>
  </si>
  <si>
    <t>mass of seed, I assume as rec'd from Prairie Restorations (Princeton, MN)</t>
  </si>
  <si>
    <t>Schizachyrium scoparium</t>
  </si>
  <si>
    <t>Andropogon gerardii</t>
  </si>
  <si>
    <t>Panicum virgatum</t>
  </si>
  <si>
    <t>Bouteloua gracilis</t>
  </si>
  <si>
    <t>Buchloe dactyloides</t>
  </si>
  <si>
    <t>Agropyron smithii</t>
  </si>
  <si>
    <t>see Figs 2-4; they also give the g per m2 of each spp that they seeded out (pg 307, last full paragraph on left side) so you could sort of estimate SEED -&gt; biomass if we wanted to (but I do not see biomass -&gt; seed)</t>
  </si>
  <si>
    <t>Estimate_additional_OR_range</t>
  </si>
  <si>
    <t>estimated per seed mass</t>
  </si>
  <si>
    <t>Avena barbata</t>
  </si>
  <si>
    <t>Calandrinia ciliata</t>
  </si>
  <si>
    <t>annual</t>
  </si>
  <si>
    <t>perennial</t>
  </si>
  <si>
    <t>plant tissue death rate</t>
  </si>
  <si>
    <t>Location</t>
  </si>
  <si>
    <t>imaginary</t>
  </si>
  <si>
    <t>California</t>
  </si>
  <si>
    <t>imaginary semi-arid</t>
  </si>
  <si>
    <t>Cedar Creek</t>
  </si>
  <si>
    <t>Santa Ynez Valley, California</t>
  </si>
  <si>
    <t>Kellog Bio Stn</t>
  </si>
  <si>
    <t>Sedgewick, California</t>
  </si>
  <si>
    <t>seed mass</t>
  </si>
  <si>
    <t>Table 1, no error</t>
  </si>
  <si>
    <t>g_per_ind</t>
  </si>
  <si>
    <t>Table 1, SE given if wanted</t>
  </si>
  <si>
    <t>Everard_etal_2010</t>
  </si>
  <si>
    <t>water input rate</t>
  </si>
  <si>
    <t>NA</t>
  </si>
  <si>
    <t>average mean rainfall</t>
  </si>
  <si>
    <t>R</t>
  </si>
  <si>
    <t>highly variable; start of Model Parameterization with California Grassland Data</t>
  </si>
  <si>
    <t>b_i</t>
  </si>
  <si>
    <t>day-1</t>
  </si>
  <si>
    <t>mm day-1</t>
  </si>
  <si>
    <t>mm yr-1</t>
  </si>
  <si>
    <t>On 1. April.2016</t>
  </si>
  <si>
    <t>I got a lot of good ideas for papers to look at from emails I sent out. See parameters_rstar.rtf for more.</t>
  </si>
  <si>
    <t>I am only using exponents: so g per day would be g day-1</t>
  </si>
  <si>
    <t>I also tried to divide out to ONE individual whenever possible.</t>
  </si>
  <si>
    <r>
      <t xml:space="preserve">I tried to standarize how I write </t>
    </r>
    <r>
      <rPr>
        <b/>
        <sz val="12"/>
        <color theme="5"/>
        <rFont val="Calibri"/>
        <scheme val="minor"/>
      </rPr>
      <t>UNITS</t>
    </r>
    <r>
      <rPr>
        <sz val="12"/>
        <color theme="1"/>
        <rFont val="Calibri"/>
        <family val="2"/>
        <scheme val="minor"/>
      </rPr>
      <t xml:space="preserve"> today. </t>
    </r>
  </si>
  <si>
    <t>Table 1; 95CI of 51</t>
  </si>
  <si>
    <t>Table 1; 95CI of 139</t>
  </si>
  <si>
    <t>Table 1; 95CI of 393</t>
  </si>
  <si>
    <t>Table 1; 95CI of 702</t>
  </si>
  <si>
    <t>a1: active uptake efficiency (see eqn 5)</t>
  </si>
  <si>
    <t>a1: active uptake efficiency  (see eqn 5)</t>
  </si>
  <si>
    <t>a2: nonlinearity of active uptake efficiency with respect to soil moisture  (see eqn 5)</t>
  </si>
  <si>
    <t>dimensionless</t>
  </si>
  <si>
    <t>model with field parameters</t>
  </si>
  <si>
    <t>Harpole_&amp;_Tilman_2006</t>
  </si>
  <si>
    <t>Cedar Creek and Konza</t>
  </si>
  <si>
    <t>mg kg-1</t>
  </si>
  <si>
    <t xml:space="preserve">Achillea millefolium </t>
  </si>
  <si>
    <t xml:space="preserve">Agastache foeniculum </t>
  </si>
  <si>
    <t xml:space="preserve">Agropyron repens </t>
  </si>
  <si>
    <t xml:space="preserve">Agrostis scabra </t>
  </si>
  <si>
    <t xml:space="preserve">Andropogon gerardii </t>
  </si>
  <si>
    <t xml:space="preserve">Anemone cylindrica </t>
  </si>
  <si>
    <t xml:space="preserve">Asclepias syriaca </t>
  </si>
  <si>
    <t xml:space="preserve">Asclepias tuberosa </t>
  </si>
  <si>
    <t xml:space="preserve">Asclepias verticillata </t>
  </si>
  <si>
    <t>Aster azureus</t>
  </si>
  <si>
    <t xml:space="preserve">Aster ericoides </t>
  </si>
  <si>
    <t xml:space="preserve">Bouteloua curtipendula </t>
  </si>
  <si>
    <t xml:space="preserve">Calamovilfa longifolia </t>
  </si>
  <si>
    <t xml:space="preserve">Coreopsis palmata </t>
  </si>
  <si>
    <t>Koeleria cristata</t>
  </si>
  <si>
    <t>Liatris aspera</t>
  </si>
  <si>
    <t xml:space="preserve">Panicum virgatum </t>
  </si>
  <si>
    <t xml:space="preserve">Penstemon grandiflorus </t>
  </si>
  <si>
    <t>Poa pratensis</t>
  </si>
  <si>
    <t xml:space="preserve">Potentilla arguta </t>
  </si>
  <si>
    <t xml:space="preserve">Rudbeckia serotina </t>
  </si>
  <si>
    <t xml:space="preserve">Schizachyrium scoparium </t>
  </si>
  <si>
    <t xml:space="preserve">Solidago nemoralis </t>
  </si>
  <si>
    <t>Solidago rigida</t>
  </si>
  <si>
    <t xml:space="preserve">Solidago speciosa </t>
  </si>
  <si>
    <t xml:space="preserve">Sorghastrum nutans </t>
  </si>
  <si>
    <t>Stipa spartea</t>
  </si>
  <si>
    <t>Table 1; SD given</t>
  </si>
  <si>
    <t>Species</t>
  </si>
  <si>
    <t>twenty seven forbs and grasses (see tab for full list)</t>
  </si>
  <si>
    <t>HilleRisLambers_etal_2004</t>
  </si>
  <si>
    <t>Compares yield exponents (as in over and underyielding stuff) at Cedar Creek with lots of stuff</t>
  </si>
  <si>
    <t>Rstar, some biomass data, Cedar Creek -- I think we have these values already; paper compares yield exponents (as in over and underyielding stuff)  with lots of stuff</t>
  </si>
  <si>
    <t>Seabloom_etal_2003</t>
  </si>
  <si>
    <t>Bromus hordeaceus</t>
  </si>
  <si>
    <t>Bromus madritensis</t>
  </si>
  <si>
    <t>Hordeum murinum</t>
  </si>
  <si>
    <t>seeds_per_plant</t>
  </si>
  <si>
    <t>seed production per plant in plots with annual or perennial species</t>
  </si>
  <si>
    <t>Table 1: SE also given, range is production in perennial plots (lower values) annual plots</t>
  </si>
  <si>
    <r>
      <rPr>
        <b/>
        <sz val="12"/>
        <color theme="1"/>
        <rFont val="Calibri"/>
        <family val="2"/>
        <scheme val="minor"/>
      </rPr>
      <t>Sedgewick weather data</t>
    </r>
    <r>
      <rPr>
        <sz val="12"/>
        <color theme="1"/>
        <rFont val="Calibri"/>
        <family val="2"/>
        <scheme val="minor"/>
      </rPr>
      <t xml:space="preserve"> only goes to 2011: http://www.wrcc.dri.edu/weather/ucse.html</t>
    </r>
  </si>
  <si>
    <t>Some notes from today:</t>
  </si>
  <si>
    <t>Godoy &amp; Levine 2014 (Ecology) do NOT give biomass (though they have it in some way based on Fig. 1).</t>
  </si>
  <si>
    <t>Godoy_Levine_2014Ecology</t>
  </si>
  <si>
    <t>Sent emails to Eric Seabloom and Janneke HilleRisLambers to see if they have data to estimate seed production per unit biomass.</t>
  </si>
  <si>
    <t>Amsinckia menziesii</t>
  </si>
  <si>
    <t>Clarkia purpurea</t>
  </si>
  <si>
    <t>Lamarckia aurea</t>
  </si>
  <si>
    <t xml:space="preserve">Polypogon monspeliensis </t>
  </si>
  <si>
    <t xml:space="preserve">Vulpia microstachys </t>
  </si>
  <si>
    <t>Vulpia myuros</t>
  </si>
  <si>
    <t>Vulpia octoflora</t>
  </si>
  <si>
    <t>Estimate_Raw</t>
  </si>
  <si>
    <t>from DataScript_CAData_09152016</t>
  </si>
  <si>
    <t>Data from HilleRisLambers_etal_2010</t>
  </si>
  <si>
    <t>micrograms g-1 P</t>
  </si>
  <si>
    <t>micrograms g-1 N</t>
  </si>
  <si>
    <t>from SeedDat.csv, 2005 data</t>
  </si>
  <si>
    <t>relative abundance (out of 1)</t>
  </si>
  <si>
    <t>from DataScript_CAData_09152016 (mrelabun)</t>
  </si>
  <si>
    <t>mixture plots in field</t>
  </si>
  <si>
    <t>relative abundance (biomass across mixture plots)</t>
  </si>
  <si>
    <t>related to phi, but not phi</t>
  </si>
  <si>
    <t>seed biomass per unit total (aboveground) biomass -- from mixture plots</t>
  </si>
  <si>
    <t>seed biomass per unit total (aboveground) biomass -- from monoculture plots</t>
  </si>
  <si>
    <t>seed biomass per unit total (aboveground) biomass -- from all mixture and monoculture plots (no bare ground or all native or all exotic plots)</t>
  </si>
  <si>
    <t>none (g/g)</t>
  </si>
  <si>
    <t>mixture and monoculture plots in field</t>
  </si>
  <si>
    <t>monoculture plots in field</t>
  </si>
  <si>
    <t>from DataScript_CAData_09152016 (Mixseed/Mixbio)</t>
  </si>
  <si>
    <t>from DataScript_CAData_09152016 (SdBio/AbvBio)</t>
  </si>
  <si>
    <t>from DataScript_CAData_09152016 (Allseed/Allbio)</t>
  </si>
  <si>
    <t>biomass (per individual, estimated across treatment plots)</t>
  </si>
  <si>
    <t>g</t>
  </si>
  <si>
    <t>from invade-exp-ann-seed-analysis.R</t>
  </si>
  <si>
    <t>DatafromSeabloom</t>
  </si>
  <si>
    <t>Estimate (mean_across_treatments)</t>
  </si>
  <si>
    <t>Estimate_additional1(min)</t>
  </si>
  <si>
    <t>Estimate_additional_OR_range(max)</t>
  </si>
  <si>
    <t>See R code, this is still in progress!</t>
  </si>
  <si>
    <t>phi (but not including overwintering)</t>
  </si>
  <si>
    <t>seed number per unit total (aboveground) biomass</t>
  </si>
  <si>
    <t>Also, above values of biomass may be wrong too. ..</t>
  </si>
  <si>
    <t>est_phi</t>
  </si>
  <si>
    <t>On 29.August.2018:</t>
  </si>
  <si>
    <t>Megan and I created quick_phi to estimate some phi values for our Mayan megadroughts project.</t>
  </si>
  <si>
    <t>We used Janneke's data in gram units (pasted from HilleRisLambers2010_data tab, note that you have to paste the g seed mass, not the mg one).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</si>
</sst>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name val="Calibri"/>
      <scheme val="minor"/>
    </font>
    <font>
      <b/>
      <sz val="12"/>
      <color theme="5"/>
      <name val="Calibri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 applyNumberFormat="1"/>
    <xf numFmtId="0" fontId="5" fillId="0" borderId="0" xfId="0" applyFont="1"/>
    <xf numFmtId="0" fontId="5" fillId="0" borderId="0" xfId="0" applyNumberFormat="1" applyFont="1"/>
    <xf numFmtId="0" fontId="7" fillId="0" borderId="0" xfId="0" applyFont="1"/>
    <xf numFmtId="0" fontId="0" fillId="0" borderId="0" xfId="0" applyFill="1"/>
    <xf numFmtId="0" fontId="5" fillId="0" borderId="0" xfId="0" applyFont="1" applyFill="1"/>
    <xf numFmtId="0" fontId="5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3" borderId="0" xfId="0" applyFill="1"/>
    <xf numFmtId="0" fontId="5" fillId="4" borderId="0" xfId="0" applyFont="1" applyFill="1"/>
    <xf numFmtId="0" fontId="0" fillId="4" borderId="0" xfId="0" applyFill="1"/>
    <xf numFmtId="0" fontId="0" fillId="0" borderId="0" xfId="0" applyAlignment="1">
      <alignment wrapText="1"/>
    </xf>
  </cellXfs>
  <cellStyles count="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A26" sqref="A26"/>
    </sheetView>
  </sheetViews>
  <sheetFormatPr baseColWidth="10" defaultRowHeight="15" x14ac:dyDescent="0"/>
  <sheetData>
    <row r="1" spans="1:1">
      <c r="A1" s="1" t="s">
        <v>4</v>
      </c>
    </row>
    <row r="2" spans="1:1">
      <c r="A2" s="1" t="s">
        <v>3</v>
      </c>
    </row>
    <row r="4" spans="1:1">
      <c r="A4" s="1" t="s">
        <v>5</v>
      </c>
    </row>
    <row r="5" spans="1:1">
      <c r="A5" t="s">
        <v>6</v>
      </c>
    </row>
    <row r="7" spans="1:1">
      <c r="A7" s="1" t="s">
        <v>63</v>
      </c>
    </row>
    <row r="8" spans="1:1">
      <c r="A8" t="s">
        <v>64</v>
      </c>
    </row>
    <row r="9" spans="1:1">
      <c r="A9" t="s">
        <v>65</v>
      </c>
    </row>
    <row r="10" spans="1:1" s="3" customFormat="1">
      <c r="A10" s="3" t="s">
        <v>66</v>
      </c>
    </row>
    <row r="12" spans="1:1">
      <c r="A12" s="1" t="s">
        <v>92</v>
      </c>
    </row>
    <row r="13" spans="1:1">
      <c r="A13" t="s">
        <v>93</v>
      </c>
    </row>
    <row r="14" spans="1:1">
      <c r="A14" t="s">
        <v>104</v>
      </c>
    </row>
    <row r="16" spans="1:1">
      <c r="A16" s="1" t="s">
        <v>185</v>
      </c>
    </row>
    <row r="17" spans="1:2">
      <c r="A17" t="s">
        <v>186</v>
      </c>
    </row>
    <row r="18" spans="1:2">
      <c r="A18" t="s">
        <v>189</v>
      </c>
    </row>
    <row r="19" spans="1:2">
      <c r="B19" t="s">
        <v>187</v>
      </c>
    </row>
    <row r="20" spans="1:2">
      <c r="B20" t="s">
        <v>188</v>
      </c>
    </row>
    <row r="21" spans="1:2">
      <c r="A21" s="2" t="s">
        <v>243</v>
      </c>
    </row>
    <row r="22" spans="1:2">
      <c r="A22" t="s">
        <v>242</v>
      </c>
    </row>
    <row r="23" spans="1:2">
      <c r="A23" t="s">
        <v>244</v>
      </c>
    </row>
    <row r="24" spans="1:2">
      <c r="A24" t="s">
        <v>246</v>
      </c>
    </row>
    <row r="26" spans="1:2">
      <c r="A26" s="1" t="s">
        <v>286</v>
      </c>
    </row>
    <row r="27" spans="1:2">
      <c r="A27" t="s">
        <v>287</v>
      </c>
    </row>
    <row r="28" spans="1:2">
      <c r="A28" t="s">
        <v>288</v>
      </c>
    </row>
    <row r="33" spans="1:1">
      <c r="A3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workbookViewId="0">
      <pane ySplit="1" topLeftCell="A61" activePane="bottomLeft" state="frozen"/>
      <selection pane="bottomLeft" activeCell="A65" sqref="A65:XFD75"/>
    </sheetView>
  </sheetViews>
  <sheetFormatPr baseColWidth="10" defaultRowHeight="15" x14ac:dyDescent="0"/>
  <cols>
    <col min="1" max="1" width="52.1640625" customWidth="1"/>
    <col min="2" max="2" width="23.83203125" customWidth="1"/>
    <col min="5" max="5" width="14.33203125" customWidth="1"/>
    <col min="8" max="8" width="54.6640625" customWidth="1"/>
    <col min="9" max="9" width="28" customWidth="1"/>
    <col min="10" max="10" width="12.33203125" customWidth="1"/>
  </cols>
  <sheetData>
    <row r="1" spans="1:11">
      <c r="A1" t="s">
        <v>114</v>
      </c>
      <c r="B1" t="s">
        <v>0</v>
      </c>
      <c r="C1" t="s">
        <v>36</v>
      </c>
      <c r="D1" t="s">
        <v>1</v>
      </c>
      <c r="E1" t="s">
        <v>29</v>
      </c>
      <c r="F1" t="s">
        <v>156</v>
      </c>
      <c r="G1" t="s">
        <v>12</v>
      </c>
      <c r="H1" t="s">
        <v>13</v>
      </c>
      <c r="I1" t="s">
        <v>2</v>
      </c>
      <c r="J1" t="s">
        <v>163</v>
      </c>
      <c r="K1" t="s">
        <v>7</v>
      </c>
    </row>
    <row r="2" spans="1:11">
      <c r="A2" t="s">
        <v>115</v>
      </c>
      <c r="B2" t="s">
        <v>59</v>
      </c>
      <c r="D2">
        <v>0.5</v>
      </c>
      <c r="E2">
        <v>0.25</v>
      </c>
      <c r="G2" t="s">
        <v>14</v>
      </c>
      <c r="H2" t="s">
        <v>15</v>
      </c>
      <c r="I2" t="s">
        <v>9</v>
      </c>
      <c r="J2" t="s">
        <v>164</v>
      </c>
    </row>
    <row r="3" spans="1:11">
      <c r="A3" t="s">
        <v>116</v>
      </c>
      <c r="B3" t="s">
        <v>8</v>
      </c>
      <c r="D3">
        <v>0.8</v>
      </c>
      <c r="G3" t="s">
        <v>14</v>
      </c>
      <c r="H3" t="s">
        <v>15</v>
      </c>
      <c r="I3" t="s">
        <v>9</v>
      </c>
      <c r="J3" t="s">
        <v>166</v>
      </c>
    </row>
    <row r="4" spans="1:11">
      <c r="A4" t="s">
        <v>117</v>
      </c>
      <c r="B4" t="s">
        <v>10</v>
      </c>
      <c r="D4">
        <v>0.05</v>
      </c>
      <c r="E4">
        <v>0.12</v>
      </c>
      <c r="G4" t="s">
        <v>14</v>
      </c>
      <c r="H4" t="s">
        <v>15</v>
      </c>
      <c r="I4" t="s">
        <v>9</v>
      </c>
      <c r="J4" t="s">
        <v>166</v>
      </c>
    </row>
    <row r="5" spans="1:11">
      <c r="A5" t="s">
        <v>118</v>
      </c>
      <c r="B5" t="s">
        <v>11</v>
      </c>
      <c r="D5">
        <v>20</v>
      </c>
      <c r="G5" t="s">
        <v>14</v>
      </c>
      <c r="H5" t="s">
        <v>15</v>
      </c>
      <c r="I5" t="s">
        <v>9</v>
      </c>
      <c r="J5" t="s">
        <v>166</v>
      </c>
    </row>
    <row r="6" spans="1:11">
      <c r="A6" t="s">
        <v>119</v>
      </c>
      <c r="B6" t="s">
        <v>16</v>
      </c>
      <c r="D6">
        <v>1</v>
      </c>
      <c r="G6" t="s">
        <v>14</v>
      </c>
      <c r="H6" t="s">
        <v>15</v>
      </c>
      <c r="I6" t="s">
        <v>9</v>
      </c>
      <c r="J6" t="s">
        <v>166</v>
      </c>
    </row>
    <row r="7" spans="1:11">
      <c r="A7" t="s">
        <v>120</v>
      </c>
      <c r="B7" t="s">
        <v>24</v>
      </c>
      <c r="D7">
        <v>1</v>
      </c>
      <c r="E7">
        <v>0.5</v>
      </c>
      <c r="G7" t="s">
        <v>14</v>
      </c>
      <c r="H7" t="s">
        <v>15</v>
      </c>
      <c r="I7" t="s">
        <v>9</v>
      </c>
      <c r="J7" t="s">
        <v>166</v>
      </c>
    </row>
    <row r="8" spans="1:11">
      <c r="A8" t="s">
        <v>121</v>
      </c>
      <c r="B8" t="s">
        <v>17</v>
      </c>
      <c r="D8">
        <v>12</v>
      </c>
      <c r="E8">
        <v>7</v>
      </c>
      <c r="F8">
        <v>10.7</v>
      </c>
      <c r="G8" t="s">
        <v>14</v>
      </c>
      <c r="H8" t="s">
        <v>15</v>
      </c>
      <c r="I8" t="s">
        <v>9</v>
      </c>
      <c r="J8" t="s">
        <v>166</v>
      </c>
    </row>
    <row r="9" spans="1:11">
      <c r="A9" t="s">
        <v>122</v>
      </c>
      <c r="B9" t="s">
        <v>18</v>
      </c>
      <c r="D9">
        <v>0.05</v>
      </c>
      <c r="G9" t="s">
        <v>14</v>
      </c>
      <c r="H9" t="s">
        <v>15</v>
      </c>
      <c r="I9" t="s">
        <v>9</v>
      </c>
      <c r="J9" t="s">
        <v>166</v>
      </c>
    </row>
    <row r="10" spans="1:11">
      <c r="A10" t="s">
        <v>19</v>
      </c>
      <c r="B10" t="s">
        <v>19</v>
      </c>
      <c r="D10">
        <v>1</v>
      </c>
      <c r="G10" t="s">
        <v>14</v>
      </c>
      <c r="H10" t="s">
        <v>15</v>
      </c>
      <c r="I10" t="s">
        <v>9</v>
      </c>
      <c r="J10" t="s">
        <v>166</v>
      </c>
    </row>
    <row r="11" spans="1:11">
      <c r="A11" t="s">
        <v>25</v>
      </c>
      <c r="B11" t="s">
        <v>20</v>
      </c>
      <c r="D11">
        <v>0.35</v>
      </c>
      <c r="E11">
        <v>0</v>
      </c>
      <c r="G11" t="s">
        <v>14</v>
      </c>
      <c r="H11" t="s">
        <v>15</v>
      </c>
      <c r="I11" t="s">
        <v>9</v>
      </c>
      <c r="J11" t="s">
        <v>166</v>
      </c>
    </row>
    <row r="12" spans="1:11">
      <c r="A12" t="s">
        <v>26</v>
      </c>
      <c r="B12" t="s">
        <v>20</v>
      </c>
      <c r="C12" t="s">
        <v>37</v>
      </c>
      <c r="D12">
        <v>0.4</v>
      </c>
      <c r="E12">
        <v>0.05</v>
      </c>
      <c r="G12" t="s">
        <v>14</v>
      </c>
      <c r="H12" t="s">
        <v>15</v>
      </c>
      <c r="I12" t="s">
        <v>9</v>
      </c>
      <c r="J12" t="s">
        <v>166</v>
      </c>
    </row>
    <row r="13" spans="1:11">
      <c r="A13" t="s">
        <v>21</v>
      </c>
      <c r="B13" t="s">
        <v>21</v>
      </c>
      <c r="D13">
        <v>100</v>
      </c>
      <c r="G13" t="s">
        <v>14</v>
      </c>
      <c r="H13" t="s">
        <v>15</v>
      </c>
      <c r="I13" t="s">
        <v>9</v>
      </c>
      <c r="J13" t="s">
        <v>166</v>
      </c>
    </row>
    <row r="14" spans="1:11">
      <c r="A14" t="s">
        <v>27</v>
      </c>
      <c r="B14" t="s">
        <v>27</v>
      </c>
      <c r="D14" t="s">
        <v>28</v>
      </c>
      <c r="G14" t="s">
        <v>14</v>
      </c>
      <c r="H14" t="s">
        <v>15</v>
      </c>
      <c r="I14" t="s">
        <v>9</v>
      </c>
      <c r="J14" t="s">
        <v>166</v>
      </c>
    </row>
    <row r="15" spans="1:11">
      <c r="A15" t="s">
        <v>22</v>
      </c>
      <c r="B15" t="s">
        <v>22</v>
      </c>
      <c r="D15">
        <v>2</v>
      </c>
      <c r="G15" t="s">
        <v>14</v>
      </c>
      <c r="H15" t="s">
        <v>15</v>
      </c>
      <c r="I15" t="s">
        <v>9</v>
      </c>
      <c r="J15" t="s">
        <v>166</v>
      </c>
    </row>
    <row r="16" spans="1:11">
      <c r="A16" t="s">
        <v>23</v>
      </c>
      <c r="B16" t="s">
        <v>23</v>
      </c>
      <c r="D16">
        <v>2</v>
      </c>
      <c r="G16" t="s">
        <v>14</v>
      </c>
      <c r="H16" t="s">
        <v>15</v>
      </c>
      <c r="I16" t="s">
        <v>9</v>
      </c>
      <c r="J16" t="s">
        <v>166</v>
      </c>
    </row>
    <row r="17" spans="1:11">
      <c r="A17" t="s">
        <v>31</v>
      </c>
      <c r="B17" t="s">
        <v>8</v>
      </c>
      <c r="I17" t="s">
        <v>30</v>
      </c>
      <c r="K17" t="s">
        <v>32</v>
      </c>
    </row>
    <row r="18" spans="1:11">
      <c r="A18" t="s">
        <v>33</v>
      </c>
      <c r="C18" t="s">
        <v>38</v>
      </c>
      <c r="D18">
        <v>1993</v>
      </c>
      <c r="G18" t="s">
        <v>34</v>
      </c>
      <c r="H18" t="s">
        <v>35</v>
      </c>
      <c r="I18" t="s">
        <v>245</v>
      </c>
      <c r="J18" t="s">
        <v>170</v>
      </c>
      <c r="K18" t="s">
        <v>39</v>
      </c>
    </row>
    <row r="19" spans="1:11">
      <c r="A19" t="s">
        <v>33</v>
      </c>
      <c r="C19" t="s">
        <v>42</v>
      </c>
      <c r="D19">
        <v>7670</v>
      </c>
      <c r="G19" t="s">
        <v>34</v>
      </c>
      <c r="H19" t="s">
        <v>35</v>
      </c>
      <c r="I19" t="s">
        <v>245</v>
      </c>
      <c r="J19" t="s">
        <v>170</v>
      </c>
      <c r="K19" t="s">
        <v>40</v>
      </c>
    </row>
    <row r="20" spans="1:11">
      <c r="A20" t="s">
        <v>33</v>
      </c>
      <c r="C20" t="s">
        <v>43</v>
      </c>
      <c r="D20">
        <v>20759</v>
      </c>
      <c r="G20" t="s">
        <v>34</v>
      </c>
      <c r="H20" t="s">
        <v>35</v>
      </c>
      <c r="I20" t="s">
        <v>245</v>
      </c>
      <c r="J20" t="s">
        <v>170</v>
      </c>
      <c r="K20" t="s">
        <v>41</v>
      </c>
    </row>
    <row r="21" spans="1:11">
      <c r="A21" t="s">
        <v>33</v>
      </c>
      <c r="C21" t="s">
        <v>44</v>
      </c>
      <c r="D21">
        <v>23</v>
      </c>
      <c r="G21" t="s">
        <v>34</v>
      </c>
      <c r="H21" t="s">
        <v>35</v>
      </c>
      <c r="I21" t="s">
        <v>245</v>
      </c>
      <c r="J21" t="s">
        <v>170</v>
      </c>
      <c r="K21" t="s">
        <v>47</v>
      </c>
    </row>
    <row r="22" spans="1:11">
      <c r="A22" t="s">
        <v>33</v>
      </c>
      <c r="C22" t="s">
        <v>46</v>
      </c>
      <c r="D22">
        <v>248</v>
      </c>
      <c r="G22" t="s">
        <v>34</v>
      </c>
      <c r="H22" t="s">
        <v>35</v>
      </c>
      <c r="I22" t="s">
        <v>245</v>
      </c>
      <c r="J22" t="s">
        <v>170</v>
      </c>
      <c r="K22" t="s">
        <v>48</v>
      </c>
    </row>
    <row r="23" spans="1:11">
      <c r="A23" t="s">
        <v>33</v>
      </c>
      <c r="C23" t="s">
        <v>45</v>
      </c>
      <c r="D23">
        <v>582</v>
      </c>
      <c r="G23" t="s">
        <v>34</v>
      </c>
      <c r="H23" t="s">
        <v>35</v>
      </c>
      <c r="I23" t="s">
        <v>245</v>
      </c>
      <c r="J23" t="s">
        <v>170</v>
      </c>
      <c r="K23" t="s">
        <v>49</v>
      </c>
    </row>
    <row r="24" spans="1:11">
      <c r="A24" t="s">
        <v>60</v>
      </c>
      <c r="B24" t="s">
        <v>59</v>
      </c>
      <c r="C24" t="s">
        <v>38</v>
      </c>
      <c r="D24">
        <v>0.32</v>
      </c>
      <c r="G24" t="s">
        <v>61</v>
      </c>
      <c r="H24" t="s">
        <v>35</v>
      </c>
      <c r="I24" t="s">
        <v>245</v>
      </c>
      <c r="J24" t="s">
        <v>170</v>
      </c>
      <c r="K24" t="s">
        <v>50</v>
      </c>
    </row>
    <row r="25" spans="1:11">
      <c r="A25" t="s">
        <v>60</v>
      </c>
      <c r="B25" t="s">
        <v>59</v>
      </c>
      <c r="C25" t="s">
        <v>42</v>
      </c>
      <c r="D25">
        <v>0.21</v>
      </c>
      <c r="G25" t="s">
        <v>61</v>
      </c>
      <c r="H25" t="s">
        <v>35</v>
      </c>
      <c r="I25" t="s">
        <v>245</v>
      </c>
      <c r="J25" t="s">
        <v>170</v>
      </c>
      <c r="K25" t="s">
        <v>51</v>
      </c>
    </row>
    <row r="26" spans="1:11">
      <c r="A26" t="s">
        <v>60</v>
      </c>
      <c r="B26" t="s">
        <v>59</v>
      </c>
      <c r="C26" t="s">
        <v>43</v>
      </c>
      <c r="D26">
        <v>0.12</v>
      </c>
      <c r="G26" t="s">
        <v>61</v>
      </c>
      <c r="H26" t="s">
        <v>35</v>
      </c>
      <c r="I26" t="s">
        <v>245</v>
      </c>
      <c r="J26" t="s">
        <v>170</v>
      </c>
      <c r="K26" t="s">
        <v>52</v>
      </c>
    </row>
    <row r="27" spans="1:11">
      <c r="A27" t="s">
        <v>60</v>
      </c>
      <c r="B27" t="s">
        <v>59</v>
      </c>
      <c r="C27" t="s">
        <v>44</v>
      </c>
      <c r="D27">
        <v>0.12</v>
      </c>
      <c r="G27" t="s">
        <v>61</v>
      </c>
      <c r="H27" t="s">
        <v>35</v>
      </c>
      <c r="I27" t="s">
        <v>245</v>
      </c>
      <c r="J27" t="s">
        <v>170</v>
      </c>
      <c r="K27" t="s">
        <v>53</v>
      </c>
    </row>
    <row r="28" spans="1:11">
      <c r="A28" t="s">
        <v>60</v>
      </c>
      <c r="B28" t="s">
        <v>59</v>
      </c>
      <c r="C28" t="s">
        <v>46</v>
      </c>
      <c r="D28">
        <v>0.45</v>
      </c>
      <c r="G28" t="s">
        <v>61</v>
      </c>
      <c r="H28" t="s">
        <v>35</v>
      </c>
      <c r="I28" t="s">
        <v>245</v>
      </c>
      <c r="J28" t="s">
        <v>170</v>
      </c>
      <c r="K28" t="s">
        <v>53</v>
      </c>
    </row>
    <row r="29" spans="1:11">
      <c r="A29" t="s">
        <v>60</v>
      </c>
      <c r="B29" t="s">
        <v>59</v>
      </c>
      <c r="C29" t="s">
        <v>45</v>
      </c>
      <c r="D29">
        <v>0.33</v>
      </c>
      <c r="G29" t="s">
        <v>61</v>
      </c>
      <c r="H29" t="s">
        <v>35</v>
      </c>
      <c r="I29" t="s">
        <v>245</v>
      </c>
      <c r="J29" t="s">
        <v>170</v>
      </c>
      <c r="K29" t="s">
        <v>54</v>
      </c>
    </row>
    <row r="30" spans="1:11">
      <c r="A30" t="s">
        <v>62</v>
      </c>
      <c r="B30" t="s">
        <v>59</v>
      </c>
      <c r="C30" t="s">
        <v>38</v>
      </c>
      <c r="D30">
        <v>0.02</v>
      </c>
      <c r="G30" t="s">
        <v>61</v>
      </c>
      <c r="H30" t="s">
        <v>35</v>
      </c>
      <c r="I30" t="s">
        <v>245</v>
      </c>
      <c r="J30" t="s">
        <v>170</v>
      </c>
      <c r="K30" t="s">
        <v>55</v>
      </c>
    </row>
    <row r="31" spans="1:11">
      <c r="A31" t="s">
        <v>62</v>
      </c>
      <c r="B31" t="s">
        <v>59</v>
      </c>
      <c r="C31" t="s">
        <v>42</v>
      </c>
      <c r="D31">
        <v>0.54</v>
      </c>
      <c r="G31" t="s">
        <v>61</v>
      </c>
      <c r="H31" t="s">
        <v>35</v>
      </c>
      <c r="I31" t="s">
        <v>245</v>
      </c>
      <c r="J31" t="s">
        <v>170</v>
      </c>
      <c r="K31" t="s">
        <v>56</v>
      </c>
    </row>
    <row r="32" spans="1:11">
      <c r="A32" t="s">
        <v>62</v>
      </c>
      <c r="B32" t="s">
        <v>59</v>
      </c>
      <c r="C32" t="s">
        <v>43</v>
      </c>
      <c r="D32">
        <v>0.43</v>
      </c>
      <c r="G32" t="s">
        <v>61</v>
      </c>
      <c r="H32" t="s">
        <v>35</v>
      </c>
      <c r="I32" t="s">
        <v>245</v>
      </c>
      <c r="J32" t="s">
        <v>170</v>
      </c>
      <c r="K32" t="s">
        <v>52</v>
      </c>
    </row>
    <row r="33" spans="1:11">
      <c r="A33" t="s">
        <v>62</v>
      </c>
      <c r="B33" t="s">
        <v>59</v>
      </c>
      <c r="C33" t="s">
        <v>44</v>
      </c>
      <c r="D33">
        <v>0.32</v>
      </c>
      <c r="G33" t="s">
        <v>61</v>
      </c>
      <c r="H33" t="s">
        <v>35</v>
      </c>
      <c r="I33" t="s">
        <v>245</v>
      </c>
      <c r="J33" t="s">
        <v>170</v>
      </c>
      <c r="K33" t="s">
        <v>57</v>
      </c>
    </row>
    <row r="34" spans="1:11">
      <c r="A34" t="s">
        <v>62</v>
      </c>
      <c r="B34" t="s">
        <v>59</v>
      </c>
      <c r="C34" t="s">
        <v>46</v>
      </c>
      <c r="D34">
        <v>0.2</v>
      </c>
      <c r="G34" t="s">
        <v>61</v>
      </c>
      <c r="H34" t="s">
        <v>35</v>
      </c>
      <c r="I34" t="s">
        <v>245</v>
      </c>
      <c r="J34" t="s">
        <v>170</v>
      </c>
      <c r="K34" t="s">
        <v>57</v>
      </c>
    </row>
    <row r="35" spans="1:11">
      <c r="A35" t="s">
        <v>62</v>
      </c>
      <c r="B35" t="s">
        <v>59</v>
      </c>
      <c r="C35" t="s">
        <v>45</v>
      </c>
      <c r="D35">
        <v>0.51</v>
      </c>
      <c r="G35" t="s">
        <v>61</v>
      </c>
      <c r="H35" t="s">
        <v>35</v>
      </c>
      <c r="I35" t="s">
        <v>245</v>
      </c>
      <c r="J35" t="s">
        <v>170</v>
      </c>
      <c r="K35" t="s">
        <v>58</v>
      </c>
    </row>
    <row r="36" spans="1:11" s="5" customFormat="1">
      <c r="A36" s="5" t="s">
        <v>111</v>
      </c>
      <c r="C36" s="5" t="s">
        <v>108</v>
      </c>
      <c r="D36" s="5">
        <f>0.034/6</f>
        <v>5.6666666666666671E-3</v>
      </c>
      <c r="G36" s="5" t="s">
        <v>173</v>
      </c>
      <c r="H36" s="5" t="s">
        <v>113</v>
      </c>
      <c r="I36" s="5" t="s">
        <v>112</v>
      </c>
      <c r="J36" s="5" t="s">
        <v>169</v>
      </c>
      <c r="K36" s="5" t="s">
        <v>190</v>
      </c>
    </row>
    <row r="37" spans="1:11" s="5" customFormat="1">
      <c r="A37" s="5" t="s">
        <v>111</v>
      </c>
      <c r="C37" s="5" t="s">
        <v>107</v>
      </c>
      <c r="D37" s="5">
        <f>0.431/6</f>
        <v>7.1833333333333332E-2</v>
      </c>
      <c r="G37" s="5" t="s">
        <v>173</v>
      </c>
      <c r="H37" s="5" t="s">
        <v>113</v>
      </c>
      <c r="I37" s="5" t="s">
        <v>112</v>
      </c>
      <c r="J37" s="5" t="s">
        <v>169</v>
      </c>
      <c r="K37" s="5" t="s">
        <v>191</v>
      </c>
    </row>
    <row r="38" spans="1:11" s="5" customFormat="1">
      <c r="A38" s="5" t="s">
        <v>111</v>
      </c>
      <c r="C38" s="5" t="s">
        <v>109</v>
      </c>
      <c r="D38" s="5">
        <f>1.128/6</f>
        <v>0.18799999999999997</v>
      </c>
      <c r="G38" s="5" t="s">
        <v>173</v>
      </c>
      <c r="H38" s="5" t="s">
        <v>113</v>
      </c>
      <c r="I38" s="5" t="s">
        <v>112</v>
      </c>
      <c r="J38" s="5" t="s">
        <v>169</v>
      </c>
      <c r="K38" s="5" t="s">
        <v>192</v>
      </c>
    </row>
    <row r="39" spans="1:11" s="5" customFormat="1">
      <c r="A39" s="5" t="s">
        <v>111</v>
      </c>
      <c r="C39" s="5" t="s">
        <v>110</v>
      </c>
      <c r="D39" s="5">
        <f>1.647/6</f>
        <v>0.27450000000000002</v>
      </c>
      <c r="G39" s="5" t="s">
        <v>173</v>
      </c>
      <c r="H39" s="5" t="s">
        <v>113</v>
      </c>
      <c r="I39" s="5" t="s">
        <v>112</v>
      </c>
      <c r="J39" s="5" t="s">
        <v>169</v>
      </c>
      <c r="K39" s="5" t="s">
        <v>193</v>
      </c>
    </row>
    <row r="40" spans="1:11" s="5" customFormat="1">
      <c r="A40" s="5" t="s">
        <v>171</v>
      </c>
      <c r="B40" s="5" t="s">
        <v>181</v>
      </c>
      <c r="C40" s="5" t="s">
        <v>108</v>
      </c>
      <c r="D40" s="5">
        <f>0.65/10</f>
        <v>6.5000000000000002E-2</v>
      </c>
      <c r="G40" s="5" t="s">
        <v>145</v>
      </c>
      <c r="H40" s="5" t="s">
        <v>113</v>
      </c>
      <c r="I40" s="5" t="s">
        <v>112</v>
      </c>
      <c r="J40" s="5" t="s">
        <v>169</v>
      </c>
      <c r="K40" s="5" t="s">
        <v>172</v>
      </c>
    </row>
    <row r="41" spans="1:11" s="5" customFormat="1">
      <c r="A41" s="5" t="s">
        <v>171</v>
      </c>
      <c r="B41" s="5" t="s">
        <v>181</v>
      </c>
      <c r="C41" s="5" t="s">
        <v>107</v>
      </c>
      <c r="D41" s="5">
        <f>0.14/10</f>
        <v>1.4000000000000002E-2</v>
      </c>
      <c r="G41" s="5" t="s">
        <v>145</v>
      </c>
      <c r="H41" s="5" t="s">
        <v>113</v>
      </c>
      <c r="I41" s="5" t="s">
        <v>112</v>
      </c>
      <c r="J41" s="5" t="s">
        <v>169</v>
      </c>
      <c r="K41" s="5" t="s">
        <v>172</v>
      </c>
    </row>
    <row r="42" spans="1:11" s="5" customFormat="1">
      <c r="A42" s="5" t="s">
        <v>171</v>
      </c>
      <c r="B42" s="5" t="s">
        <v>181</v>
      </c>
      <c r="C42" s="5" t="s">
        <v>109</v>
      </c>
      <c r="D42" s="5">
        <f>40/10</f>
        <v>4</v>
      </c>
      <c r="G42" s="5" t="s">
        <v>145</v>
      </c>
      <c r="H42" s="5" t="s">
        <v>113</v>
      </c>
      <c r="I42" s="5" t="s">
        <v>112</v>
      </c>
      <c r="J42" s="5" t="s">
        <v>169</v>
      </c>
      <c r="K42" s="5" t="s">
        <v>174</v>
      </c>
    </row>
    <row r="43" spans="1:11" s="5" customFormat="1">
      <c r="A43" s="5" t="s">
        <v>171</v>
      </c>
      <c r="B43" s="5" t="s">
        <v>181</v>
      </c>
      <c r="C43" s="5" t="s">
        <v>110</v>
      </c>
      <c r="D43" s="5">
        <f>34/10</f>
        <v>3.4</v>
      </c>
      <c r="G43" s="5" t="s">
        <v>145</v>
      </c>
      <c r="H43" s="5" t="s">
        <v>113</v>
      </c>
      <c r="I43" s="5" t="s">
        <v>112</v>
      </c>
      <c r="J43" s="5" t="s">
        <v>169</v>
      </c>
      <c r="K43" s="5" t="s">
        <v>174</v>
      </c>
    </row>
    <row r="44" spans="1:11">
      <c r="A44" t="s">
        <v>124</v>
      </c>
      <c r="B44" t="s">
        <v>125</v>
      </c>
      <c r="C44" t="s">
        <v>127</v>
      </c>
      <c r="D44">
        <v>0.05</v>
      </c>
      <c r="F44">
        <v>0.4</v>
      </c>
      <c r="G44" t="s">
        <v>128</v>
      </c>
      <c r="H44" t="s">
        <v>144</v>
      </c>
      <c r="I44" t="s">
        <v>123</v>
      </c>
      <c r="J44" t="s">
        <v>167</v>
      </c>
      <c r="K44" t="s">
        <v>130</v>
      </c>
    </row>
    <row r="45" spans="1:11">
      <c r="A45" t="s">
        <v>126</v>
      </c>
      <c r="B45" t="s">
        <v>125</v>
      </c>
      <c r="C45" t="s">
        <v>127</v>
      </c>
      <c r="D45">
        <v>0.1</v>
      </c>
      <c r="F45">
        <v>0.9</v>
      </c>
      <c r="G45" t="s">
        <v>129</v>
      </c>
      <c r="H45" t="s">
        <v>144</v>
      </c>
      <c r="I45" t="s">
        <v>123</v>
      </c>
      <c r="J45" t="s">
        <v>167</v>
      </c>
      <c r="K45" t="s">
        <v>131</v>
      </c>
    </row>
    <row r="46" spans="1:11">
      <c r="A46" t="s">
        <v>133</v>
      </c>
      <c r="B46" t="s">
        <v>132</v>
      </c>
      <c r="C46" t="s">
        <v>134</v>
      </c>
      <c r="D46">
        <v>10</v>
      </c>
      <c r="F46">
        <v>1000</v>
      </c>
      <c r="G46" t="s">
        <v>135</v>
      </c>
      <c r="H46" t="s">
        <v>144</v>
      </c>
      <c r="I46" t="s">
        <v>123</v>
      </c>
      <c r="J46" t="s">
        <v>167</v>
      </c>
      <c r="K46" t="s">
        <v>155</v>
      </c>
    </row>
    <row r="47" spans="1:11">
      <c r="A47" t="s">
        <v>146</v>
      </c>
      <c r="B47" t="s">
        <v>181</v>
      </c>
      <c r="C47" t="s">
        <v>154</v>
      </c>
      <c r="D47">
        <v>3.27</v>
      </c>
      <c r="G47" t="s">
        <v>145</v>
      </c>
      <c r="H47" t="s">
        <v>148</v>
      </c>
      <c r="I47" t="s">
        <v>123</v>
      </c>
      <c r="J47" t="s">
        <v>167</v>
      </c>
      <c r="K47" t="s">
        <v>147</v>
      </c>
    </row>
    <row r="48" spans="1:11">
      <c r="A48" t="s">
        <v>146</v>
      </c>
      <c r="B48" t="s">
        <v>181</v>
      </c>
      <c r="C48" t="s">
        <v>150</v>
      </c>
      <c r="D48">
        <v>1.7</v>
      </c>
      <c r="G48" t="s">
        <v>145</v>
      </c>
      <c r="H48" t="s">
        <v>148</v>
      </c>
      <c r="I48" t="s">
        <v>123</v>
      </c>
      <c r="J48" t="s">
        <v>167</v>
      </c>
      <c r="K48" t="s">
        <v>147</v>
      </c>
    </row>
    <row r="49" spans="1:11">
      <c r="A49" t="s">
        <v>146</v>
      </c>
      <c r="B49" t="s">
        <v>181</v>
      </c>
      <c r="C49" t="s">
        <v>153</v>
      </c>
      <c r="D49">
        <v>1.57</v>
      </c>
      <c r="G49" t="s">
        <v>145</v>
      </c>
      <c r="H49" t="s">
        <v>148</v>
      </c>
      <c r="I49" t="s">
        <v>123</v>
      </c>
      <c r="J49" t="s">
        <v>167</v>
      </c>
      <c r="K49" t="s">
        <v>147</v>
      </c>
    </row>
    <row r="50" spans="1:11">
      <c r="A50" t="s">
        <v>146</v>
      </c>
      <c r="B50" t="s">
        <v>181</v>
      </c>
      <c r="C50" t="s">
        <v>151</v>
      </c>
      <c r="D50">
        <v>1.45</v>
      </c>
      <c r="G50" t="s">
        <v>145</v>
      </c>
      <c r="H50" t="s">
        <v>148</v>
      </c>
      <c r="I50" t="s">
        <v>123</v>
      </c>
      <c r="J50" t="s">
        <v>167</v>
      </c>
      <c r="K50" t="s">
        <v>147</v>
      </c>
    </row>
    <row r="51" spans="1:11">
      <c r="A51" t="s">
        <v>146</v>
      </c>
      <c r="B51" t="s">
        <v>181</v>
      </c>
      <c r="C51" t="s">
        <v>149</v>
      </c>
      <c r="D51">
        <v>0.4</v>
      </c>
      <c r="G51" t="s">
        <v>145</v>
      </c>
      <c r="H51" t="s">
        <v>148</v>
      </c>
      <c r="I51" t="s">
        <v>123</v>
      </c>
      <c r="J51" t="s">
        <v>167</v>
      </c>
      <c r="K51" t="s">
        <v>147</v>
      </c>
    </row>
    <row r="52" spans="1:11">
      <c r="A52" t="s">
        <v>146</v>
      </c>
      <c r="B52" t="s">
        <v>181</v>
      </c>
      <c r="C52" t="s">
        <v>152</v>
      </c>
      <c r="D52">
        <v>0.21</v>
      </c>
      <c r="G52" t="s">
        <v>145</v>
      </c>
      <c r="H52" t="s">
        <v>148</v>
      </c>
      <c r="I52" t="s">
        <v>123</v>
      </c>
      <c r="J52" t="s">
        <v>167</v>
      </c>
      <c r="K52" t="s">
        <v>147</v>
      </c>
    </row>
    <row r="53" spans="1:11" s="5" customFormat="1">
      <c r="A53" s="5" t="s">
        <v>162</v>
      </c>
      <c r="B53" s="5" t="s">
        <v>18</v>
      </c>
      <c r="C53" s="5" t="s">
        <v>160</v>
      </c>
      <c r="D53" s="6">
        <v>1.6E-2</v>
      </c>
      <c r="G53" s="5" t="s">
        <v>182</v>
      </c>
      <c r="H53" s="5" t="s">
        <v>198</v>
      </c>
      <c r="I53" s="5" t="s">
        <v>175</v>
      </c>
      <c r="J53" s="5" t="s">
        <v>165</v>
      </c>
      <c r="K53" s="5" t="s">
        <v>141</v>
      </c>
    </row>
    <row r="54" spans="1:11" s="5" customFormat="1">
      <c r="A54" s="5" t="s">
        <v>162</v>
      </c>
      <c r="B54" s="5" t="s">
        <v>18</v>
      </c>
      <c r="C54" s="5" t="s">
        <v>161</v>
      </c>
      <c r="D54" s="6">
        <v>5.0000000000000001E-3</v>
      </c>
      <c r="G54" s="5" t="s">
        <v>182</v>
      </c>
      <c r="H54" s="5" t="s">
        <v>198</v>
      </c>
      <c r="I54" s="5" t="s">
        <v>175</v>
      </c>
      <c r="J54" s="5" t="s">
        <v>165</v>
      </c>
      <c r="K54" s="5" t="s">
        <v>141</v>
      </c>
    </row>
    <row r="55" spans="1:11">
      <c r="A55" t="s">
        <v>176</v>
      </c>
      <c r="C55" t="s">
        <v>177</v>
      </c>
      <c r="D55" s="4">
        <v>0.54300000000000004</v>
      </c>
      <c r="G55" t="s">
        <v>183</v>
      </c>
      <c r="H55" s="5" t="s">
        <v>198</v>
      </c>
      <c r="I55" t="s">
        <v>175</v>
      </c>
      <c r="J55" t="s">
        <v>165</v>
      </c>
      <c r="K55" t="s">
        <v>141</v>
      </c>
    </row>
    <row r="56" spans="1:11">
      <c r="A56" t="s">
        <v>194</v>
      </c>
      <c r="C56" s="5" t="s">
        <v>160</v>
      </c>
      <c r="D56" s="4">
        <v>2.3999999999999998E-3</v>
      </c>
      <c r="G56" t="s">
        <v>183</v>
      </c>
      <c r="H56" s="5" t="s">
        <v>198</v>
      </c>
      <c r="I56" t="s">
        <v>175</v>
      </c>
      <c r="J56" t="s">
        <v>165</v>
      </c>
      <c r="K56" t="s">
        <v>141</v>
      </c>
    </row>
    <row r="57" spans="1:11">
      <c r="A57" t="s">
        <v>195</v>
      </c>
      <c r="C57" s="5" t="s">
        <v>161</v>
      </c>
      <c r="D57" s="4">
        <v>37.75</v>
      </c>
      <c r="G57" t="s">
        <v>183</v>
      </c>
      <c r="H57" s="5" t="s">
        <v>198</v>
      </c>
      <c r="I57" t="s">
        <v>175</v>
      </c>
      <c r="J57" t="s">
        <v>165</v>
      </c>
      <c r="K57" t="s">
        <v>141</v>
      </c>
    </row>
    <row r="58" spans="1:11">
      <c r="A58" t="s">
        <v>196</v>
      </c>
      <c r="C58" s="5" t="s">
        <v>160</v>
      </c>
      <c r="D58" s="4">
        <v>-9.98</v>
      </c>
      <c r="G58" t="s">
        <v>197</v>
      </c>
      <c r="H58" s="5" t="s">
        <v>198</v>
      </c>
      <c r="I58" t="s">
        <v>175</v>
      </c>
      <c r="J58" t="s">
        <v>165</v>
      </c>
      <c r="K58" t="s">
        <v>141</v>
      </c>
    </row>
    <row r="59" spans="1:11">
      <c r="A59" t="s">
        <v>196</v>
      </c>
      <c r="C59" s="5" t="s">
        <v>161</v>
      </c>
      <c r="D59" s="4">
        <v>0.68600000000000005</v>
      </c>
      <c r="G59" t="s">
        <v>197</v>
      </c>
      <c r="H59" s="5" t="s">
        <v>198</v>
      </c>
      <c r="I59" t="s">
        <v>175</v>
      </c>
      <c r="J59" t="s">
        <v>165</v>
      </c>
      <c r="K59" t="s">
        <v>141</v>
      </c>
    </row>
    <row r="60" spans="1:11">
      <c r="A60" t="s">
        <v>178</v>
      </c>
      <c r="B60" t="s">
        <v>179</v>
      </c>
      <c r="C60" t="s">
        <v>177</v>
      </c>
      <c r="D60">
        <v>506</v>
      </c>
      <c r="G60" t="s">
        <v>184</v>
      </c>
      <c r="H60" s="5" t="s">
        <v>198</v>
      </c>
      <c r="I60" t="s">
        <v>175</v>
      </c>
      <c r="J60" t="s">
        <v>165</v>
      </c>
      <c r="K60" t="s">
        <v>180</v>
      </c>
    </row>
    <row r="61" spans="1:11">
      <c r="A61" t="s">
        <v>124</v>
      </c>
      <c r="B61" t="s">
        <v>125</v>
      </c>
      <c r="C61" t="s">
        <v>231</v>
      </c>
      <c r="D61">
        <v>6.9000000000000006E-2</v>
      </c>
      <c r="F61">
        <v>0.65900000000000003</v>
      </c>
      <c r="G61" t="s">
        <v>201</v>
      </c>
      <c r="H61" s="5" t="s">
        <v>144</v>
      </c>
      <c r="I61" t="s">
        <v>199</v>
      </c>
      <c r="J61" t="s">
        <v>200</v>
      </c>
      <c r="K61" t="s">
        <v>229</v>
      </c>
    </row>
    <row r="62" spans="1:11">
      <c r="A62" t="s">
        <v>240</v>
      </c>
      <c r="C62" s="5" t="s">
        <v>236</v>
      </c>
      <c r="D62">
        <v>32.049999999999997</v>
      </c>
      <c r="F62">
        <v>111.33</v>
      </c>
      <c r="G62" t="s">
        <v>239</v>
      </c>
      <c r="H62" s="5" t="s">
        <v>35</v>
      </c>
      <c r="I62" t="s">
        <v>235</v>
      </c>
      <c r="J62" t="s">
        <v>170</v>
      </c>
      <c r="K62" t="s">
        <v>241</v>
      </c>
    </row>
    <row r="63" spans="1:11">
      <c r="A63" t="s">
        <v>240</v>
      </c>
      <c r="C63" s="5" t="s">
        <v>237</v>
      </c>
      <c r="D63">
        <v>57.07</v>
      </c>
      <c r="F63">
        <v>176.34</v>
      </c>
      <c r="G63" t="s">
        <v>239</v>
      </c>
      <c r="H63" s="5" t="s">
        <v>35</v>
      </c>
      <c r="I63" t="s">
        <v>235</v>
      </c>
      <c r="J63" t="s">
        <v>170</v>
      </c>
      <c r="K63" t="s">
        <v>241</v>
      </c>
    </row>
    <row r="64" spans="1:11">
      <c r="A64" t="s">
        <v>240</v>
      </c>
      <c r="C64" s="5" t="s">
        <v>238</v>
      </c>
      <c r="D64">
        <v>45.82</v>
      </c>
      <c r="F64">
        <v>95.3</v>
      </c>
      <c r="G64" t="s">
        <v>239</v>
      </c>
      <c r="H64" s="5" t="s">
        <v>35</v>
      </c>
      <c r="I64" t="s">
        <v>235</v>
      </c>
      <c r="J64" t="s">
        <v>170</v>
      </c>
      <c r="K64" t="s">
        <v>241</v>
      </c>
    </row>
    <row r="65" spans="1:12" s="8" customFormat="1">
      <c r="A65" s="9" t="s">
        <v>267</v>
      </c>
      <c r="B65" s="8" t="s">
        <v>264</v>
      </c>
      <c r="C65" s="8" t="s">
        <v>158</v>
      </c>
      <c r="D65" s="8">
        <v>0.86841409999999997</v>
      </c>
      <c r="G65" s="8" t="s">
        <v>268</v>
      </c>
      <c r="H65" s="8" t="s">
        <v>269</v>
      </c>
      <c r="I65" s="8" t="s">
        <v>256</v>
      </c>
      <c r="K65" s="8" t="s">
        <v>273</v>
      </c>
    </row>
    <row r="66" spans="1:12" s="8" customFormat="1">
      <c r="A66" s="9" t="s">
        <v>267</v>
      </c>
      <c r="B66" s="8" t="s">
        <v>264</v>
      </c>
      <c r="C66" s="8" t="s">
        <v>247</v>
      </c>
      <c r="D66" s="8">
        <v>0.95930170000000003</v>
      </c>
      <c r="G66" s="8" t="s">
        <v>268</v>
      </c>
      <c r="H66" s="8" t="s">
        <v>269</v>
      </c>
      <c r="I66" s="8" t="s">
        <v>256</v>
      </c>
      <c r="K66" s="8" t="s">
        <v>273</v>
      </c>
    </row>
    <row r="67" spans="1:12" s="8" customFormat="1">
      <c r="A67" s="9" t="s">
        <v>267</v>
      </c>
      <c r="B67" s="8" t="s">
        <v>264</v>
      </c>
      <c r="C67" s="8" t="s">
        <v>236</v>
      </c>
      <c r="D67" s="8">
        <v>0.94315130000000003</v>
      </c>
      <c r="G67" s="8" t="s">
        <v>268</v>
      </c>
      <c r="H67" s="8" t="s">
        <v>269</v>
      </c>
      <c r="I67" s="8" t="s">
        <v>256</v>
      </c>
      <c r="K67" s="8" t="s">
        <v>273</v>
      </c>
    </row>
    <row r="68" spans="1:12" s="8" customFormat="1">
      <c r="A68" s="9" t="s">
        <v>267</v>
      </c>
      <c r="B68" s="8" t="s">
        <v>264</v>
      </c>
      <c r="C68" s="8" t="s">
        <v>159</v>
      </c>
      <c r="D68" s="8">
        <v>1.3954145</v>
      </c>
      <c r="G68" s="8" t="s">
        <v>268</v>
      </c>
      <c r="H68" s="8" t="s">
        <v>269</v>
      </c>
      <c r="I68" s="8" t="s">
        <v>256</v>
      </c>
      <c r="K68" s="8" t="s">
        <v>273</v>
      </c>
    </row>
    <row r="69" spans="1:12" s="8" customFormat="1">
      <c r="A69" s="9" t="s">
        <v>267</v>
      </c>
      <c r="B69" s="8" t="s">
        <v>264</v>
      </c>
      <c r="C69" s="8" t="s">
        <v>248</v>
      </c>
      <c r="D69" s="8">
        <v>1.1091458000000001</v>
      </c>
      <c r="G69" s="8" t="s">
        <v>268</v>
      </c>
      <c r="H69" s="8" t="s">
        <v>269</v>
      </c>
      <c r="I69" s="8" t="s">
        <v>256</v>
      </c>
      <c r="K69" s="8" t="s">
        <v>273</v>
      </c>
    </row>
    <row r="70" spans="1:12" s="8" customFormat="1">
      <c r="A70" s="9" t="s">
        <v>267</v>
      </c>
      <c r="B70" s="8" t="s">
        <v>264</v>
      </c>
      <c r="C70" s="8" t="s">
        <v>238</v>
      </c>
      <c r="D70" s="8">
        <v>1.5201442999999999</v>
      </c>
      <c r="G70" s="8" t="s">
        <v>268</v>
      </c>
      <c r="H70" s="8" t="s">
        <v>269</v>
      </c>
      <c r="I70" s="8" t="s">
        <v>256</v>
      </c>
      <c r="K70" s="8" t="s">
        <v>273</v>
      </c>
    </row>
    <row r="71" spans="1:12" s="8" customFormat="1">
      <c r="A71" s="9" t="s">
        <v>267</v>
      </c>
      <c r="B71" s="8" t="s">
        <v>264</v>
      </c>
      <c r="C71" s="8" t="s">
        <v>249</v>
      </c>
      <c r="D71" s="8">
        <v>1.2376255</v>
      </c>
      <c r="G71" s="8" t="s">
        <v>268</v>
      </c>
      <c r="H71" s="8" t="s">
        <v>269</v>
      </c>
      <c r="I71" s="8" t="s">
        <v>256</v>
      </c>
      <c r="K71" s="8" t="s">
        <v>273</v>
      </c>
    </row>
    <row r="72" spans="1:12" s="8" customFormat="1">
      <c r="A72" s="9" t="s">
        <v>267</v>
      </c>
      <c r="B72" s="8" t="s">
        <v>264</v>
      </c>
      <c r="C72" s="8" t="s">
        <v>250</v>
      </c>
      <c r="D72" s="8">
        <v>0.91207579999999999</v>
      </c>
      <c r="G72" s="8" t="s">
        <v>268</v>
      </c>
      <c r="H72" s="8" t="s">
        <v>269</v>
      </c>
      <c r="I72" s="8" t="s">
        <v>256</v>
      </c>
      <c r="K72" s="8" t="s">
        <v>273</v>
      </c>
    </row>
    <row r="73" spans="1:12" s="8" customFormat="1">
      <c r="A73" s="9" t="s">
        <v>267</v>
      </c>
      <c r="B73" s="8" t="s">
        <v>264</v>
      </c>
      <c r="C73" s="8" t="s">
        <v>251</v>
      </c>
      <c r="D73" s="8">
        <v>0.97272289999999995</v>
      </c>
      <c r="G73" s="8" t="s">
        <v>268</v>
      </c>
      <c r="H73" s="8" t="s">
        <v>269</v>
      </c>
      <c r="I73" s="8" t="s">
        <v>256</v>
      </c>
      <c r="K73" s="8" t="s">
        <v>273</v>
      </c>
    </row>
    <row r="74" spans="1:12" s="8" customFormat="1">
      <c r="A74" s="9" t="s">
        <v>267</v>
      </c>
      <c r="B74" s="8" t="s">
        <v>264</v>
      </c>
      <c r="C74" s="8" t="s">
        <v>252</v>
      </c>
      <c r="D74" s="8">
        <v>0.87310710000000002</v>
      </c>
      <c r="G74" s="8" t="s">
        <v>268</v>
      </c>
      <c r="H74" s="8" t="s">
        <v>269</v>
      </c>
      <c r="I74" s="8" t="s">
        <v>256</v>
      </c>
      <c r="K74" s="8" t="s">
        <v>273</v>
      </c>
    </row>
    <row r="75" spans="1:12" s="8" customFormat="1">
      <c r="A75" s="9" t="s">
        <v>267</v>
      </c>
      <c r="B75" s="8" t="s">
        <v>264</v>
      </c>
      <c r="C75" s="8" t="s">
        <v>253</v>
      </c>
      <c r="D75" s="8">
        <v>0.99790760000000001</v>
      </c>
      <c r="G75" s="8" t="s">
        <v>268</v>
      </c>
      <c r="H75" s="8" t="s">
        <v>269</v>
      </c>
      <c r="I75" s="8" t="s">
        <v>256</v>
      </c>
      <c r="K75" s="8" t="s">
        <v>273</v>
      </c>
    </row>
    <row r="76" spans="1:12">
      <c r="A76" s="8" t="s">
        <v>137</v>
      </c>
      <c r="B76" s="8" t="s">
        <v>125</v>
      </c>
      <c r="C76" t="s">
        <v>158</v>
      </c>
      <c r="D76">
        <f>L76*100</f>
        <v>11.231724999999999</v>
      </c>
      <c r="G76" s="8" t="s">
        <v>140</v>
      </c>
      <c r="H76" s="8" t="s">
        <v>144</v>
      </c>
      <c r="I76" t="s">
        <v>256</v>
      </c>
      <c r="J76" s="8" t="s">
        <v>168</v>
      </c>
      <c r="K76" t="s">
        <v>255</v>
      </c>
      <c r="L76">
        <v>0.11231724999999999</v>
      </c>
    </row>
    <row r="77" spans="1:12">
      <c r="A77" s="8" t="s">
        <v>137</v>
      </c>
      <c r="B77" s="8" t="s">
        <v>125</v>
      </c>
      <c r="C77" t="s">
        <v>247</v>
      </c>
      <c r="D77">
        <f t="shared" ref="D77:D97" si="0">L77*100</f>
        <v>11.995101</v>
      </c>
      <c r="G77" s="8" t="s">
        <v>140</v>
      </c>
      <c r="H77" s="8" t="s">
        <v>144</v>
      </c>
      <c r="I77" t="s">
        <v>256</v>
      </c>
      <c r="J77" s="8" t="s">
        <v>168</v>
      </c>
      <c r="K77" t="s">
        <v>255</v>
      </c>
      <c r="L77">
        <v>0.11995101</v>
      </c>
    </row>
    <row r="78" spans="1:12">
      <c r="A78" s="8" t="s">
        <v>137</v>
      </c>
      <c r="B78" s="8" t="s">
        <v>125</v>
      </c>
      <c r="C78" t="s">
        <v>236</v>
      </c>
      <c r="D78">
        <f t="shared" si="0"/>
        <v>11.682043999999999</v>
      </c>
      <c r="G78" s="8" t="s">
        <v>140</v>
      </c>
      <c r="H78" s="8" t="s">
        <v>144</v>
      </c>
      <c r="I78" t="s">
        <v>256</v>
      </c>
      <c r="J78" s="8" t="s">
        <v>168</v>
      </c>
      <c r="K78" t="s">
        <v>255</v>
      </c>
      <c r="L78">
        <v>0.11682044</v>
      </c>
    </row>
    <row r="79" spans="1:12">
      <c r="A79" s="8" t="s">
        <v>137</v>
      </c>
      <c r="B79" s="8" t="s">
        <v>125</v>
      </c>
      <c r="C79" t="s">
        <v>159</v>
      </c>
      <c r="D79">
        <f t="shared" si="0"/>
        <v>11.649679000000001</v>
      </c>
      <c r="G79" s="8" t="s">
        <v>140</v>
      </c>
      <c r="H79" s="8" t="s">
        <v>144</v>
      </c>
      <c r="I79" t="s">
        <v>256</v>
      </c>
      <c r="J79" s="8" t="s">
        <v>168</v>
      </c>
      <c r="K79" t="s">
        <v>255</v>
      </c>
      <c r="L79">
        <v>0.11649679</v>
      </c>
    </row>
    <row r="80" spans="1:12">
      <c r="A80" s="8" t="s">
        <v>137</v>
      </c>
      <c r="B80" s="8" t="s">
        <v>125</v>
      </c>
      <c r="C80" t="s">
        <v>248</v>
      </c>
      <c r="D80">
        <f t="shared" si="0"/>
        <v>12.526606000000001</v>
      </c>
      <c r="G80" s="8" t="s">
        <v>140</v>
      </c>
      <c r="H80" s="8" t="s">
        <v>144</v>
      </c>
      <c r="I80" t="s">
        <v>256</v>
      </c>
      <c r="J80" s="8" t="s">
        <v>168</v>
      </c>
      <c r="K80" t="s">
        <v>255</v>
      </c>
      <c r="L80">
        <v>0.12526606000000001</v>
      </c>
    </row>
    <row r="81" spans="1:12">
      <c r="A81" s="8" t="s">
        <v>137</v>
      </c>
      <c r="B81" s="8" t="s">
        <v>125</v>
      </c>
      <c r="C81" t="s">
        <v>238</v>
      </c>
      <c r="D81">
        <f t="shared" si="0"/>
        <v>12.445793</v>
      </c>
      <c r="G81" s="8" t="s">
        <v>140</v>
      </c>
      <c r="H81" s="8" t="s">
        <v>144</v>
      </c>
      <c r="I81" t="s">
        <v>256</v>
      </c>
      <c r="J81" s="8" t="s">
        <v>168</v>
      </c>
      <c r="K81" t="s">
        <v>255</v>
      </c>
      <c r="L81">
        <v>0.12445792999999999</v>
      </c>
    </row>
    <row r="82" spans="1:12">
      <c r="A82" s="8" t="s">
        <v>137</v>
      </c>
      <c r="B82" s="8" t="s">
        <v>125</v>
      </c>
      <c r="C82" t="s">
        <v>249</v>
      </c>
      <c r="D82">
        <f t="shared" si="0"/>
        <v>10.263361</v>
      </c>
      <c r="G82" s="8" t="s">
        <v>140</v>
      </c>
      <c r="H82" s="8" t="s">
        <v>144</v>
      </c>
      <c r="I82" t="s">
        <v>256</v>
      </c>
      <c r="J82" s="8" t="s">
        <v>168</v>
      </c>
      <c r="K82" t="s">
        <v>255</v>
      </c>
      <c r="L82">
        <v>0.10263361</v>
      </c>
    </row>
    <row r="83" spans="1:12">
      <c r="A83" s="8" t="s">
        <v>137</v>
      </c>
      <c r="B83" s="8" t="s">
        <v>125</v>
      </c>
      <c r="C83" t="s">
        <v>250</v>
      </c>
      <c r="D83">
        <f t="shared" si="0"/>
        <v>11.342297</v>
      </c>
      <c r="G83" s="8" t="s">
        <v>140</v>
      </c>
      <c r="H83" s="8" t="s">
        <v>144</v>
      </c>
      <c r="I83" t="s">
        <v>256</v>
      </c>
      <c r="J83" s="8" t="s">
        <v>168</v>
      </c>
      <c r="K83" t="s">
        <v>255</v>
      </c>
      <c r="L83">
        <v>0.11342297</v>
      </c>
    </row>
    <row r="84" spans="1:12">
      <c r="A84" s="8" t="s">
        <v>137</v>
      </c>
      <c r="B84" s="8" t="s">
        <v>125</v>
      </c>
      <c r="C84" t="s">
        <v>251</v>
      </c>
      <c r="D84">
        <f t="shared" si="0"/>
        <v>10.687955000000001</v>
      </c>
      <c r="G84" s="8" t="s">
        <v>140</v>
      </c>
      <c r="H84" s="8" t="s">
        <v>144</v>
      </c>
      <c r="I84" t="s">
        <v>256</v>
      </c>
      <c r="J84" s="8" t="s">
        <v>168</v>
      </c>
      <c r="K84" t="s">
        <v>255</v>
      </c>
      <c r="L84">
        <v>0.10687955</v>
      </c>
    </row>
    <row r="85" spans="1:12">
      <c r="A85" s="8" t="s">
        <v>137</v>
      </c>
      <c r="B85" s="8" t="s">
        <v>125</v>
      </c>
      <c r="C85" t="s">
        <v>252</v>
      </c>
      <c r="D85">
        <f t="shared" si="0"/>
        <v>9.8761329999999994</v>
      </c>
      <c r="G85" s="8" t="s">
        <v>140</v>
      </c>
      <c r="H85" s="8" t="s">
        <v>144</v>
      </c>
      <c r="I85" t="s">
        <v>256</v>
      </c>
      <c r="J85" s="8" t="s">
        <v>168</v>
      </c>
      <c r="K85" t="s">
        <v>255</v>
      </c>
      <c r="L85">
        <v>9.8761329999999994E-2</v>
      </c>
    </row>
    <row r="86" spans="1:12">
      <c r="A86" s="8" t="s">
        <v>137</v>
      </c>
      <c r="B86" s="8" t="s">
        <v>125</v>
      </c>
      <c r="C86" t="s">
        <v>253</v>
      </c>
      <c r="D86">
        <f t="shared" si="0"/>
        <v>11.595305999999999</v>
      </c>
      <c r="G86" s="8" t="s">
        <v>140</v>
      </c>
      <c r="H86" s="8" t="s">
        <v>144</v>
      </c>
      <c r="I86" t="s">
        <v>256</v>
      </c>
      <c r="J86" s="8" t="s">
        <v>168</v>
      </c>
      <c r="K86" t="s">
        <v>255</v>
      </c>
      <c r="L86">
        <v>0.11595306</v>
      </c>
    </row>
    <row r="87" spans="1:12">
      <c r="A87" s="8" t="s">
        <v>126</v>
      </c>
      <c r="B87" s="8" t="s">
        <v>125</v>
      </c>
      <c r="C87" t="s">
        <v>158</v>
      </c>
      <c r="D87">
        <f t="shared" si="0"/>
        <v>60.758650000000003</v>
      </c>
      <c r="G87" s="8" t="s">
        <v>139</v>
      </c>
      <c r="H87" s="8" t="s">
        <v>144</v>
      </c>
      <c r="I87" t="s">
        <v>256</v>
      </c>
      <c r="J87" s="8" t="s">
        <v>168</v>
      </c>
      <c r="K87" t="s">
        <v>255</v>
      </c>
      <c r="L87">
        <v>0.60758650000000003</v>
      </c>
    </row>
    <row r="88" spans="1:12">
      <c r="A88" s="8" t="s">
        <v>126</v>
      </c>
      <c r="B88" s="8" t="s">
        <v>125</v>
      </c>
      <c r="C88" t="s">
        <v>247</v>
      </c>
      <c r="D88">
        <f t="shared" si="0"/>
        <v>46.234780000000001</v>
      </c>
      <c r="G88" s="8" t="s">
        <v>139</v>
      </c>
      <c r="H88" s="8" t="s">
        <v>144</v>
      </c>
      <c r="I88" t="s">
        <v>256</v>
      </c>
      <c r="J88" s="8" t="s">
        <v>168</v>
      </c>
      <c r="K88" t="s">
        <v>255</v>
      </c>
      <c r="L88">
        <v>0.46234779999999998</v>
      </c>
    </row>
    <row r="89" spans="1:12">
      <c r="A89" s="8" t="s">
        <v>126</v>
      </c>
      <c r="B89" s="8" t="s">
        <v>125</v>
      </c>
      <c r="C89" t="s">
        <v>236</v>
      </c>
      <c r="D89">
        <f t="shared" si="0"/>
        <v>46.312370000000001</v>
      </c>
      <c r="G89" s="8" t="s">
        <v>139</v>
      </c>
      <c r="H89" s="8" t="s">
        <v>144</v>
      </c>
      <c r="I89" t="s">
        <v>256</v>
      </c>
      <c r="J89" s="8" t="s">
        <v>168</v>
      </c>
      <c r="K89" t="s">
        <v>255</v>
      </c>
      <c r="L89">
        <v>0.46312370000000003</v>
      </c>
    </row>
    <row r="90" spans="1:12">
      <c r="A90" s="8" t="s">
        <v>126</v>
      </c>
      <c r="B90" s="8" t="s">
        <v>125</v>
      </c>
      <c r="C90" t="s">
        <v>159</v>
      </c>
      <c r="D90">
        <f t="shared" si="0"/>
        <v>87.570440000000005</v>
      </c>
      <c r="G90" s="8" t="s">
        <v>139</v>
      </c>
      <c r="H90" s="8" t="s">
        <v>144</v>
      </c>
      <c r="I90" t="s">
        <v>256</v>
      </c>
      <c r="J90" s="8" t="s">
        <v>168</v>
      </c>
      <c r="K90" t="s">
        <v>255</v>
      </c>
      <c r="L90">
        <v>0.87570440000000005</v>
      </c>
    </row>
    <row r="91" spans="1:12">
      <c r="A91" s="8" t="s">
        <v>126</v>
      </c>
      <c r="B91" s="8" t="s">
        <v>125</v>
      </c>
      <c r="C91" t="s">
        <v>248</v>
      </c>
      <c r="D91">
        <f t="shared" si="0"/>
        <v>41.470140000000001</v>
      </c>
      <c r="G91" s="8" t="s">
        <v>139</v>
      </c>
      <c r="H91" s="8" t="s">
        <v>144</v>
      </c>
      <c r="I91" t="s">
        <v>256</v>
      </c>
      <c r="J91" s="8" t="s">
        <v>168</v>
      </c>
      <c r="K91" t="s">
        <v>255</v>
      </c>
      <c r="L91">
        <v>0.4147014</v>
      </c>
    </row>
    <row r="92" spans="1:12">
      <c r="A92" s="8" t="s">
        <v>126</v>
      </c>
      <c r="B92" s="8" t="s">
        <v>125</v>
      </c>
      <c r="C92" t="s">
        <v>238</v>
      </c>
      <c r="D92">
        <f t="shared" si="0"/>
        <v>80.407879999999992</v>
      </c>
      <c r="G92" s="8" t="s">
        <v>139</v>
      </c>
      <c r="H92" s="8" t="s">
        <v>144</v>
      </c>
      <c r="I92" t="s">
        <v>256</v>
      </c>
      <c r="J92" s="8" t="s">
        <v>168</v>
      </c>
      <c r="K92" t="s">
        <v>255</v>
      </c>
      <c r="L92">
        <v>0.80407879999999998</v>
      </c>
    </row>
    <row r="93" spans="1:12">
      <c r="A93" s="8" t="s">
        <v>126</v>
      </c>
      <c r="B93" s="8" t="s">
        <v>125</v>
      </c>
      <c r="C93" t="s">
        <v>249</v>
      </c>
      <c r="D93">
        <f t="shared" si="0"/>
        <v>68.397819999999996</v>
      </c>
      <c r="G93" s="8" t="s">
        <v>139</v>
      </c>
      <c r="H93" s="8" t="s">
        <v>144</v>
      </c>
      <c r="I93" t="s">
        <v>256</v>
      </c>
      <c r="J93" s="8" t="s">
        <v>168</v>
      </c>
      <c r="K93" t="s">
        <v>255</v>
      </c>
      <c r="L93">
        <v>0.68397819999999998</v>
      </c>
    </row>
    <row r="94" spans="1:12">
      <c r="A94" s="8" t="s">
        <v>126</v>
      </c>
      <c r="B94" s="8" t="s">
        <v>125</v>
      </c>
      <c r="C94" t="s">
        <v>250</v>
      </c>
      <c r="D94">
        <f t="shared" si="0"/>
        <v>85.797229999999999</v>
      </c>
      <c r="G94" s="8" t="s">
        <v>139</v>
      </c>
      <c r="H94" s="8" t="s">
        <v>144</v>
      </c>
      <c r="I94" t="s">
        <v>256</v>
      </c>
      <c r="J94" s="8" t="s">
        <v>168</v>
      </c>
      <c r="K94" t="s">
        <v>255</v>
      </c>
      <c r="L94">
        <v>0.85797230000000002</v>
      </c>
    </row>
    <row r="95" spans="1:12">
      <c r="A95" s="8" t="s">
        <v>126</v>
      </c>
      <c r="B95" s="8" t="s">
        <v>125</v>
      </c>
      <c r="C95" t="s">
        <v>251</v>
      </c>
      <c r="D95">
        <f t="shared" si="0"/>
        <v>44.345829999999999</v>
      </c>
      <c r="G95" s="8" t="s">
        <v>139</v>
      </c>
      <c r="H95" s="8" t="s">
        <v>144</v>
      </c>
      <c r="I95" t="s">
        <v>256</v>
      </c>
      <c r="J95" s="8" t="s">
        <v>168</v>
      </c>
      <c r="K95" t="s">
        <v>255</v>
      </c>
      <c r="L95">
        <v>0.44345830000000003</v>
      </c>
    </row>
    <row r="96" spans="1:12">
      <c r="A96" s="8" t="s">
        <v>126</v>
      </c>
      <c r="B96" s="8" t="s">
        <v>125</v>
      </c>
      <c r="C96" t="s">
        <v>252</v>
      </c>
      <c r="D96">
        <f t="shared" si="0"/>
        <v>63.403269999999999</v>
      </c>
      <c r="G96" s="8" t="s">
        <v>139</v>
      </c>
      <c r="H96" s="8" t="s">
        <v>144</v>
      </c>
      <c r="I96" t="s">
        <v>256</v>
      </c>
      <c r="J96" s="8" t="s">
        <v>168</v>
      </c>
      <c r="K96" t="s">
        <v>255</v>
      </c>
      <c r="L96">
        <v>0.6340327</v>
      </c>
    </row>
    <row r="97" spans="1:12">
      <c r="A97" s="8" t="s">
        <v>126</v>
      </c>
      <c r="B97" s="8" t="s">
        <v>125</v>
      </c>
      <c r="C97" t="s">
        <v>253</v>
      </c>
      <c r="D97">
        <f t="shared" si="0"/>
        <v>74.21199</v>
      </c>
      <c r="G97" s="8" t="s">
        <v>139</v>
      </c>
      <c r="H97" s="8" t="s">
        <v>144</v>
      </c>
      <c r="I97" t="s">
        <v>256</v>
      </c>
      <c r="J97" s="8" t="s">
        <v>168</v>
      </c>
      <c r="K97" t="s">
        <v>255</v>
      </c>
      <c r="L97">
        <v>0.74211990000000005</v>
      </c>
    </row>
    <row r="98" spans="1:12">
      <c r="A98" s="8" t="s">
        <v>136</v>
      </c>
      <c r="B98" s="8" t="s">
        <v>125</v>
      </c>
      <c r="C98" t="s">
        <v>158</v>
      </c>
      <c r="D98">
        <v>11.25098</v>
      </c>
      <c r="G98" s="8" t="s">
        <v>257</v>
      </c>
      <c r="H98" s="8" t="s">
        <v>144</v>
      </c>
      <c r="I98" t="s">
        <v>256</v>
      </c>
      <c r="J98" s="8" t="s">
        <v>168</v>
      </c>
      <c r="K98" t="s">
        <v>255</v>
      </c>
    </row>
    <row r="99" spans="1:12">
      <c r="A99" s="8" t="s">
        <v>136</v>
      </c>
      <c r="B99" s="8" t="s">
        <v>125</v>
      </c>
      <c r="C99" t="s">
        <v>247</v>
      </c>
      <c r="D99">
        <v>18.074259999999999</v>
      </c>
      <c r="G99" s="8" t="s">
        <v>257</v>
      </c>
      <c r="H99" s="8" t="s">
        <v>144</v>
      </c>
      <c r="I99" t="s">
        <v>256</v>
      </c>
      <c r="J99" s="8" t="s">
        <v>168</v>
      </c>
      <c r="K99" t="s">
        <v>255</v>
      </c>
    </row>
    <row r="100" spans="1:12">
      <c r="A100" s="8" t="s">
        <v>136</v>
      </c>
      <c r="B100" s="8" t="s">
        <v>125</v>
      </c>
      <c r="C100" t="s">
        <v>236</v>
      </c>
      <c r="D100">
        <v>12.540480000000001</v>
      </c>
      <c r="G100" s="8" t="s">
        <v>257</v>
      </c>
      <c r="H100" s="8" t="s">
        <v>144</v>
      </c>
      <c r="I100" t="s">
        <v>256</v>
      </c>
      <c r="J100" s="8" t="s">
        <v>168</v>
      </c>
      <c r="K100" t="s">
        <v>255</v>
      </c>
    </row>
    <row r="101" spans="1:12">
      <c r="A101" s="8" t="s">
        <v>136</v>
      </c>
      <c r="B101" s="8" t="s">
        <v>125</v>
      </c>
      <c r="C101" t="s">
        <v>159</v>
      </c>
      <c r="D101">
        <v>13.586080000000001</v>
      </c>
      <c r="G101" s="8" t="s">
        <v>257</v>
      </c>
      <c r="H101" s="8" t="s">
        <v>144</v>
      </c>
      <c r="I101" t="s">
        <v>256</v>
      </c>
      <c r="J101" s="8" t="s">
        <v>168</v>
      </c>
      <c r="K101" t="s">
        <v>255</v>
      </c>
    </row>
    <row r="102" spans="1:12">
      <c r="A102" s="8" t="s">
        <v>136</v>
      </c>
      <c r="B102" s="8" t="s">
        <v>125</v>
      </c>
      <c r="C102" t="s">
        <v>248</v>
      </c>
      <c r="D102">
        <v>11.46134</v>
      </c>
      <c r="G102" s="8" t="s">
        <v>257</v>
      </c>
      <c r="H102" s="8" t="s">
        <v>144</v>
      </c>
      <c r="I102" t="s">
        <v>256</v>
      </c>
      <c r="J102" s="8" t="s">
        <v>168</v>
      </c>
      <c r="K102" t="s">
        <v>255</v>
      </c>
    </row>
    <row r="103" spans="1:12">
      <c r="A103" s="8" t="s">
        <v>136</v>
      </c>
      <c r="B103" s="8" t="s">
        <v>125</v>
      </c>
      <c r="C103" t="s">
        <v>238</v>
      </c>
      <c r="D103">
        <v>12.55148</v>
      </c>
      <c r="G103" s="8" t="s">
        <v>257</v>
      </c>
      <c r="H103" s="8" t="s">
        <v>144</v>
      </c>
      <c r="I103" t="s">
        <v>256</v>
      </c>
      <c r="J103" s="8" t="s">
        <v>168</v>
      </c>
      <c r="K103" t="s">
        <v>255</v>
      </c>
    </row>
    <row r="104" spans="1:12">
      <c r="A104" s="8" t="s">
        <v>136</v>
      </c>
      <c r="B104" s="8" t="s">
        <v>125</v>
      </c>
      <c r="C104" t="s">
        <v>249</v>
      </c>
      <c r="D104">
        <v>12.971780000000001</v>
      </c>
      <c r="G104" s="8" t="s">
        <v>257</v>
      </c>
      <c r="H104" s="8" t="s">
        <v>144</v>
      </c>
      <c r="I104" t="s">
        <v>256</v>
      </c>
      <c r="J104" s="8" t="s">
        <v>168</v>
      </c>
      <c r="K104" t="s">
        <v>255</v>
      </c>
    </row>
    <row r="105" spans="1:12">
      <c r="A105" s="8" t="s">
        <v>136</v>
      </c>
      <c r="B105" s="8" t="s">
        <v>125</v>
      </c>
      <c r="C105" t="s">
        <v>250</v>
      </c>
      <c r="D105">
        <v>14.30672</v>
      </c>
      <c r="G105" s="8" t="s">
        <v>257</v>
      </c>
      <c r="H105" s="8" t="s">
        <v>144</v>
      </c>
      <c r="I105" t="s">
        <v>256</v>
      </c>
      <c r="J105" s="8" t="s">
        <v>168</v>
      </c>
      <c r="K105" t="s">
        <v>255</v>
      </c>
    </row>
    <row r="106" spans="1:12">
      <c r="A106" s="8" t="s">
        <v>136</v>
      </c>
      <c r="B106" s="8" t="s">
        <v>125</v>
      </c>
      <c r="C106" t="s">
        <v>251</v>
      </c>
      <c r="D106">
        <v>14.285640000000001</v>
      </c>
      <c r="G106" s="8" t="s">
        <v>257</v>
      </c>
      <c r="H106" s="8" t="s">
        <v>144</v>
      </c>
      <c r="I106" t="s">
        <v>256</v>
      </c>
      <c r="J106" s="8" t="s">
        <v>168</v>
      </c>
      <c r="K106" t="s">
        <v>255</v>
      </c>
    </row>
    <row r="107" spans="1:12">
      <c r="A107" s="8" t="s">
        <v>136</v>
      </c>
      <c r="B107" s="8" t="s">
        <v>125</v>
      </c>
      <c r="C107" t="s">
        <v>252</v>
      </c>
      <c r="D107">
        <v>13.65856</v>
      </c>
      <c r="G107" s="8" t="s">
        <v>257</v>
      </c>
      <c r="H107" s="8" t="s">
        <v>144</v>
      </c>
      <c r="I107" t="s">
        <v>256</v>
      </c>
      <c r="J107" s="8" t="s">
        <v>168</v>
      </c>
      <c r="K107" t="s">
        <v>255</v>
      </c>
    </row>
    <row r="108" spans="1:12">
      <c r="A108" s="8" t="s">
        <v>136</v>
      </c>
      <c r="B108" s="8" t="s">
        <v>125</v>
      </c>
      <c r="C108" t="s">
        <v>253</v>
      </c>
      <c r="D108">
        <v>19.810860000000002</v>
      </c>
      <c r="G108" s="8" t="s">
        <v>257</v>
      </c>
      <c r="H108" s="8" t="s">
        <v>144</v>
      </c>
      <c r="I108" t="s">
        <v>256</v>
      </c>
      <c r="J108" s="8" t="s">
        <v>168</v>
      </c>
      <c r="K108" t="s">
        <v>255</v>
      </c>
    </row>
    <row r="109" spans="1:12">
      <c r="A109" s="8" t="s">
        <v>138</v>
      </c>
      <c r="B109" s="8" t="s">
        <v>125</v>
      </c>
      <c r="C109" t="s">
        <v>158</v>
      </c>
      <c r="D109">
        <v>5.3061800000000003</v>
      </c>
      <c r="G109" s="8" t="s">
        <v>258</v>
      </c>
      <c r="H109" s="8" t="s">
        <v>144</v>
      </c>
      <c r="I109" t="s">
        <v>256</v>
      </c>
      <c r="J109" s="8" t="s">
        <v>168</v>
      </c>
      <c r="K109" t="s">
        <v>255</v>
      </c>
    </row>
    <row r="110" spans="1:12">
      <c r="A110" s="8" t="s">
        <v>138</v>
      </c>
      <c r="B110" s="8" t="s">
        <v>125</v>
      </c>
      <c r="C110" t="s">
        <v>247</v>
      </c>
      <c r="D110">
        <v>10.199859999999999</v>
      </c>
      <c r="G110" s="8" t="s">
        <v>258</v>
      </c>
      <c r="H110" s="8" t="s">
        <v>144</v>
      </c>
      <c r="I110" t="s">
        <v>256</v>
      </c>
      <c r="J110" s="8" t="s">
        <v>168</v>
      </c>
      <c r="K110" t="s">
        <v>255</v>
      </c>
    </row>
    <row r="111" spans="1:12">
      <c r="A111" s="8" t="s">
        <v>138</v>
      </c>
      <c r="B111" s="8" t="s">
        <v>125</v>
      </c>
      <c r="C111" t="s">
        <v>236</v>
      </c>
      <c r="D111">
        <v>4.2013199999999999</v>
      </c>
      <c r="G111" s="8" t="s">
        <v>258</v>
      </c>
      <c r="H111" s="8" t="s">
        <v>144</v>
      </c>
      <c r="I111" t="s">
        <v>256</v>
      </c>
      <c r="J111" s="8" t="s">
        <v>168</v>
      </c>
      <c r="K111" t="s">
        <v>255</v>
      </c>
    </row>
    <row r="112" spans="1:12">
      <c r="A112" s="8" t="s">
        <v>138</v>
      </c>
      <c r="B112" s="8" t="s">
        <v>125</v>
      </c>
      <c r="C112" t="s">
        <v>159</v>
      </c>
      <c r="D112">
        <v>6.3543000000000003</v>
      </c>
      <c r="G112" s="8" t="s">
        <v>258</v>
      </c>
      <c r="H112" s="8" t="s">
        <v>144</v>
      </c>
      <c r="I112" t="s">
        <v>256</v>
      </c>
      <c r="J112" s="8" t="s">
        <v>168</v>
      </c>
      <c r="K112" t="s">
        <v>255</v>
      </c>
    </row>
    <row r="113" spans="1:12">
      <c r="A113" s="8" t="s">
        <v>138</v>
      </c>
      <c r="B113" s="8" t="s">
        <v>125</v>
      </c>
      <c r="C113" t="s">
        <v>248</v>
      </c>
      <c r="D113">
        <v>3.0649999999999999</v>
      </c>
      <c r="G113" s="8" t="s">
        <v>258</v>
      </c>
      <c r="H113" s="8" t="s">
        <v>144</v>
      </c>
      <c r="I113" t="s">
        <v>256</v>
      </c>
      <c r="J113" s="8" t="s">
        <v>168</v>
      </c>
      <c r="K113" t="s">
        <v>255</v>
      </c>
    </row>
    <row r="114" spans="1:12">
      <c r="A114" s="8" t="s">
        <v>138</v>
      </c>
      <c r="B114" s="8" t="s">
        <v>125</v>
      </c>
      <c r="C114" t="s">
        <v>238</v>
      </c>
      <c r="D114">
        <v>7.4528600000000003</v>
      </c>
      <c r="G114" s="8" t="s">
        <v>258</v>
      </c>
      <c r="H114" s="8" t="s">
        <v>144</v>
      </c>
      <c r="I114" t="s">
        <v>256</v>
      </c>
      <c r="J114" s="8" t="s">
        <v>168</v>
      </c>
      <c r="K114" t="s">
        <v>255</v>
      </c>
    </row>
    <row r="115" spans="1:12">
      <c r="A115" s="8" t="s">
        <v>138</v>
      </c>
      <c r="B115" s="8" t="s">
        <v>125</v>
      </c>
      <c r="C115" t="s">
        <v>249</v>
      </c>
      <c r="D115">
        <v>3.7664200000000001</v>
      </c>
      <c r="G115" s="8" t="s">
        <v>258</v>
      </c>
      <c r="H115" s="8" t="s">
        <v>144</v>
      </c>
      <c r="I115" t="s">
        <v>256</v>
      </c>
      <c r="J115" s="8" t="s">
        <v>168</v>
      </c>
      <c r="K115" t="s">
        <v>255</v>
      </c>
    </row>
    <row r="116" spans="1:12">
      <c r="A116" s="8" t="s">
        <v>138</v>
      </c>
      <c r="B116" s="8" t="s">
        <v>125</v>
      </c>
      <c r="C116" t="s">
        <v>250</v>
      </c>
      <c r="D116">
        <v>14.392060000000001</v>
      </c>
      <c r="G116" s="8" t="s">
        <v>258</v>
      </c>
      <c r="H116" s="8" t="s">
        <v>144</v>
      </c>
      <c r="I116" t="s">
        <v>256</v>
      </c>
      <c r="J116" s="8" t="s">
        <v>168</v>
      </c>
      <c r="K116" t="s">
        <v>255</v>
      </c>
    </row>
    <row r="117" spans="1:12">
      <c r="A117" s="8" t="s">
        <v>138</v>
      </c>
      <c r="B117" s="8" t="s">
        <v>125</v>
      </c>
      <c r="C117" t="s">
        <v>251</v>
      </c>
      <c r="D117">
        <v>6.9241799999999998</v>
      </c>
      <c r="G117" s="8" t="s">
        <v>258</v>
      </c>
      <c r="H117" s="8" t="s">
        <v>144</v>
      </c>
      <c r="I117" t="s">
        <v>256</v>
      </c>
      <c r="J117" s="8" t="s">
        <v>168</v>
      </c>
      <c r="K117" t="s">
        <v>255</v>
      </c>
    </row>
    <row r="118" spans="1:12">
      <c r="A118" s="8" t="s">
        <v>138</v>
      </c>
      <c r="B118" s="8" t="s">
        <v>125</v>
      </c>
      <c r="C118" t="s">
        <v>252</v>
      </c>
      <c r="D118">
        <v>3.5022199999999999</v>
      </c>
      <c r="G118" s="8" t="s">
        <v>258</v>
      </c>
      <c r="H118" s="8" t="s">
        <v>144</v>
      </c>
      <c r="I118" t="s">
        <v>256</v>
      </c>
      <c r="J118" s="8" t="s">
        <v>168</v>
      </c>
      <c r="K118" t="s">
        <v>255</v>
      </c>
    </row>
    <row r="119" spans="1:12">
      <c r="A119" s="8" t="s">
        <v>138</v>
      </c>
      <c r="B119" s="8" t="s">
        <v>125</v>
      </c>
      <c r="C119" t="s">
        <v>253</v>
      </c>
      <c r="D119">
        <v>14.835979999999999</v>
      </c>
      <c r="G119" s="8" t="s">
        <v>258</v>
      </c>
      <c r="H119" s="8" t="s">
        <v>144</v>
      </c>
      <c r="I119" t="s">
        <v>256</v>
      </c>
      <c r="J119" s="8" t="s">
        <v>168</v>
      </c>
      <c r="K119" t="s">
        <v>255</v>
      </c>
    </row>
    <row r="120" spans="1:12">
      <c r="A120" s="8" t="s">
        <v>157</v>
      </c>
      <c r="B120" s="9" t="s">
        <v>181</v>
      </c>
      <c r="C120" t="s">
        <v>158</v>
      </c>
      <c r="D120">
        <f>L120*1000</f>
        <v>6.726</v>
      </c>
      <c r="G120" s="8" t="s">
        <v>145</v>
      </c>
      <c r="H120" s="8" t="s">
        <v>144</v>
      </c>
      <c r="I120" t="s">
        <v>256</v>
      </c>
      <c r="J120" s="8" t="s">
        <v>168</v>
      </c>
      <c r="K120" s="8" t="s">
        <v>259</v>
      </c>
      <c r="L120">
        <v>6.7260000000000002E-3</v>
      </c>
    </row>
    <row r="121" spans="1:12">
      <c r="A121" s="8" t="s">
        <v>157</v>
      </c>
      <c r="B121" s="9" t="s">
        <v>181</v>
      </c>
      <c r="C121" t="s">
        <v>247</v>
      </c>
      <c r="D121">
        <f t="shared" ref="D121:D130" si="1">L121*1000</f>
        <v>2.0617999999999999</v>
      </c>
      <c r="G121" s="8" t="s">
        <v>145</v>
      </c>
      <c r="H121" s="8" t="s">
        <v>144</v>
      </c>
      <c r="I121" t="s">
        <v>256</v>
      </c>
      <c r="J121" s="8" t="s">
        <v>168</v>
      </c>
      <c r="K121" s="8" t="s">
        <v>259</v>
      </c>
      <c r="L121">
        <v>2.0617999999999999E-3</v>
      </c>
    </row>
    <row r="122" spans="1:12">
      <c r="A122" s="8" t="s">
        <v>157</v>
      </c>
      <c r="B122" s="9" t="s">
        <v>181</v>
      </c>
      <c r="C122" t="s">
        <v>236</v>
      </c>
      <c r="D122">
        <f t="shared" si="1"/>
        <v>2.2239999999999998</v>
      </c>
      <c r="G122" s="8" t="s">
        <v>145</v>
      </c>
      <c r="H122" s="8" t="s">
        <v>144</v>
      </c>
      <c r="I122" t="s">
        <v>256</v>
      </c>
      <c r="J122" s="8" t="s">
        <v>168</v>
      </c>
      <c r="K122" s="8" t="s">
        <v>259</v>
      </c>
      <c r="L122">
        <v>2.2239999999999998E-3</v>
      </c>
    </row>
    <row r="123" spans="1:12">
      <c r="A123" s="8" t="s">
        <v>157</v>
      </c>
      <c r="B123" s="9" t="s">
        <v>181</v>
      </c>
      <c r="C123" t="s">
        <v>159</v>
      </c>
      <c r="D123">
        <f t="shared" si="1"/>
        <v>0.28350000000000003</v>
      </c>
      <c r="G123" s="8" t="s">
        <v>145</v>
      </c>
      <c r="H123" s="8" t="s">
        <v>144</v>
      </c>
      <c r="I123" t="s">
        <v>256</v>
      </c>
      <c r="J123" s="8" t="s">
        <v>168</v>
      </c>
      <c r="K123" s="8" t="s">
        <v>259</v>
      </c>
      <c r="L123">
        <v>2.8350000000000001E-4</v>
      </c>
    </row>
    <row r="124" spans="1:12">
      <c r="A124" s="8" t="s">
        <v>157</v>
      </c>
      <c r="B124" s="9" t="s">
        <v>181</v>
      </c>
      <c r="C124" t="s">
        <v>248</v>
      </c>
      <c r="D124">
        <f t="shared" si="1"/>
        <v>0.32939999999999997</v>
      </c>
      <c r="G124" s="8" t="s">
        <v>145</v>
      </c>
      <c r="H124" s="8" t="s">
        <v>144</v>
      </c>
      <c r="I124" t="s">
        <v>256</v>
      </c>
      <c r="J124" s="8" t="s">
        <v>168</v>
      </c>
      <c r="K124" s="8" t="s">
        <v>259</v>
      </c>
      <c r="L124">
        <v>3.2939999999999998E-4</v>
      </c>
    </row>
    <row r="125" spans="1:12">
      <c r="A125" s="8" t="s">
        <v>157</v>
      </c>
      <c r="B125" s="9" t="s">
        <v>181</v>
      </c>
      <c r="C125" t="s">
        <v>238</v>
      </c>
      <c r="D125">
        <f t="shared" si="1"/>
        <v>4.0733000000000006</v>
      </c>
      <c r="G125" s="8" t="s">
        <v>145</v>
      </c>
      <c r="H125" s="8" t="s">
        <v>144</v>
      </c>
      <c r="I125" t="s">
        <v>256</v>
      </c>
      <c r="J125" s="8" t="s">
        <v>168</v>
      </c>
      <c r="K125" s="8" t="s">
        <v>259</v>
      </c>
      <c r="L125">
        <v>4.0733000000000002E-3</v>
      </c>
    </row>
    <row r="126" spans="1:12">
      <c r="A126" s="8" t="s">
        <v>157</v>
      </c>
      <c r="B126" s="9" t="s">
        <v>181</v>
      </c>
      <c r="C126" t="s">
        <v>249</v>
      </c>
      <c r="D126">
        <f t="shared" si="1"/>
        <v>0.47839999999999999</v>
      </c>
      <c r="G126" s="8" t="s">
        <v>145</v>
      </c>
      <c r="H126" s="8" t="s">
        <v>144</v>
      </c>
      <c r="I126" t="s">
        <v>256</v>
      </c>
      <c r="J126" s="8" t="s">
        <v>168</v>
      </c>
      <c r="K126" s="8" t="s">
        <v>259</v>
      </c>
      <c r="L126">
        <v>4.7839999999999997E-4</v>
      </c>
    </row>
    <row r="127" spans="1:12">
      <c r="A127" s="8" t="s">
        <v>157</v>
      </c>
      <c r="B127" s="9" t="s">
        <v>181</v>
      </c>
      <c r="C127" t="s">
        <v>250</v>
      </c>
      <c r="D127">
        <f t="shared" si="1"/>
        <v>1.008</v>
      </c>
      <c r="G127" s="8" t="s">
        <v>145</v>
      </c>
      <c r="H127" s="8" t="s">
        <v>144</v>
      </c>
      <c r="I127" t="s">
        <v>256</v>
      </c>
      <c r="J127" s="8" t="s">
        <v>168</v>
      </c>
      <c r="K127" s="8" t="s">
        <v>259</v>
      </c>
      <c r="L127">
        <v>1.008E-3</v>
      </c>
    </row>
    <row r="128" spans="1:12">
      <c r="A128" s="8" t="s">
        <v>157</v>
      </c>
      <c r="B128" s="9" t="s">
        <v>181</v>
      </c>
      <c r="C128" t="s">
        <v>251</v>
      </c>
      <c r="D128">
        <f t="shared" si="1"/>
        <v>1.478</v>
      </c>
      <c r="G128" s="8" t="s">
        <v>145</v>
      </c>
      <c r="H128" s="8" t="s">
        <v>144</v>
      </c>
      <c r="I128" t="s">
        <v>256</v>
      </c>
      <c r="J128" s="8" t="s">
        <v>168</v>
      </c>
      <c r="K128" s="8" t="s">
        <v>259</v>
      </c>
      <c r="L128">
        <v>1.4779999999999999E-3</v>
      </c>
    </row>
    <row r="129" spans="1:12">
      <c r="A129" s="8" t="s">
        <v>157</v>
      </c>
      <c r="B129" s="9" t="s">
        <v>181</v>
      </c>
      <c r="C129" t="s">
        <v>252</v>
      </c>
      <c r="D129">
        <f t="shared" si="1"/>
        <v>0.42799999999999999</v>
      </c>
      <c r="G129" s="8" t="s">
        <v>145</v>
      </c>
      <c r="H129" s="8" t="s">
        <v>144</v>
      </c>
      <c r="I129" t="s">
        <v>256</v>
      </c>
      <c r="J129" s="8" t="s">
        <v>168</v>
      </c>
      <c r="K129" s="8" t="s">
        <v>259</v>
      </c>
      <c r="L129">
        <v>4.28E-4</v>
      </c>
    </row>
    <row r="130" spans="1:12">
      <c r="A130" s="8" t="s">
        <v>157</v>
      </c>
      <c r="B130" s="9" t="s">
        <v>181</v>
      </c>
      <c r="C130" t="s">
        <v>253</v>
      </c>
      <c r="D130">
        <f t="shared" si="1"/>
        <v>0.34789999999999999</v>
      </c>
      <c r="G130" s="8" t="s">
        <v>145</v>
      </c>
      <c r="H130" s="8" t="s">
        <v>144</v>
      </c>
      <c r="I130" t="s">
        <v>256</v>
      </c>
      <c r="J130" s="8" t="s">
        <v>168</v>
      </c>
      <c r="K130" s="8" t="s">
        <v>259</v>
      </c>
      <c r="L130">
        <v>3.479E-4</v>
      </c>
    </row>
    <row r="131" spans="1:12">
      <c r="A131" s="9" t="s">
        <v>263</v>
      </c>
      <c r="B131" s="9" t="s">
        <v>132</v>
      </c>
      <c r="C131" t="s">
        <v>158</v>
      </c>
      <c r="D131">
        <v>3.4847034999999998E-2</v>
      </c>
      <c r="G131" s="8" t="s">
        <v>260</v>
      </c>
      <c r="H131" s="8" t="s">
        <v>262</v>
      </c>
      <c r="I131" t="s">
        <v>256</v>
      </c>
      <c r="J131" s="8" t="s">
        <v>168</v>
      </c>
      <c r="K131" t="s">
        <v>261</v>
      </c>
    </row>
    <row r="132" spans="1:12">
      <c r="A132" s="9" t="s">
        <v>263</v>
      </c>
      <c r="B132" s="9" t="s">
        <v>132</v>
      </c>
      <c r="C132" t="s">
        <v>247</v>
      </c>
      <c r="D132">
        <v>4.5753848999999999E-2</v>
      </c>
      <c r="G132" s="8" t="s">
        <v>260</v>
      </c>
      <c r="H132" s="8" t="s">
        <v>262</v>
      </c>
      <c r="I132" t="s">
        <v>256</v>
      </c>
      <c r="J132" s="8" t="s">
        <v>168</v>
      </c>
      <c r="K132" t="s">
        <v>261</v>
      </c>
    </row>
    <row r="133" spans="1:12">
      <c r="A133" s="9" t="s">
        <v>263</v>
      </c>
      <c r="B133" s="9" t="s">
        <v>132</v>
      </c>
      <c r="C133" t="s">
        <v>236</v>
      </c>
      <c r="D133">
        <v>0.14552325399999999</v>
      </c>
      <c r="G133" s="8" t="s">
        <v>260</v>
      </c>
      <c r="H133" s="8" t="s">
        <v>262</v>
      </c>
      <c r="I133" t="s">
        <v>256</v>
      </c>
      <c r="J133" s="8" t="s">
        <v>168</v>
      </c>
      <c r="K133" t="s">
        <v>261</v>
      </c>
    </row>
    <row r="134" spans="1:12">
      <c r="A134" s="9" t="s">
        <v>263</v>
      </c>
      <c r="B134" s="9" t="s">
        <v>132</v>
      </c>
      <c r="C134" t="s">
        <v>159</v>
      </c>
      <c r="D134">
        <v>6.1591535000000003E-2</v>
      </c>
      <c r="G134" s="8" t="s">
        <v>260</v>
      </c>
      <c r="H134" s="8" t="s">
        <v>262</v>
      </c>
      <c r="I134" t="s">
        <v>256</v>
      </c>
      <c r="J134" s="8" t="s">
        <v>168</v>
      </c>
      <c r="K134" t="s">
        <v>261</v>
      </c>
    </row>
    <row r="135" spans="1:12">
      <c r="A135" s="9" t="s">
        <v>263</v>
      </c>
      <c r="B135" s="9" t="s">
        <v>132</v>
      </c>
      <c r="C135" t="s">
        <v>248</v>
      </c>
      <c r="D135">
        <v>0.34550171800000001</v>
      </c>
      <c r="G135" s="8" t="s">
        <v>260</v>
      </c>
      <c r="H135" s="8" t="s">
        <v>262</v>
      </c>
      <c r="I135" t="s">
        <v>256</v>
      </c>
      <c r="J135" s="8" t="s">
        <v>168</v>
      </c>
      <c r="K135" t="s">
        <v>261</v>
      </c>
    </row>
    <row r="136" spans="1:12">
      <c r="A136" s="9" t="s">
        <v>263</v>
      </c>
      <c r="B136" s="9" t="s">
        <v>132</v>
      </c>
      <c r="C136" t="s">
        <v>238</v>
      </c>
      <c r="D136">
        <v>1.7112506999999999E-2</v>
      </c>
      <c r="G136" s="8" t="s">
        <v>260</v>
      </c>
      <c r="H136" s="8" t="s">
        <v>262</v>
      </c>
      <c r="I136" t="s">
        <v>256</v>
      </c>
      <c r="J136" s="8" t="s">
        <v>168</v>
      </c>
      <c r="K136" t="s">
        <v>261</v>
      </c>
    </row>
    <row r="137" spans="1:12">
      <c r="A137" s="9" t="s">
        <v>263</v>
      </c>
      <c r="B137" s="9" t="s">
        <v>132</v>
      </c>
      <c r="C137" t="s">
        <v>249</v>
      </c>
      <c r="D137">
        <v>1.8518657000000001E-2</v>
      </c>
      <c r="G137" s="8" t="s">
        <v>260</v>
      </c>
      <c r="H137" s="8" t="s">
        <v>262</v>
      </c>
      <c r="I137" t="s">
        <v>256</v>
      </c>
      <c r="J137" s="8" t="s">
        <v>168</v>
      </c>
      <c r="K137" t="s">
        <v>261</v>
      </c>
    </row>
    <row r="138" spans="1:12">
      <c r="A138" s="9" t="s">
        <v>263</v>
      </c>
      <c r="B138" s="9" t="s">
        <v>132</v>
      </c>
      <c r="C138" t="s">
        <v>250</v>
      </c>
      <c r="D138">
        <v>1.5732459999999999E-3</v>
      </c>
      <c r="G138" s="8" t="s">
        <v>260</v>
      </c>
      <c r="H138" s="8" t="s">
        <v>262</v>
      </c>
      <c r="I138" t="s">
        <v>256</v>
      </c>
      <c r="J138" s="8" t="s">
        <v>168</v>
      </c>
      <c r="K138" t="s">
        <v>261</v>
      </c>
    </row>
    <row r="139" spans="1:12">
      <c r="A139" s="9" t="s">
        <v>263</v>
      </c>
      <c r="B139" s="9" t="s">
        <v>132</v>
      </c>
      <c r="C139" t="s">
        <v>251</v>
      </c>
      <c r="D139">
        <v>0.12609704199999999</v>
      </c>
      <c r="G139" s="8" t="s">
        <v>260</v>
      </c>
      <c r="H139" s="8" t="s">
        <v>262</v>
      </c>
      <c r="I139" t="s">
        <v>256</v>
      </c>
      <c r="J139" s="8" t="s">
        <v>168</v>
      </c>
      <c r="K139" t="s">
        <v>261</v>
      </c>
    </row>
    <row r="140" spans="1:12">
      <c r="A140" s="9" t="s">
        <v>263</v>
      </c>
      <c r="B140" s="9" t="s">
        <v>132</v>
      </c>
      <c r="C140" t="s">
        <v>252</v>
      </c>
      <c r="D140">
        <v>0.19160534300000001</v>
      </c>
      <c r="G140" s="8" t="s">
        <v>260</v>
      </c>
      <c r="H140" s="8" t="s">
        <v>262</v>
      </c>
      <c r="I140" t="s">
        <v>256</v>
      </c>
      <c r="J140" s="8" t="s">
        <v>168</v>
      </c>
      <c r="K140" t="s">
        <v>261</v>
      </c>
    </row>
    <row r="141" spans="1:12">
      <c r="A141" s="9" t="s">
        <v>263</v>
      </c>
      <c r="B141" s="9" t="s">
        <v>132</v>
      </c>
      <c r="C141" t="s">
        <v>253</v>
      </c>
      <c r="D141">
        <v>1.1875814E-2</v>
      </c>
      <c r="G141" s="8" t="s">
        <v>260</v>
      </c>
      <c r="H141" s="8" t="s">
        <v>262</v>
      </c>
      <c r="I141" t="s">
        <v>256</v>
      </c>
      <c r="J141" s="8" t="s">
        <v>168</v>
      </c>
      <c r="K141" t="s">
        <v>261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ySplit="1" topLeftCell="A2" activePane="bottomLeft" state="frozen"/>
      <selection pane="bottomLeft" activeCell="B19" sqref="B19"/>
    </sheetView>
  </sheetViews>
  <sheetFormatPr baseColWidth="10" defaultRowHeight="15" x14ac:dyDescent="0"/>
  <cols>
    <col min="1" max="1" width="22.83203125" customWidth="1"/>
    <col min="2" max="2" width="20.33203125" customWidth="1"/>
    <col min="6" max="6" width="41.6640625" customWidth="1"/>
  </cols>
  <sheetData>
    <row r="1" spans="1:6" s="1" customFormat="1">
      <c r="A1" s="1" t="s">
        <v>0</v>
      </c>
      <c r="B1" s="1" t="s">
        <v>36</v>
      </c>
      <c r="C1" s="1" t="s">
        <v>1</v>
      </c>
      <c r="D1" s="1" t="s">
        <v>12</v>
      </c>
      <c r="E1" s="1" t="s">
        <v>13</v>
      </c>
      <c r="F1" s="1" t="s">
        <v>2</v>
      </c>
    </row>
    <row r="2" spans="1:6">
      <c r="A2" t="s">
        <v>68</v>
      </c>
      <c r="B2" t="s">
        <v>70</v>
      </c>
      <c r="F2" t="s">
        <v>67</v>
      </c>
    </row>
    <row r="3" spans="1:6">
      <c r="A3" t="s">
        <v>71</v>
      </c>
      <c r="B3" t="s">
        <v>69</v>
      </c>
      <c r="F3" t="s">
        <v>72</v>
      </c>
    </row>
    <row r="4" spans="1:6">
      <c r="A4" t="s">
        <v>73</v>
      </c>
      <c r="B4" t="s">
        <v>75</v>
      </c>
      <c r="F4" t="s">
        <v>76</v>
      </c>
    </row>
    <row r="5" spans="1:6">
      <c r="A5" t="s">
        <v>74</v>
      </c>
      <c r="F5" t="s">
        <v>77</v>
      </c>
    </row>
    <row r="6" spans="1:6">
      <c r="A6" t="s">
        <v>79</v>
      </c>
      <c r="B6" t="s">
        <v>82</v>
      </c>
      <c r="D6" t="s">
        <v>78</v>
      </c>
      <c r="F6" t="s">
        <v>80</v>
      </c>
    </row>
    <row r="7" spans="1:6">
      <c r="A7" t="s">
        <v>81</v>
      </c>
      <c r="B7" t="s">
        <v>82</v>
      </c>
      <c r="F7" t="s">
        <v>83</v>
      </c>
    </row>
    <row r="8" spans="1:6">
      <c r="A8" t="s">
        <v>85</v>
      </c>
      <c r="E8" t="s">
        <v>86</v>
      </c>
      <c r="F8" t="s">
        <v>84</v>
      </c>
    </row>
    <row r="9" spans="1:6">
      <c r="A9" t="s">
        <v>89</v>
      </c>
      <c r="B9" t="s">
        <v>88</v>
      </c>
      <c r="E9" t="s">
        <v>90</v>
      </c>
      <c r="F9" t="s">
        <v>87</v>
      </c>
    </row>
    <row r="10" spans="1:6">
      <c r="A10" t="s">
        <v>91</v>
      </c>
      <c r="B10" t="s">
        <v>88</v>
      </c>
      <c r="E10" t="s">
        <v>90</v>
      </c>
      <c r="F10" t="s">
        <v>87</v>
      </c>
    </row>
    <row r="11" spans="1:6">
      <c r="A11" t="s">
        <v>95</v>
      </c>
      <c r="F11" t="s">
        <v>94</v>
      </c>
    </row>
    <row r="12" spans="1:6">
      <c r="A12" t="s">
        <v>96</v>
      </c>
      <c r="F12" t="s">
        <v>97</v>
      </c>
    </row>
    <row r="13" spans="1:6">
      <c r="A13" t="s">
        <v>98</v>
      </c>
      <c r="F13" t="s">
        <v>99</v>
      </c>
    </row>
    <row r="14" spans="1:6">
      <c r="A14" t="s">
        <v>100</v>
      </c>
      <c r="F14" t="s">
        <v>101</v>
      </c>
    </row>
    <row r="15" spans="1:6">
      <c r="A15" t="s">
        <v>102</v>
      </c>
      <c r="F15" t="s">
        <v>103</v>
      </c>
    </row>
    <row r="16" spans="1:6">
      <c r="A16" t="s">
        <v>105</v>
      </c>
      <c r="F16" t="s">
        <v>106</v>
      </c>
    </row>
    <row r="17" spans="1:7">
      <c r="A17" t="s">
        <v>142</v>
      </c>
      <c r="F17" t="s">
        <v>143</v>
      </c>
    </row>
    <row r="18" spans="1:7">
      <c r="A18" t="s">
        <v>234</v>
      </c>
      <c r="F18" t="s">
        <v>232</v>
      </c>
      <c r="G18" t="s">
        <v>233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A68" sqref="A68"/>
    </sheetView>
  </sheetViews>
  <sheetFormatPr baseColWidth="10" defaultRowHeight="15" x14ac:dyDescent="0"/>
  <cols>
    <col min="1" max="1" width="34.83203125" customWidth="1"/>
    <col min="2" max="2" width="29.5" customWidth="1"/>
    <col min="3" max="3" width="21.6640625" customWidth="1"/>
    <col min="5" max="5" width="8.5" customWidth="1"/>
    <col min="6" max="6" width="8.6640625" customWidth="1"/>
    <col min="8" max="8" width="19.1640625" customWidth="1"/>
    <col min="9" max="9" width="18.6640625" customWidth="1"/>
    <col min="11" max="11" width="35.33203125" customWidth="1"/>
  </cols>
  <sheetData>
    <row r="1" spans="1:12">
      <c r="A1" t="s">
        <v>114</v>
      </c>
      <c r="B1" t="s">
        <v>0</v>
      </c>
      <c r="C1" t="s">
        <v>36</v>
      </c>
      <c r="D1" t="s">
        <v>1</v>
      </c>
      <c r="E1" t="s">
        <v>29</v>
      </c>
      <c r="F1" t="s">
        <v>156</v>
      </c>
      <c r="G1" t="s">
        <v>12</v>
      </c>
      <c r="H1" t="s">
        <v>13</v>
      </c>
      <c r="I1" t="s">
        <v>2</v>
      </c>
      <c r="J1" t="s">
        <v>163</v>
      </c>
      <c r="K1" t="s">
        <v>7</v>
      </c>
      <c r="L1" t="s">
        <v>254</v>
      </c>
    </row>
    <row r="2" spans="1:12">
      <c r="A2" s="8" t="s">
        <v>137</v>
      </c>
      <c r="B2" s="8" t="s">
        <v>125</v>
      </c>
      <c r="C2" t="s">
        <v>158</v>
      </c>
      <c r="D2">
        <f>L2*100</f>
        <v>11.231724999999999</v>
      </c>
      <c r="G2" s="8" t="s">
        <v>140</v>
      </c>
      <c r="H2" s="8" t="s">
        <v>144</v>
      </c>
      <c r="I2" t="s">
        <v>256</v>
      </c>
      <c r="J2" s="8" t="s">
        <v>168</v>
      </c>
      <c r="K2" t="s">
        <v>255</v>
      </c>
      <c r="L2">
        <v>0.11231724999999999</v>
      </c>
    </row>
    <row r="3" spans="1:12">
      <c r="A3" s="8" t="s">
        <v>137</v>
      </c>
      <c r="B3" s="8" t="s">
        <v>125</v>
      </c>
      <c r="C3" t="s">
        <v>247</v>
      </c>
      <c r="D3">
        <f t="shared" ref="D3:D23" si="0">L3*100</f>
        <v>11.995101</v>
      </c>
      <c r="G3" s="8" t="s">
        <v>140</v>
      </c>
      <c r="H3" s="8" t="s">
        <v>144</v>
      </c>
      <c r="I3" t="s">
        <v>256</v>
      </c>
      <c r="J3" s="8" t="s">
        <v>168</v>
      </c>
      <c r="K3" t="s">
        <v>255</v>
      </c>
      <c r="L3">
        <v>0.11995101</v>
      </c>
    </row>
    <row r="4" spans="1:12">
      <c r="A4" s="8" t="s">
        <v>137</v>
      </c>
      <c r="B4" s="8" t="s">
        <v>125</v>
      </c>
      <c r="C4" t="s">
        <v>236</v>
      </c>
      <c r="D4">
        <f t="shared" si="0"/>
        <v>11.682043999999999</v>
      </c>
      <c r="G4" s="8" t="s">
        <v>140</v>
      </c>
      <c r="H4" s="8" t="s">
        <v>144</v>
      </c>
      <c r="I4" t="s">
        <v>256</v>
      </c>
      <c r="J4" s="8" t="s">
        <v>168</v>
      </c>
      <c r="K4" t="s">
        <v>255</v>
      </c>
      <c r="L4">
        <v>0.11682044</v>
      </c>
    </row>
    <row r="5" spans="1:12">
      <c r="A5" s="8" t="s">
        <v>137</v>
      </c>
      <c r="B5" s="8" t="s">
        <v>125</v>
      </c>
      <c r="C5" t="s">
        <v>159</v>
      </c>
      <c r="D5">
        <f t="shared" si="0"/>
        <v>11.649679000000001</v>
      </c>
      <c r="G5" s="8" t="s">
        <v>140</v>
      </c>
      <c r="H5" s="8" t="s">
        <v>144</v>
      </c>
      <c r="I5" t="s">
        <v>256</v>
      </c>
      <c r="J5" s="8" t="s">
        <v>168</v>
      </c>
      <c r="K5" t="s">
        <v>255</v>
      </c>
      <c r="L5">
        <v>0.11649679</v>
      </c>
    </row>
    <row r="6" spans="1:12">
      <c r="A6" s="8" t="s">
        <v>137</v>
      </c>
      <c r="B6" s="8" t="s">
        <v>125</v>
      </c>
      <c r="C6" t="s">
        <v>248</v>
      </c>
      <c r="D6">
        <f t="shared" si="0"/>
        <v>12.526606000000001</v>
      </c>
      <c r="G6" s="8" t="s">
        <v>140</v>
      </c>
      <c r="H6" s="8" t="s">
        <v>144</v>
      </c>
      <c r="I6" t="s">
        <v>256</v>
      </c>
      <c r="J6" s="8" t="s">
        <v>168</v>
      </c>
      <c r="K6" t="s">
        <v>255</v>
      </c>
      <c r="L6">
        <v>0.12526606000000001</v>
      </c>
    </row>
    <row r="7" spans="1:12">
      <c r="A7" s="8" t="s">
        <v>137</v>
      </c>
      <c r="B7" s="8" t="s">
        <v>125</v>
      </c>
      <c r="C7" t="s">
        <v>238</v>
      </c>
      <c r="D7">
        <f t="shared" si="0"/>
        <v>12.445793</v>
      </c>
      <c r="G7" s="8" t="s">
        <v>140</v>
      </c>
      <c r="H7" s="8" t="s">
        <v>144</v>
      </c>
      <c r="I7" t="s">
        <v>256</v>
      </c>
      <c r="J7" s="8" t="s">
        <v>168</v>
      </c>
      <c r="K7" t="s">
        <v>255</v>
      </c>
      <c r="L7">
        <v>0.12445792999999999</v>
      </c>
    </row>
    <row r="8" spans="1:12">
      <c r="A8" s="8" t="s">
        <v>137</v>
      </c>
      <c r="B8" s="8" t="s">
        <v>125</v>
      </c>
      <c r="C8" t="s">
        <v>249</v>
      </c>
      <c r="D8">
        <f t="shared" si="0"/>
        <v>10.263361</v>
      </c>
      <c r="G8" s="8" t="s">
        <v>140</v>
      </c>
      <c r="H8" s="8" t="s">
        <v>144</v>
      </c>
      <c r="I8" t="s">
        <v>256</v>
      </c>
      <c r="J8" s="8" t="s">
        <v>168</v>
      </c>
      <c r="K8" t="s">
        <v>255</v>
      </c>
      <c r="L8">
        <v>0.10263361</v>
      </c>
    </row>
    <row r="9" spans="1:12">
      <c r="A9" s="8" t="s">
        <v>137</v>
      </c>
      <c r="B9" s="8" t="s">
        <v>125</v>
      </c>
      <c r="C9" t="s">
        <v>250</v>
      </c>
      <c r="D9">
        <f t="shared" si="0"/>
        <v>11.342297</v>
      </c>
      <c r="G9" s="8" t="s">
        <v>140</v>
      </c>
      <c r="H9" s="8" t="s">
        <v>144</v>
      </c>
      <c r="I9" t="s">
        <v>256</v>
      </c>
      <c r="J9" s="8" t="s">
        <v>168</v>
      </c>
      <c r="K9" t="s">
        <v>255</v>
      </c>
      <c r="L9">
        <v>0.11342297</v>
      </c>
    </row>
    <row r="10" spans="1:12">
      <c r="A10" s="8" t="s">
        <v>137</v>
      </c>
      <c r="B10" s="8" t="s">
        <v>125</v>
      </c>
      <c r="C10" t="s">
        <v>251</v>
      </c>
      <c r="D10">
        <f t="shared" si="0"/>
        <v>10.687955000000001</v>
      </c>
      <c r="G10" s="8" t="s">
        <v>140</v>
      </c>
      <c r="H10" s="8" t="s">
        <v>144</v>
      </c>
      <c r="I10" t="s">
        <v>256</v>
      </c>
      <c r="J10" s="8" t="s">
        <v>168</v>
      </c>
      <c r="K10" t="s">
        <v>255</v>
      </c>
      <c r="L10">
        <v>0.10687955</v>
      </c>
    </row>
    <row r="11" spans="1:12">
      <c r="A11" s="8" t="s">
        <v>137</v>
      </c>
      <c r="B11" s="8" t="s">
        <v>125</v>
      </c>
      <c r="C11" t="s">
        <v>252</v>
      </c>
      <c r="D11">
        <f t="shared" si="0"/>
        <v>9.8761329999999994</v>
      </c>
      <c r="G11" s="8" t="s">
        <v>140</v>
      </c>
      <c r="H11" s="8" t="s">
        <v>144</v>
      </c>
      <c r="I11" t="s">
        <v>256</v>
      </c>
      <c r="J11" s="8" t="s">
        <v>168</v>
      </c>
      <c r="K11" t="s">
        <v>255</v>
      </c>
      <c r="L11">
        <v>9.8761329999999994E-2</v>
      </c>
    </row>
    <row r="12" spans="1:12">
      <c r="A12" s="8" t="s">
        <v>137</v>
      </c>
      <c r="B12" s="8" t="s">
        <v>125</v>
      </c>
      <c r="C12" t="s">
        <v>253</v>
      </c>
      <c r="D12">
        <f t="shared" si="0"/>
        <v>11.595305999999999</v>
      </c>
      <c r="G12" s="8" t="s">
        <v>140</v>
      </c>
      <c r="H12" s="8" t="s">
        <v>144</v>
      </c>
      <c r="I12" t="s">
        <v>256</v>
      </c>
      <c r="J12" s="8" t="s">
        <v>168</v>
      </c>
      <c r="K12" t="s">
        <v>255</v>
      </c>
      <c r="L12">
        <v>0.11595306</v>
      </c>
    </row>
    <row r="13" spans="1:12">
      <c r="A13" s="8" t="s">
        <v>126</v>
      </c>
      <c r="B13" s="8" t="s">
        <v>125</v>
      </c>
      <c r="C13" t="s">
        <v>158</v>
      </c>
      <c r="D13">
        <f t="shared" si="0"/>
        <v>60.758650000000003</v>
      </c>
      <c r="G13" s="8" t="s">
        <v>139</v>
      </c>
      <c r="H13" s="8" t="s">
        <v>144</v>
      </c>
      <c r="I13" t="s">
        <v>256</v>
      </c>
      <c r="J13" s="8" t="s">
        <v>168</v>
      </c>
      <c r="K13" t="s">
        <v>255</v>
      </c>
      <c r="L13">
        <v>0.60758650000000003</v>
      </c>
    </row>
    <row r="14" spans="1:12">
      <c r="A14" s="8" t="s">
        <v>126</v>
      </c>
      <c r="B14" s="8" t="s">
        <v>125</v>
      </c>
      <c r="C14" t="s">
        <v>247</v>
      </c>
      <c r="D14">
        <f t="shared" si="0"/>
        <v>46.234780000000001</v>
      </c>
      <c r="G14" s="8" t="s">
        <v>139</v>
      </c>
      <c r="H14" s="8" t="s">
        <v>144</v>
      </c>
      <c r="I14" t="s">
        <v>256</v>
      </c>
      <c r="J14" s="8" t="s">
        <v>168</v>
      </c>
      <c r="K14" t="s">
        <v>255</v>
      </c>
      <c r="L14">
        <v>0.46234779999999998</v>
      </c>
    </row>
    <row r="15" spans="1:12">
      <c r="A15" s="8" t="s">
        <v>126</v>
      </c>
      <c r="B15" s="8" t="s">
        <v>125</v>
      </c>
      <c r="C15" t="s">
        <v>236</v>
      </c>
      <c r="D15">
        <f t="shared" si="0"/>
        <v>46.312370000000001</v>
      </c>
      <c r="G15" s="8" t="s">
        <v>139</v>
      </c>
      <c r="H15" s="8" t="s">
        <v>144</v>
      </c>
      <c r="I15" t="s">
        <v>256</v>
      </c>
      <c r="J15" s="8" t="s">
        <v>168</v>
      </c>
      <c r="K15" t="s">
        <v>255</v>
      </c>
      <c r="L15">
        <v>0.46312370000000003</v>
      </c>
    </row>
    <row r="16" spans="1:12">
      <c r="A16" s="8" t="s">
        <v>126</v>
      </c>
      <c r="B16" s="8" t="s">
        <v>125</v>
      </c>
      <c r="C16" t="s">
        <v>159</v>
      </c>
      <c r="D16">
        <f t="shared" si="0"/>
        <v>87.570440000000005</v>
      </c>
      <c r="G16" s="8" t="s">
        <v>139</v>
      </c>
      <c r="H16" s="8" t="s">
        <v>144</v>
      </c>
      <c r="I16" t="s">
        <v>256</v>
      </c>
      <c r="J16" s="8" t="s">
        <v>168</v>
      </c>
      <c r="K16" t="s">
        <v>255</v>
      </c>
      <c r="L16">
        <v>0.87570440000000005</v>
      </c>
    </row>
    <row r="17" spans="1:12">
      <c r="A17" s="8" t="s">
        <v>126</v>
      </c>
      <c r="B17" s="8" t="s">
        <v>125</v>
      </c>
      <c r="C17" t="s">
        <v>248</v>
      </c>
      <c r="D17">
        <f t="shared" si="0"/>
        <v>41.470140000000001</v>
      </c>
      <c r="G17" s="8" t="s">
        <v>139</v>
      </c>
      <c r="H17" s="8" t="s">
        <v>144</v>
      </c>
      <c r="I17" t="s">
        <v>256</v>
      </c>
      <c r="J17" s="8" t="s">
        <v>168</v>
      </c>
      <c r="K17" t="s">
        <v>255</v>
      </c>
      <c r="L17">
        <v>0.4147014</v>
      </c>
    </row>
    <row r="18" spans="1:12">
      <c r="A18" s="8" t="s">
        <v>126</v>
      </c>
      <c r="B18" s="8" t="s">
        <v>125</v>
      </c>
      <c r="C18" t="s">
        <v>238</v>
      </c>
      <c r="D18">
        <f t="shared" si="0"/>
        <v>80.407879999999992</v>
      </c>
      <c r="G18" s="8" t="s">
        <v>139</v>
      </c>
      <c r="H18" s="8" t="s">
        <v>144</v>
      </c>
      <c r="I18" t="s">
        <v>256</v>
      </c>
      <c r="J18" s="8" t="s">
        <v>168</v>
      </c>
      <c r="K18" t="s">
        <v>255</v>
      </c>
      <c r="L18">
        <v>0.80407879999999998</v>
      </c>
    </row>
    <row r="19" spans="1:12">
      <c r="A19" s="8" t="s">
        <v>126</v>
      </c>
      <c r="B19" s="8" t="s">
        <v>125</v>
      </c>
      <c r="C19" t="s">
        <v>249</v>
      </c>
      <c r="D19">
        <f t="shared" si="0"/>
        <v>68.397819999999996</v>
      </c>
      <c r="G19" s="8" t="s">
        <v>139</v>
      </c>
      <c r="H19" s="8" t="s">
        <v>144</v>
      </c>
      <c r="I19" t="s">
        <v>256</v>
      </c>
      <c r="J19" s="8" t="s">
        <v>168</v>
      </c>
      <c r="K19" t="s">
        <v>255</v>
      </c>
      <c r="L19">
        <v>0.68397819999999998</v>
      </c>
    </row>
    <row r="20" spans="1:12">
      <c r="A20" s="8" t="s">
        <v>126</v>
      </c>
      <c r="B20" s="8" t="s">
        <v>125</v>
      </c>
      <c r="C20" t="s">
        <v>250</v>
      </c>
      <c r="D20">
        <f t="shared" si="0"/>
        <v>85.797229999999999</v>
      </c>
      <c r="G20" s="8" t="s">
        <v>139</v>
      </c>
      <c r="H20" s="8" t="s">
        <v>144</v>
      </c>
      <c r="I20" t="s">
        <v>256</v>
      </c>
      <c r="J20" s="8" t="s">
        <v>168</v>
      </c>
      <c r="K20" t="s">
        <v>255</v>
      </c>
      <c r="L20">
        <v>0.85797230000000002</v>
      </c>
    </row>
    <row r="21" spans="1:12">
      <c r="A21" s="8" t="s">
        <v>126</v>
      </c>
      <c r="B21" s="8" t="s">
        <v>125</v>
      </c>
      <c r="C21" t="s">
        <v>251</v>
      </c>
      <c r="D21">
        <f t="shared" si="0"/>
        <v>44.345829999999999</v>
      </c>
      <c r="G21" s="8" t="s">
        <v>139</v>
      </c>
      <c r="H21" s="8" t="s">
        <v>144</v>
      </c>
      <c r="I21" t="s">
        <v>256</v>
      </c>
      <c r="J21" s="8" t="s">
        <v>168</v>
      </c>
      <c r="K21" t="s">
        <v>255</v>
      </c>
      <c r="L21">
        <v>0.44345830000000003</v>
      </c>
    </row>
    <row r="22" spans="1:12">
      <c r="A22" s="8" t="s">
        <v>126</v>
      </c>
      <c r="B22" s="8" t="s">
        <v>125</v>
      </c>
      <c r="C22" t="s">
        <v>252</v>
      </c>
      <c r="D22">
        <f t="shared" si="0"/>
        <v>63.403269999999999</v>
      </c>
      <c r="G22" s="8" t="s">
        <v>139</v>
      </c>
      <c r="H22" s="8" t="s">
        <v>144</v>
      </c>
      <c r="I22" t="s">
        <v>256</v>
      </c>
      <c r="J22" s="8" t="s">
        <v>168</v>
      </c>
      <c r="K22" t="s">
        <v>255</v>
      </c>
      <c r="L22">
        <v>0.6340327</v>
      </c>
    </row>
    <row r="23" spans="1:12">
      <c r="A23" s="8" t="s">
        <v>126</v>
      </c>
      <c r="B23" s="8" t="s">
        <v>125</v>
      </c>
      <c r="C23" t="s">
        <v>253</v>
      </c>
      <c r="D23">
        <f t="shared" si="0"/>
        <v>74.21199</v>
      </c>
      <c r="G23" s="8" t="s">
        <v>139</v>
      </c>
      <c r="H23" s="8" t="s">
        <v>144</v>
      </c>
      <c r="I23" t="s">
        <v>256</v>
      </c>
      <c r="J23" s="8" t="s">
        <v>168</v>
      </c>
      <c r="K23" t="s">
        <v>255</v>
      </c>
      <c r="L23">
        <v>0.74211990000000005</v>
      </c>
    </row>
    <row r="24" spans="1:12">
      <c r="A24" s="8" t="s">
        <v>136</v>
      </c>
      <c r="B24" s="8" t="s">
        <v>125</v>
      </c>
      <c r="C24" t="s">
        <v>158</v>
      </c>
      <c r="D24">
        <v>11.25098</v>
      </c>
      <c r="G24" s="8" t="s">
        <v>257</v>
      </c>
      <c r="H24" s="8" t="s">
        <v>144</v>
      </c>
      <c r="I24" t="s">
        <v>256</v>
      </c>
      <c r="J24" s="8" t="s">
        <v>168</v>
      </c>
      <c r="K24" t="s">
        <v>255</v>
      </c>
    </row>
    <row r="25" spans="1:12">
      <c r="A25" s="8" t="s">
        <v>136</v>
      </c>
      <c r="B25" s="8" t="s">
        <v>125</v>
      </c>
      <c r="C25" t="s">
        <v>247</v>
      </c>
      <c r="D25">
        <v>18.074259999999999</v>
      </c>
      <c r="G25" s="8" t="s">
        <v>257</v>
      </c>
      <c r="H25" s="8" t="s">
        <v>144</v>
      </c>
      <c r="I25" t="s">
        <v>256</v>
      </c>
      <c r="J25" s="8" t="s">
        <v>168</v>
      </c>
      <c r="K25" t="s">
        <v>255</v>
      </c>
    </row>
    <row r="26" spans="1:12">
      <c r="A26" s="8" t="s">
        <v>136</v>
      </c>
      <c r="B26" s="8" t="s">
        <v>125</v>
      </c>
      <c r="C26" t="s">
        <v>236</v>
      </c>
      <c r="D26">
        <v>12.540480000000001</v>
      </c>
      <c r="G26" s="8" t="s">
        <v>257</v>
      </c>
      <c r="H26" s="8" t="s">
        <v>144</v>
      </c>
      <c r="I26" t="s">
        <v>256</v>
      </c>
      <c r="J26" s="8" t="s">
        <v>168</v>
      </c>
      <c r="K26" t="s">
        <v>255</v>
      </c>
    </row>
    <row r="27" spans="1:12">
      <c r="A27" s="8" t="s">
        <v>136</v>
      </c>
      <c r="B27" s="8" t="s">
        <v>125</v>
      </c>
      <c r="C27" t="s">
        <v>159</v>
      </c>
      <c r="D27">
        <v>13.586080000000001</v>
      </c>
      <c r="G27" s="8" t="s">
        <v>257</v>
      </c>
      <c r="H27" s="8" t="s">
        <v>144</v>
      </c>
      <c r="I27" t="s">
        <v>256</v>
      </c>
      <c r="J27" s="8" t="s">
        <v>168</v>
      </c>
      <c r="K27" t="s">
        <v>255</v>
      </c>
    </row>
    <row r="28" spans="1:12">
      <c r="A28" s="8" t="s">
        <v>136</v>
      </c>
      <c r="B28" s="8" t="s">
        <v>125</v>
      </c>
      <c r="C28" t="s">
        <v>248</v>
      </c>
      <c r="D28">
        <v>11.46134</v>
      </c>
      <c r="G28" s="8" t="s">
        <v>257</v>
      </c>
      <c r="H28" s="8" t="s">
        <v>144</v>
      </c>
      <c r="I28" t="s">
        <v>256</v>
      </c>
      <c r="J28" s="8" t="s">
        <v>168</v>
      </c>
      <c r="K28" t="s">
        <v>255</v>
      </c>
    </row>
    <row r="29" spans="1:12">
      <c r="A29" s="8" t="s">
        <v>136</v>
      </c>
      <c r="B29" s="8" t="s">
        <v>125</v>
      </c>
      <c r="C29" t="s">
        <v>238</v>
      </c>
      <c r="D29">
        <v>12.55148</v>
      </c>
      <c r="G29" s="8" t="s">
        <v>257</v>
      </c>
      <c r="H29" s="8" t="s">
        <v>144</v>
      </c>
      <c r="I29" t="s">
        <v>256</v>
      </c>
      <c r="J29" s="8" t="s">
        <v>168</v>
      </c>
      <c r="K29" t="s">
        <v>255</v>
      </c>
    </row>
    <row r="30" spans="1:12">
      <c r="A30" s="8" t="s">
        <v>136</v>
      </c>
      <c r="B30" s="8" t="s">
        <v>125</v>
      </c>
      <c r="C30" t="s">
        <v>249</v>
      </c>
      <c r="D30">
        <v>12.971780000000001</v>
      </c>
      <c r="G30" s="8" t="s">
        <v>257</v>
      </c>
      <c r="H30" s="8" t="s">
        <v>144</v>
      </c>
      <c r="I30" t="s">
        <v>256</v>
      </c>
      <c r="J30" s="8" t="s">
        <v>168</v>
      </c>
      <c r="K30" t="s">
        <v>255</v>
      </c>
    </row>
    <row r="31" spans="1:12">
      <c r="A31" s="8" t="s">
        <v>136</v>
      </c>
      <c r="B31" s="8" t="s">
        <v>125</v>
      </c>
      <c r="C31" t="s">
        <v>250</v>
      </c>
      <c r="D31">
        <v>14.30672</v>
      </c>
      <c r="G31" s="8" t="s">
        <v>257</v>
      </c>
      <c r="H31" s="8" t="s">
        <v>144</v>
      </c>
      <c r="I31" t="s">
        <v>256</v>
      </c>
      <c r="J31" s="8" t="s">
        <v>168</v>
      </c>
      <c r="K31" t="s">
        <v>255</v>
      </c>
    </row>
    <row r="32" spans="1:12">
      <c r="A32" s="8" t="s">
        <v>136</v>
      </c>
      <c r="B32" s="8" t="s">
        <v>125</v>
      </c>
      <c r="C32" t="s">
        <v>251</v>
      </c>
      <c r="D32">
        <v>14.285640000000001</v>
      </c>
      <c r="G32" s="8" t="s">
        <v>257</v>
      </c>
      <c r="H32" s="8" t="s">
        <v>144</v>
      </c>
      <c r="I32" t="s">
        <v>256</v>
      </c>
      <c r="J32" s="8" t="s">
        <v>168</v>
      </c>
      <c r="K32" t="s">
        <v>255</v>
      </c>
    </row>
    <row r="33" spans="1:12">
      <c r="A33" s="8" t="s">
        <v>136</v>
      </c>
      <c r="B33" s="8" t="s">
        <v>125</v>
      </c>
      <c r="C33" t="s">
        <v>252</v>
      </c>
      <c r="D33">
        <v>13.65856</v>
      </c>
      <c r="G33" s="8" t="s">
        <v>257</v>
      </c>
      <c r="H33" s="8" t="s">
        <v>144</v>
      </c>
      <c r="I33" t="s">
        <v>256</v>
      </c>
      <c r="J33" s="8" t="s">
        <v>168</v>
      </c>
      <c r="K33" t="s">
        <v>255</v>
      </c>
    </row>
    <row r="34" spans="1:12">
      <c r="A34" s="8" t="s">
        <v>136</v>
      </c>
      <c r="B34" s="8" t="s">
        <v>125</v>
      </c>
      <c r="C34" t="s">
        <v>253</v>
      </c>
      <c r="D34">
        <v>19.810860000000002</v>
      </c>
      <c r="G34" s="8" t="s">
        <v>257</v>
      </c>
      <c r="H34" s="8" t="s">
        <v>144</v>
      </c>
      <c r="I34" t="s">
        <v>256</v>
      </c>
      <c r="J34" s="8" t="s">
        <v>168</v>
      </c>
      <c r="K34" t="s">
        <v>255</v>
      </c>
    </row>
    <row r="35" spans="1:12">
      <c r="A35" s="8" t="s">
        <v>138</v>
      </c>
      <c r="B35" s="8" t="s">
        <v>125</v>
      </c>
      <c r="C35" t="s">
        <v>158</v>
      </c>
      <c r="D35">
        <v>5.3061800000000003</v>
      </c>
      <c r="G35" s="8" t="s">
        <v>258</v>
      </c>
      <c r="H35" s="8" t="s">
        <v>144</v>
      </c>
      <c r="I35" t="s">
        <v>256</v>
      </c>
      <c r="J35" s="8" t="s">
        <v>168</v>
      </c>
      <c r="K35" t="s">
        <v>255</v>
      </c>
    </row>
    <row r="36" spans="1:12">
      <c r="A36" s="8" t="s">
        <v>138</v>
      </c>
      <c r="B36" s="8" t="s">
        <v>125</v>
      </c>
      <c r="C36" t="s">
        <v>247</v>
      </c>
      <c r="D36">
        <v>10.199859999999999</v>
      </c>
      <c r="G36" s="8" t="s">
        <v>258</v>
      </c>
      <c r="H36" s="8" t="s">
        <v>144</v>
      </c>
      <c r="I36" t="s">
        <v>256</v>
      </c>
      <c r="J36" s="8" t="s">
        <v>168</v>
      </c>
      <c r="K36" t="s">
        <v>255</v>
      </c>
    </row>
    <row r="37" spans="1:12">
      <c r="A37" s="8" t="s">
        <v>138</v>
      </c>
      <c r="B37" s="8" t="s">
        <v>125</v>
      </c>
      <c r="C37" t="s">
        <v>236</v>
      </c>
      <c r="D37">
        <v>4.2013199999999999</v>
      </c>
      <c r="G37" s="8" t="s">
        <v>258</v>
      </c>
      <c r="H37" s="8" t="s">
        <v>144</v>
      </c>
      <c r="I37" t="s">
        <v>256</v>
      </c>
      <c r="J37" s="8" t="s">
        <v>168</v>
      </c>
      <c r="K37" t="s">
        <v>255</v>
      </c>
    </row>
    <row r="38" spans="1:12">
      <c r="A38" s="8" t="s">
        <v>138</v>
      </c>
      <c r="B38" s="8" t="s">
        <v>125</v>
      </c>
      <c r="C38" t="s">
        <v>159</v>
      </c>
      <c r="D38">
        <v>6.3543000000000003</v>
      </c>
      <c r="G38" s="8" t="s">
        <v>258</v>
      </c>
      <c r="H38" s="8" t="s">
        <v>144</v>
      </c>
      <c r="I38" t="s">
        <v>256</v>
      </c>
      <c r="J38" s="8" t="s">
        <v>168</v>
      </c>
      <c r="K38" t="s">
        <v>255</v>
      </c>
    </row>
    <row r="39" spans="1:12">
      <c r="A39" s="8" t="s">
        <v>138</v>
      </c>
      <c r="B39" s="8" t="s">
        <v>125</v>
      </c>
      <c r="C39" t="s">
        <v>248</v>
      </c>
      <c r="D39">
        <v>3.0649999999999999</v>
      </c>
      <c r="G39" s="8" t="s">
        <v>258</v>
      </c>
      <c r="H39" s="8" t="s">
        <v>144</v>
      </c>
      <c r="I39" t="s">
        <v>256</v>
      </c>
      <c r="J39" s="8" t="s">
        <v>168</v>
      </c>
      <c r="K39" t="s">
        <v>255</v>
      </c>
    </row>
    <row r="40" spans="1:12">
      <c r="A40" s="8" t="s">
        <v>138</v>
      </c>
      <c r="B40" s="8" t="s">
        <v>125</v>
      </c>
      <c r="C40" t="s">
        <v>238</v>
      </c>
      <c r="D40">
        <v>7.4528600000000003</v>
      </c>
      <c r="G40" s="8" t="s">
        <v>258</v>
      </c>
      <c r="H40" s="8" t="s">
        <v>144</v>
      </c>
      <c r="I40" t="s">
        <v>256</v>
      </c>
      <c r="J40" s="8" t="s">
        <v>168</v>
      </c>
      <c r="K40" t="s">
        <v>255</v>
      </c>
    </row>
    <row r="41" spans="1:12">
      <c r="A41" s="8" t="s">
        <v>138</v>
      </c>
      <c r="B41" s="8" t="s">
        <v>125</v>
      </c>
      <c r="C41" t="s">
        <v>249</v>
      </c>
      <c r="D41">
        <v>3.7664200000000001</v>
      </c>
      <c r="G41" s="8" t="s">
        <v>258</v>
      </c>
      <c r="H41" s="8" t="s">
        <v>144</v>
      </c>
      <c r="I41" t="s">
        <v>256</v>
      </c>
      <c r="J41" s="8" t="s">
        <v>168</v>
      </c>
      <c r="K41" t="s">
        <v>255</v>
      </c>
    </row>
    <row r="42" spans="1:12">
      <c r="A42" s="8" t="s">
        <v>138</v>
      </c>
      <c r="B42" s="8" t="s">
        <v>125</v>
      </c>
      <c r="C42" t="s">
        <v>250</v>
      </c>
      <c r="D42">
        <v>14.392060000000001</v>
      </c>
      <c r="G42" s="8" t="s">
        <v>258</v>
      </c>
      <c r="H42" s="8" t="s">
        <v>144</v>
      </c>
      <c r="I42" t="s">
        <v>256</v>
      </c>
      <c r="J42" s="8" t="s">
        <v>168</v>
      </c>
      <c r="K42" t="s">
        <v>255</v>
      </c>
    </row>
    <row r="43" spans="1:12">
      <c r="A43" s="8" t="s">
        <v>138</v>
      </c>
      <c r="B43" s="8" t="s">
        <v>125</v>
      </c>
      <c r="C43" t="s">
        <v>251</v>
      </c>
      <c r="D43">
        <v>6.9241799999999998</v>
      </c>
      <c r="G43" s="8" t="s">
        <v>258</v>
      </c>
      <c r="H43" s="8" t="s">
        <v>144</v>
      </c>
      <c r="I43" t="s">
        <v>256</v>
      </c>
      <c r="J43" s="8" t="s">
        <v>168</v>
      </c>
      <c r="K43" t="s">
        <v>255</v>
      </c>
    </row>
    <row r="44" spans="1:12">
      <c r="A44" s="8" t="s">
        <v>138</v>
      </c>
      <c r="B44" s="8" t="s">
        <v>125</v>
      </c>
      <c r="C44" t="s">
        <v>252</v>
      </c>
      <c r="D44">
        <v>3.5022199999999999</v>
      </c>
      <c r="G44" s="8" t="s">
        <v>258</v>
      </c>
      <c r="H44" s="8" t="s">
        <v>144</v>
      </c>
      <c r="I44" t="s">
        <v>256</v>
      </c>
      <c r="J44" s="8" t="s">
        <v>168</v>
      </c>
      <c r="K44" t="s">
        <v>255</v>
      </c>
    </row>
    <row r="45" spans="1:12">
      <c r="A45" s="8" t="s">
        <v>138</v>
      </c>
      <c r="B45" s="8" t="s">
        <v>125</v>
      </c>
      <c r="C45" t="s">
        <v>253</v>
      </c>
      <c r="D45">
        <v>14.835979999999999</v>
      </c>
      <c r="G45" s="8" t="s">
        <v>258</v>
      </c>
      <c r="H45" s="8" t="s">
        <v>144</v>
      </c>
      <c r="I45" t="s">
        <v>256</v>
      </c>
      <c r="J45" s="8" t="s">
        <v>168</v>
      </c>
      <c r="K45" t="s">
        <v>255</v>
      </c>
    </row>
    <row r="46" spans="1:12">
      <c r="A46" s="8" t="s">
        <v>157</v>
      </c>
      <c r="B46" s="9" t="s">
        <v>181</v>
      </c>
      <c r="C46" t="s">
        <v>158</v>
      </c>
      <c r="D46">
        <f>L46*1000</f>
        <v>6.726</v>
      </c>
      <c r="G46" s="8" t="s">
        <v>145</v>
      </c>
      <c r="H46" s="8" t="s">
        <v>144</v>
      </c>
      <c r="I46" t="s">
        <v>256</v>
      </c>
      <c r="J46" s="8" t="s">
        <v>168</v>
      </c>
      <c r="K46" s="8" t="s">
        <v>259</v>
      </c>
      <c r="L46">
        <v>6.7260000000000002E-3</v>
      </c>
    </row>
    <row r="47" spans="1:12">
      <c r="A47" s="8" t="s">
        <v>157</v>
      </c>
      <c r="B47" s="9" t="s">
        <v>181</v>
      </c>
      <c r="C47" t="s">
        <v>247</v>
      </c>
      <c r="D47">
        <f t="shared" ref="D47:D56" si="1">L47*1000</f>
        <v>2.0617999999999999</v>
      </c>
      <c r="G47" s="8" t="s">
        <v>145</v>
      </c>
      <c r="H47" s="8" t="s">
        <v>144</v>
      </c>
      <c r="I47" t="s">
        <v>256</v>
      </c>
      <c r="J47" s="8" t="s">
        <v>168</v>
      </c>
      <c r="K47" s="8" t="s">
        <v>259</v>
      </c>
      <c r="L47">
        <v>2.0617999999999999E-3</v>
      </c>
    </row>
    <row r="48" spans="1:12">
      <c r="A48" s="8" t="s">
        <v>157</v>
      </c>
      <c r="B48" s="9" t="s">
        <v>181</v>
      </c>
      <c r="C48" t="s">
        <v>236</v>
      </c>
      <c r="D48">
        <f t="shared" si="1"/>
        <v>2.2239999999999998</v>
      </c>
      <c r="G48" s="8" t="s">
        <v>145</v>
      </c>
      <c r="H48" s="8" t="s">
        <v>144</v>
      </c>
      <c r="I48" t="s">
        <v>256</v>
      </c>
      <c r="J48" s="8" t="s">
        <v>168</v>
      </c>
      <c r="K48" s="8" t="s">
        <v>259</v>
      </c>
      <c r="L48">
        <v>2.2239999999999998E-3</v>
      </c>
    </row>
    <row r="49" spans="1:12">
      <c r="A49" s="8" t="s">
        <v>157</v>
      </c>
      <c r="B49" s="9" t="s">
        <v>181</v>
      </c>
      <c r="C49" t="s">
        <v>159</v>
      </c>
      <c r="D49">
        <f t="shared" si="1"/>
        <v>0.28350000000000003</v>
      </c>
      <c r="G49" s="8" t="s">
        <v>145</v>
      </c>
      <c r="H49" s="8" t="s">
        <v>144</v>
      </c>
      <c r="I49" t="s">
        <v>256</v>
      </c>
      <c r="J49" s="8" t="s">
        <v>168</v>
      </c>
      <c r="K49" s="8" t="s">
        <v>259</v>
      </c>
      <c r="L49">
        <v>2.8350000000000001E-4</v>
      </c>
    </row>
    <row r="50" spans="1:12">
      <c r="A50" s="8" t="s">
        <v>157</v>
      </c>
      <c r="B50" s="9" t="s">
        <v>181</v>
      </c>
      <c r="C50" t="s">
        <v>248</v>
      </c>
      <c r="D50">
        <f t="shared" si="1"/>
        <v>0.32939999999999997</v>
      </c>
      <c r="G50" s="8" t="s">
        <v>145</v>
      </c>
      <c r="H50" s="8" t="s">
        <v>144</v>
      </c>
      <c r="I50" t="s">
        <v>256</v>
      </c>
      <c r="J50" s="8" t="s">
        <v>168</v>
      </c>
      <c r="K50" s="8" t="s">
        <v>259</v>
      </c>
      <c r="L50">
        <v>3.2939999999999998E-4</v>
      </c>
    </row>
    <row r="51" spans="1:12">
      <c r="A51" s="8" t="s">
        <v>157</v>
      </c>
      <c r="B51" s="9" t="s">
        <v>181</v>
      </c>
      <c r="C51" t="s">
        <v>238</v>
      </c>
      <c r="D51">
        <f t="shared" si="1"/>
        <v>4.0733000000000006</v>
      </c>
      <c r="G51" s="8" t="s">
        <v>145</v>
      </c>
      <c r="H51" s="8" t="s">
        <v>144</v>
      </c>
      <c r="I51" t="s">
        <v>256</v>
      </c>
      <c r="J51" s="8" t="s">
        <v>168</v>
      </c>
      <c r="K51" s="8" t="s">
        <v>259</v>
      </c>
      <c r="L51">
        <v>4.0733000000000002E-3</v>
      </c>
    </row>
    <row r="52" spans="1:12">
      <c r="A52" s="8" t="s">
        <v>157</v>
      </c>
      <c r="B52" s="9" t="s">
        <v>181</v>
      </c>
      <c r="C52" t="s">
        <v>249</v>
      </c>
      <c r="D52">
        <f t="shared" si="1"/>
        <v>0.47839999999999999</v>
      </c>
      <c r="G52" s="8" t="s">
        <v>145</v>
      </c>
      <c r="H52" s="8" t="s">
        <v>144</v>
      </c>
      <c r="I52" t="s">
        <v>256</v>
      </c>
      <c r="J52" s="8" t="s">
        <v>168</v>
      </c>
      <c r="K52" s="8" t="s">
        <v>259</v>
      </c>
      <c r="L52">
        <v>4.7839999999999997E-4</v>
      </c>
    </row>
    <row r="53" spans="1:12">
      <c r="A53" s="8" t="s">
        <v>157</v>
      </c>
      <c r="B53" s="9" t="s">
        <v>181</v>
      </c>
      <c r="C53" t="s">
        <v>250</v>
      </c>
      <c r="D53">
        <f>L53*1000</f>
        <v>1.008</v>
      </c>
      <c r="G53" s="8" t="s">
        <v>145</v>
      </c>
      <c r="H53" s="8" t="s">
        <v>144</v>
      </c>
      <c r="I53" t="s">
        <v>256</v>
      </c>
      <c r="J53" s="8" t="s">
        <v>168</v>
      </c>
      <c r="K53" s="8" t="s">
        <v>259</v>
      </c>
      <c r="L53">
        <v>1.008E-3</v>
      </c>
    </row>
    <row r="54" spans="1:12">
      <c r="A54" s="8" t="s">
        <v>157</v>
      </c>
      <c r="B54" s="9" t="s">
        <v>181</v>
      </c>
      <c r="C54" t="s">
        <v>251</v>
      </c>
      <c r="D54">
        <f t="shared" si="1"/>
        <v>1.478</v>
      </c>
      <c r="G54" s="8" t="s">
        <v>145</v>
      </c>
      <c r="H54" s="8" t="s">
        <v>144</v>
      </c>
      <c r="I54" t="s">
        <v>256</v>
      </c>
      <c r="J54" s="8" t="s">
        <v>168</v>
      </c>
      <c r="K54" s="8" t="s">
        <v>259</v>
      </c>
      <c r="L54">
        <v>1.4779999999999999E-3</v>
      </c>
    </row>
    <row r="55" spans="1:12">
      <c r="A55" s="8" t="s">
        <v>157</v>
      </c>
      <c r="B55" s="9" t="s">
        <v>181</v>
      </c>
      <c r="C55" t="s">
        <v>252</v>
      </c>
      <c r="D55">
        <f t="shared" si="1"/>
        <v>0.42799999999999999</v>
      </c>
      <c r="G55" s="8" t="s">
        <v>145</v>
      </c>
      <c r="H55" s="8" t="s">
        <v>144</v>
      </c>
      <c r="I55" t="s">
        <v>256</v>
      </c>
      <c r="J55" s="8" t="s">
        <v>168</v>
      </c>
      <c r="K55" s="8" t="s">
        <v>259</v>
      </c>
      <c r="L55">
        <v>4.28E-4</v>
      </c>
    </row>
    <row r="56" spans="1:12">
      <c r="A56" s="8" t="s">
        <v>157</v>
      </c>
      <c r="B56" s="9" t="s">
        <v>181</v>
      </c>
      <c r="C56" t="s">
        <v>253</v>
      </c>
      <c r="D56">
        <f t="shared" si="1"/>
        <v>0.34789999999999999</v>
      </c>
      <c r="G56" s="8" t="s">
        <v>145</v>
      </c>
      <c r="H56" s="8" t="s">
        <v>144</v>
      </c>
      <c r="I56" t="s">
        <v>256</v>
      </c>
      <c r="J56" s="8" t="s">
        <v>168</v>
      </c>
      <c r="K56" s="8" t="s">
        <v>259</v>
      </c>
      <c r="L56">
        <v>3.479E-4</v>
      </c>
    </row>
    <row r="57" spans="1:12">
      <c r="A57" s="9" t="s">
        <v>263</v>
      </c>
      <c r="B57" s="9" t="s">
        <v>132</v>
      </c>
      <c r="C57" t="s">
        <v>158</v>
      </c>
      <c r="D57">
        <v>3.4847034999999998E-2</v>
      </c>
      <c r="G57" s="8" t="s">
        <v>260</v>
      </c>
      <c r="H57" s="8" t="s">
        <v>262</v>
      </c>
      <c r="I57" t="s">
        <v>256</v>
      </c>
      <c r="J57" s="7" t="s">
        <v>168</v>
      </c>
      <c r="K57" t="s">
        <v>261</v>
      </c>
    </row>
    <row r="58" spans="1:12">
      <c r="A58" s="9" t="s">
        <v>263</v>
      </c>
      <c r="B58" s="9" t="s">
        <v>132</v>
      </c>
      <c r="C58" t="s">
        <v>247</v>
      </c>
      <c r="D58">
        <v>4.5753848999999999E-2</v>
      </c>
      <c r="G58" s="8" t="s">
        <v>260</v>
      </c>
      <c r="H58" s="8" t="s">
        <v>262</v>
      </c>
      <c r="I58" t="s">
        <v>256</v>
      </c>
      <c r="J58" t="s">
        <v>168</v>
      </c>
      <c r="K58" t="s">
        <v>261</v>
      </c>
    </row>
    <row r="59" spans="1:12">
      <c r="A59" s="9" t="s">
        <v>263</v>
      </c>
      <c r="B59" s="9" t="s">
        <v>132</v>
      </c>
      <c r="C59" t="s">
        <v>236</v>
      </c>
      <c r="D59">
        <v>0.14552325399999999</v>
      </c>
      <c r="G59" s="8" t="s">
        <v>260</v>
      </c>
      <c r="H59" s="8" t="s">
        <v>262</v>
      </c>
      <c r="I59" t="s">
        <v>256</v>
      </c>
      <c r="J59" t="s">
        <v>168</v>
      </c>
      <c r="K59" t="s">
        <v>261</v>
      </c>
    </row>
    <row r="60" spans="1:12">
      <c r="A60" s="9" t="s">
        <v>263</v>
      </c>
      <c r="B60" s="9" t="s">
        <v>132</v>
      </c>
      <c r="C60" t="s">
        <v>159</v>
      </c>
      <c r="D60">
        <v>6.1591535000000003E-2</v>
      </c>
      <c r="G60" s="8" t="s">
        <v>260</v>
      </c>
      <c r="H60" s="8" t="s">
        <v>262</v>
      </c>
      <c r="I60" t="s">
        <v>256</v>
      </c>
      <c r="J60" t="s">
        <v>168</v>
      </c>
      <c r="K60" t="s">
        <v>261</v>
      </c>
    </row>
    <row r="61" spans="1:12">
      <c r="A61" s="9" t="s">
        <v>263</v>
      </c>
      <c r="B61" s="9" t="s">
        <v>132</v>
      </c>
      <c r="C61" t="s">
        <v>248</v>
      </c>
      <c r="D61">
        <v>0.34550171800000001</v>
      </c>
      <c r="G61" s="8" t="s">
        <v>260</v>
      </c>
      <c r="H61" s="8" t="s">
        <v>262</v>
      </c>
      <c r="I61" t="s">
        <v>256</v>
      </c>
      <c r="J61" t="s">
        <v>168</v>
      </c>
      <c r="K61" t="s">
        <v>261</v>
      </c>
    </row>
    <row r="62" spans="1:12">
      <c r="A62" s="9" t="s">
        <v>263</v>
      </c>
      <c r="B62" s="9" t="s">
        <v>132</v>
      </c>
      <c r="C62" t="s">
        <v>238</v>
      </c>
      <c r="D62">
        <v>1.7112506999999999E-2</v>
      </c>
      <c r="G62" s="8" t="s">
        <v>260</v>
      </c>
      <c r="H62" s="8" t="s">
        <v>262</v>
      </c>
      <c r="I62" t="s">
        <v>256</v>
      </c>
      <c r="J62" t="s">
        <v>168</v>
      </c>
      <c r="K62" t="s">
        <v>261</v>
      </c>
    </row>
    <row r="63" spans="1:12">
      <c r="A63" s="9" t="s">
        <v>263</v>
      </c>
      <c r="B63" s="9" t="s">
        <v>132</v>
      </c>
      <c r="C63" t="s">
        <v>249</v>
      </c>
      <c r="D63">
        <v>1.8518657000000001E-2</v>
      </c>
      <c r="G63" s="8" t="s">
        <v>260</v>
      </c>
      <c r="H63" s="8" t="s">
        <v>262</v>
      </c>
      <c r="I63" t="s">
        <v>256</v>
      </c>
      <c r="J63" t="s">
        <v>168</v>
      </c>
      <c r="K63" t="s">
        <v>261</v>
      </c>
    </row>
    <row r="64" spans="1:12">
      <c r="A64" s="9" t="s">
        <v>263</v>
      </c>
      <c r="B64" s="9" t="s">
        <v>132</v>
      </c>
      <c r="C64" t="s">
        <v>250</v>
      </c>
      <c r="D64">
        <v>1.5732459999999999E-3</v>
      </c>
      <c r="G64" s="8" t="s">
        <v>260</v>
      </c>
      <c r="H64" s="8" t="s">
        <v>262</v>
      </c>
      <c r="I64" t="s">
        <v>256</v>
      </c>
      <c r="J64" t="s">
        <v>168</v>
      </c>
      <c r="K64" t="s">
        <v>261</v>
      </c>
    </row>
    <row r="65" spans="1:11">
      <c r="A65" s="9" t="s">
        <v>263</v>
      </c>
      <c r="B65" s="9" t="s">
        <v>132</v>
      </c>
      <c r="C65" t="s">
        <v>251</v>
      </c>
      <c r="D65">
        <v>0.12609704199999999</v>
      </c>
      <c r="G65" s="8" t="s">
        <v>260</v>
      </c>
      <c r="H65" s="8" t="s">
        <v>262</v>
      </c>
      <c r="I65" t="s">
        <v>256</v>
      </c>
      <c r="J65" t="s">
        <v>168</v>
      </c>
      <c r="K65" t="s">
        <v>261</v>
      </c>
    </row>
    <row r="66" spans="1:11">
      <c r="A66" s="9" t="s">
        <v>263</v>
      </c>
      <c r="B66" s="9" t="s">
        <v>132</v>
      </c>
      <c r="C66" t="s">
        <v>252</v>
      </c>
      <c r="D66">
        <v>0.19160534300000001</v>
      </c>
      <c r="G66" s="8" t="s">
        <v>260</v>
      </c>
      <c r="H66" s="8" t="s">
        <v>262</v>
      </c>
      <c r="I66" t="s">
        <v>256</v>
      </c>
      <c r="J66" t="s">
        <v>168</v>
      </c>
      <c r="K66" t="s">
        <v>261</v>
      </c>
    </row>
    <row r="67" spans="1:11">
      <c r="A67" s="9" t="s">
        <v>263</v>
      </c>
      <c r="B67" s="9" t="s">
        <v>132</v>
      </c>
      <c r="C67" t="s">
        <v>253</v>
      </c>
      <c r="D67">
        <v>1.1875814E-2</v>
      </c>
      <c r="G67" s="8" t="s">
        <v>260</v>
      </c>
      <c r="H67" s="8" t="s">
        <v>262</v>
      </c>
      <c r="I67" t="s">
        <v>256</v>
      </c>
      <c r="J67" t="s">
        <v>168</v>
      </c>
      <c r="K67" t="s">
        <v>261</v>
      </c>
    </row>
    <row r="68" spans="1:11" s="13" customFormat="1">
      <c r="A68" s="12" t="s">
        <v>265</v>
      </c>
      <c r="B68" s="13" t="s">
        <v>264</v>
      </c>
      <c r="C68" s="13" t="s">
        <v>158</v>
      </c>
      <c r="D68" s="13">
        <v>0.10801239999999999</v>
      </c>
      <c r="G68" s="13" t="s">
        <v>268</v>
      </c>
      <c r="H68" s="13" t="s">
        <v>262</v>
      </c>
      <c r="I68" s="13" t="s">
        <v>256</v>
      </c>
      <c r="J68" s="13" t="s">
        <v>168</v>
      </c>
      <c r="K68" s="13" t="s">
        <v>271</v>
      </c>
    </row>
    <row r="69" spans="1:11" s="13" customFormat="1">
      <c r="A69" s="12" t="s">
        <v>265</v>
      </c>
      <c r="B69" s="13" t="s">
        <v>264</v>
      </c>
      <c r="C69" s="13" t="s">
        <v>247</v>
      </c>
      <c r="D69" s="13">
        <v>0.61728799999999995</v>
      </c>
      <c r="G69" s="13" t="s">
        <v>268</v>
      </c>
      <c r="H69" s="13" t="s">
        <v>262</v>
      </c>
      <c r="I69" s="13" t="s">
        <v>256</v>
      </c>
      <c r="J69" s="13" t="s">
        <v>168</v>
      </c>
      <c r="K69" s="13" t="s">
        <v>271</v>
      </c>
    </row>
    <row r="70" spans="1:11" s="13" customFormat="1">
      <c r="A70" s="12" t="s">
        <v>265</v>
      </c>
      <c r="B70" s="13" t="s">
        <v>264</v>
      </c>
      <c r="C70" s="13" t="s">
        <v>236</v>
      </c>
      <c r="D70" s="13">
        <v>1.8045811</v>
      </c>
      <c r="G70" s="13" t="s">
        <v>268</v>
      </c>
      <c r="H70" s="13" t="s">
        <v>262</v>
      </c>
      <c r="I70" s="13" t="s">
        <v>256</v>
      </c>
      <c r="J70" s="13" t="s">
        <v>168</v>
      </c>
      <c r="K70" s="13" t="s">
        <v>271</v>
      </c>
    </row>
    <row r="71" spans="1:11" s="13" customFormat="1">
      <c r="A71" s="12" t="s">
        <v>265</v>
      </c>
      <c r="B71" s="13" t="s">
        <v>264</v>
      </c>
      <c r="C71" s="13" t="s">
        <v>159</v>
      </c>
      <c r="D71" s="13">
        <v>0.37540839999999998</v>
      </c>
      <c r="G71" s="13" t="s">
        <v>268</v>
      </c>
      <c r="H71" s="13" t="s">
        <v>262</v>
      </c>
      <c r="I71" s="13" t="s">
        <v>256</v>
      </c>
      <c r="J71" s="13" t="s">
        <v>168</v>
      </c>
      <c r="K71" s="13" t="s">
        <v>271</v>
      </c>
    </row>
    <row r="72" spans="1:11" s="13" customFormat="1">
      <c r="A72" s="12" t="s">
        <v>265</v>
      </c>
      <c r="B72" s="13" t="s">
        <v>264</v>
      </c>
      <c r="C72" s="13" t="s">
        <v>248</v>
      </c>
      <c r="D72" s="13">
        <v>1.1106361</v>
      </c>
      <c r="G72" s="13" t="s">
        <v>268</v>
      </c>
      <c r="H72" s="13" t="s">
        <v>262</v>
      </c>
      <c r="I72" s="13" t="s">
        <v>256</v>
      </c>
      <c r="J72" s="13" t="s">
        <v>168</v>
      </c>
      <c r="K72" s="13" t="s">
        <v>271</v>
      </c>
    </row>
    <row r="73" spans="1:11" s="13" customFormat="1">
      <c r="A73" s="12" t="s">
        <v>265</v>
      </c>
      <c r="B73" s="13" t="s">
        <v>264</v>
      </c>
      <c r="C73" s="13" t="s">
        <v>238</v>
      </c>
      <c r="D73" s="13">
        <v>0.26277660000000003</v>
      </c>
      <c r="G73" s="13" t="s">
        <v>268</v>
      </c>
      <c r="H73" s="13" t="s">
        <v>262</v>
      </c>
      <c r="I73" s="13" t="s">
        <v>256</v>
      </c>
      <c r="J73" s="13" t="s">
        <v>168</v>
      </c>
      <c r="K73" s="13" t="s">
        <v>271</v>
      </c>
    </row>
    <row r="74" spans="1:11" s="13" customFormat="1">
      <c r="A74" s="12" t="s">
        <v>265</v>
      </c>
      <c r="B74" s="13" t="s">
        <v>264</v>
      </c>
      <c r="C74" s="13" t="s">
        <v>249</v>
      </c>
      <c r="D74" s="13">
        <v>0.484655</v>
      </c>
      <c r="G74" s="13" t="s">
        <v>268</v>
      </c>
      <c r="H74" s="13" t="s">
        <v>262</v>
      </c>
      <c r="I74" s="13" t="s">
        <v>256</v>
      </c>
      <c r="J74" s="13" t="s">
        <v>168</v>
      </c>
      <c r="K74" s="13" t="s">
        <v>271</v>
      </c>
    </row>
    <row r="75" spans="1:11" s="13" customFormat="1">
      <c r="A75" s="12" t="s">
        <v>265</v>
      </c>
      <c r="B75" s="13" t="s">
        <v>264</v>
      </c>
      <c r="C75" s="13" t="s">
        <v>250</v>
      </c>
      <c r="D75" s="13">
        <v>0.41965340000000001</v>
      </c>
      <c r="G75" s="13" t="s">
        <v>268</v>
      </c>
      <c r="H75" s="13" t="s">
        <v>262</v>
      </c>
      <c r="I75" s="13" t="s">
        <v>256</v>
      </c>
      <c r="J75" s="13" t="s">
        <v>168</v>
      </c>
      <c r="K75" s="13" t="s">
        <v>271</v>
      </c>
    </row>
    <row r="76" spans="1:11" s="13" customFormat="1">
      <c r="A76" s="12" t="s">
        <v>265</v>
      </c>
      <c r="B76" s="13" t="s">
        <v>264</v>
      </c>
      <c r="C76" s="13" t="s">
        <v>251</v>
      </c>
      <c r="D76" s="13">
        <v>0.3505395</v>
      </c>
      <c r="G76" s="13" t="s">
        <v>268</v>
      </c>
      <c r="H76" s="13" t="s">
        <v>262</v>
      </c>
      <c r="I76" s="13" t="s">
        <v>256</v>
      </c>
      <c r="J76" s="13" t="s">
        <v>168</v>
      </c>
      <c r="K76" s="13" t="s">
        <v>271</v>
      </c>
    </row>
    <row r="77" spans="1:11" s="13" customFormat="1">
      <c r="A77" s="12" t="s">
        <v>265</v>
      </c>
      <c r="B77" s="13" t="s">
        <v>264</v>
      </c>
      <c r="C77" s="13" t="s">
        <v>252</v>
      </c>
      <c r="D77" s="13">
        <v>0.3505395</v>
      </c>
      <c r="G77" s="13" t="s">
        <v>268</v>
      </c>
      <c r="H77" s="13" t="s">
        <v>262</v>
      </c>
      <c r="I77" s="13" t="s">
        <v>256</v>
      </c>
      <c r="J77" s="13" t="s">
        <v>168</v>
      </c>
      <c r="K77" s="13" t="s">
        <v>271</v>
      </c>
    </row>
    <row r="78" spans="1:11" s="13" customFormat="1">
      <c r="A78" s="12" t="s">
        <v>265</v>
      </c>
      <c r="B78" s="13" t="s">
        <v>264</v>
      </c>
      <c r="C78" s="13" t="s">
        <v>253</v>
      </c>
      <c r="D78" s="13">
        <v>0.55182059999999999</v>
      </c>
      <c r="G78" s="13" t="s">
        <v>268</v>
      </c>
      <c r="H78" s="13" t="s">
        <v>262</v>
      </c>
      <c r="I78" s="13" t="s">
        <v>256</v>
      </c>
      <c r="J78" s="13" t="s">
        <v>168</v>
      </c>
      <c r="K78" s="13" t="s">
        <v>271</v>
      </c>
    </row>
    <row r="79" spans="1:11" s="15" customFormat="1">
      <c r="A79" s="14" t="s">
        <v>266</v>
      </c>
      <c r="B79" s="15" t="s">
        <v>264</v>
      </c>
      <c r="C79" s="15" t="s">
        <v>158</v>
      </c>
      <c r="D79" s="15">
        <v>0.55411809999999995</v>
      </c>
      <c r="G79" s="15" t="s">
        <v>268</v>
      </c>
      <c r="H79" s="15" t="s">
        <v>270</v>
      </c>
      <c r="I79" s="15" t="s">
        <v>256</v>
      </c>
      <c r="J79" s="15" t="s">
        <v>168</v>
      </c>
      <c r="K79" s="15" t="s">
        <v>272</v>
      </c>
    </row>
    <row r="80" spans="1:11" s="15" customFormat="1">
      <c r="A80" s="14" t="s">
        <v>266</v>
      </c>
      <c r="B80" s="15" t="s">
        <v>264</v>
      </c>
      <c r="C80" s="15" t="s">
        <v>247</v>
      </c>
      <c r="D80" s="15">
        <v>0.66156230000000005</v>
      </c>
      <c r="G80" s="15" t="s">
        <v>268</v>
      </c>
      <c r="H80" s="15" t="s">
        <v>270</v>
      </c>
      <c r="I80" s="15" t="s">
        <v>256</v>
      </c>
      <c r="J80" s="15" t="s">
        <v>168</v>
      </c>
      <c r="K80" s="15" t="s">
        <v>272</v>
      </c>
    </row>
    <row r="81" spans="1:11" s="15" customFormat="1">
      <c r="A81" s="14" t="s">
        <v>266</v>
      </c>
      <c r="B81" s="15" t="s">
        <v>264</v>
      </c>
      <c r="C81" s="15" t="s">
        <v>236</v>
      </c>
      <c r="D81" s="15">
        <v>1.3842829999999999</v>
      </c>
      <c r="G81" s="15" t="s">
        <v>268</v>
      </c>
      <c r="H81" s="15" t="s">
        <v>270</v>
      </c>
      <c r="I81" s="15" t="s">
        <v>256</v>
      </c>
      <c r="J81" s="15" t="s">
        <v>168</v>
      </c>
      <c r="K81" s="15" t="s">
        <v>272</v>
      </c>
    </row>
    <row r="82" spans="1:11" s="15" customFormat="1">
      <c r="A82" s="14" t="s">
        <v>266</v>
      </c>
      <c r="B82" s="15" t="s">
        <v>264</v>
      </c>
      <c r="C82" s="15" t="s">
        <v>159</v>
      </c>
      <c r="D82" s="15">
        <v>1.9352054000000001</v>
      </c>
      <c r="G82" s="15" t="s">
        <v>268</v>
      </c>
      <c r="H82" s="15" t="s">
        <v>270</v>
      </c>
      <c r="I82" s="15" t="s">
        <v>256</v>
      </c>
      <c r="J82" s="15" t="s">
        <v>168</v>
      </c>
      <c r="K82" s="15" t="s">
        <v>272</v>
      </c>
    </row>
    <row r="83" spans="1:11" s="15" customFormat="1">
      <c r="A83" s="14" t="s">
        <v>266</v>
      </c>
      <c r="B83" s="15" t="s">
        <v>264</v>
      </c>
      <c r="C83" s="15" t="s">
        <v>248</v>
      </c>
      <c r="D83" s="15">
        <v>1.1027039999999999</v>
      </c>
      <c r="G83" s="15" t="s">
        <v>268</v>
      </c>
      <c r="H83" s="15" t="s">
        <v>270</v>
      </c>
      <c r="I83" s="15" t="s">
        <v>256</v>
      </c>
      <c r="J83" s="15" t="s">
        <v>168</v>
      </c>
      <c r="K83" s="15" t="s">
        <v>272</v>
      </c>
    </row>
    <row r="84" spans="1:11" s="15" customFormat="1">
      <c r="A84" s="14" t="s">
        <v>266</v>
      </c>
      <c r="B84" s="15" t="s">
        <v>264</v>
      </c>
      <c r="C84" s="15" t="s">
        <v>238</v>
      </c>
      <c r="D84" s="15">
        <v>0.73109429999999997</v>
      </c>
      <c r="G84" s="15" t="s">
        <v>268</v>
      </c>
      <c r="H84" s="15" t="s">
        <v>270</v>
      </c>
      <c r="I84" s="15" t="s">
        <v>256</v>
      </c>
      <c r="J84" s="15" t="s">
        <v>168</v>
      </c>
      <c r="K84" s="15" t="s">
        <v>272</v>
      </c>
    </row>
    <row r="85" spans="1:11" s="15" customFormat="1">
      <c r="A85" s="14" t="s">
        <v>266</v>
      </c>
      <c r="B85" s="15" t="s">
        <v>264</v>
      </c>
      <c r="C85" s="15" t="s">
        <v>249</v>
      </c>
      <c r="D85" s="15">
        <v>0.73109429999999997</v>
      </c>
      <c r="G85" s="15" t="s">
        <v>268</v>
      </c>
      <c r="H85" s="15" t="s">
        <v>270</v>
      </c>
      <c r="I85" s="15" t="s">
        <v>256</v>
      </c>
      <c r="J85" s="15" t="s">
        <v>168</v>
      </c>
      <c r="K85" s="15" t="s">
        <v>272</v>
      </c>
    </row>
    <row r="86" spans="1:11" s="15" customFormat="1">
      <c r="A86" s="14" t="s">
        <v>266</v>
      </c>
      <c r="B86" s="15" t="s">
        <v>264</v>
      </c>
      <c r="C86" s="15" t="s">
        <v>250</v>
      </c>
      <c r="D86" s="15">
        <v>5.8841903999999996</v>
      </c>
      <c r="G86" s="15" t="s">
        <v>268</v>
      </c>
      <c r="H86" s="15" t="s">
        <v>270</v>
      </c>
      <c r="I86" s="15" t="s">
        <v>256</v>
      </c>
      <c r="J86" s="15" t="s">
        <v>168</v>
      </c>
      <c r="K86" s="15" t="s">
        <v>272</v>
      </c>
    </row>
    <row r="87" spans="1:11" s="15" customFormat="1">
      <c r="A87" s="14" t="s">
        <v>266</v>
      </c>
      <c r="B87" s="15" t="s">
        <v>264</v>
      </c>
      <c r="C87" s="15" t="s">
        <v>251</v>
      </c>
      <c r="D87" s="15">
        <v>0.74557260000000003</v>
      </c>
      <c r="G87" s="15" t="s">
        <v>268</v>
      </c>
      <c r="H87" s="15" t="s">
        <v>270</v>
      </c>
      <c r="I87" s="15" t="s">
        <v>256</v>
      </c>
      <c r="J87" s="15" t="s">
        <v>168</v>
      </c>
      <c r="K87" s="15" t="s">
        <v>272</v>
      </c>
    </row>
    <row r="88" spans="1:11" s="15" customFormat="1">
      <c r="A88" s="14" t="s">
        <v>266</v>
      </c>
      <c r="B88" s="15" t="s">
        <v>264</v>
      </c>
      <c r="C88" s="15" t="s">
        <v>252</v>
      </c>
      <c r="D88" s="15">
        <v>0.77435799999999999</v>
      </c>
      <c r="G88" s="15" t="s">
        <v>268</v>
      </c>
      <c r="H88" s="15" t="s">
        <v>270</v>
      </c>
      <c r="I88" s="15" t="s">
        <v>256</v>
      </c>
      <c r="J88" s="15" t="s">
        <v>168</v>
      </c>
      <c r="K88" s="15" t="s">
        <v>272</v>
      </c>
    </row>
    <row r="89" spans="1:11" s="15" customFormat="1">
      <c r="A89" s="14" t="s">
        <v>266</v>
      </c>
      <c r="B89" s="15" t="s">
        <v>264</v>
      </c>
      <c r="C89" s="15" t="s">
        <v>253</v>
      </c>
      <c r="D89" s="15">
        <v>1.6096457</v>
      </c>
      <c r="G89" s="15" t="s">
        <v>268</v>
      </c>
      <c r="H89" s="15" t="s">
        <v>270</v>
      </c>
      <c r="I89" s="15" t="s">
        <v>256</v>
      </c>
      <c r="J89" s="15" t="s">
        <v>168</v>
      </c>
      <c r="K89" s="15" t="s">
        <v>272</v>
      </c>
    </row>
    <row r="90" spans="1:11" s="11" customFormat="1">
      <c r="A90" s="10" t="s">
        <v>267</v>
      </c>
      <c r="B90" s="11" t="s">
        <v>264</v>
      </c>
      <c r="C90" s="11" t="s">
        <v>158</v>
      </c>
      <c r="D90" s="11">
        <v>0.86841409999999997</v>
      </c>
      <c r="G90" s="11" t="s">
        <v>268</v>
      </c>
      <c r="H90" s="11" t="s">
        <v>269</v>
      </c>
      <c r="I90" s="11" t="s">
        <v>256</v>
      </c>
      <c r="J90" s="11" t="s">
        <v>168</v>
      </c>
      <c r="K90" s="11" t="s">
        <v>273</v>
      </c>
    </row>
    <row r="91" spans="1:11" s="11" customFormat="1">
      <c r="A91" s="10" t="s">
        <v>267</v>
      </c>
      <c r="B91" s="11" t="s">
        <v>264</v>
      </c>
      <c r="C91" s="11" t="s">
        <v>247</v>
      </c>
      <c r="D91" s="11">
        <v>0.95930170000000003</v>
      </c>
      <c r="G91" s="11" t="s">
        <v>268</v>
      </c>
      <c r="H91" s="11" t="s">
        <v>269</v>
      </c>
      <c r="I91" s="11" t="s">
        <v>256</v>
      </c>
      <c r="J91" s="11" t="s">
        <v>168</v>
      </c>
      <c r="K91" s="11" t="s">
        <v>273</v>
      </c>
    </row>
    <row r="92" spans="1:11" s="11" customFormat="1">
      <c r="A92" s="10" t="s">
        <v>267</v>
      </c>
      <c r="B92" s="11" t="s">
        <v>264</v>
      </c>
      <c r="C92" s="11" t="s">
        <v>236</v>
      </c>
      <c r="D92" s="11">
        <v>0.94315130000000003</v>
      </c>
      <c r="G92" s="11" t="s">
        <v>268</v>
      </c>
      <c r="H92" s="11" t="s">
        <v>269</v>
      </c>
      <c r="I92" s="11" t="s">
        <v>256</v>
      </c>
      <c r="J92" s="11" t="s">
        <v>168</v>
      </c>
      <c r="K92" s="11" t="s">
        <v>273</v>
      </c>
    </row>
    <row r="93" spans="1:11" s="11" customFormat="1">
      <c r="A93" s="10" t="s">
        <v>267</v>
      </c>
      <c r="B93" s="11" t="s">
        <v>264</v>
      </c>
      <c r="C93" s="11" t="s">
        <v>159</v>
      </c>
      <c r="D93" s="11">
        <v>1.3954145</v>
      </c>
      <c r="G93" s="11" t="s">
        <v>268</v>
      </c>
      <c r="H93" s="11" t="s">
        <v>269</v>
      </c>
      <c r="I93" s="11" t="s">
        <v>256</v>
      </c>
      <c r="J93" s="11" t="s">
        <v>168</v>
      </c>
      <c r="K93" s="11" t="s">
        <v>273</v>
      </c>
    </row>
    <row r="94" spans="1:11" s="11" customFormat="1">
      <c r="A94" s="10" t="s">
        <v>267</v>
      </c>
      <c r="B94" s="11" t="s">
        <v>264</v>
      </c>
      <c r="C94" s="11" t="s">
        <v>248</v>
      </c>
      <c r="D94" s="11">
        <v>1.1091458000000001</v>
      </c>
      <c r="G94" s="11" t="s">
        <v>268</v>
      </c>
      <c r="H94" s="11" t="s">
        <v>269</v>
      </c>
      <c r="I94" s="11" t="s">
        <v>256</v>
      </c>
      <c r="J94" s="11" t="s">
        <v>168</v>
      </c>
      <c r="K94" s="11" t="s">
        <v>273</v>
      </c>
    </row>
    <row r="95" spans="1:11" s="11" customFormat="1">
      <c r="A95" s="10" t="s">
        <v>267</v>
      </c>
      <c r="B95" s="11" t="s">
        <v>264</v>
      </c>
      <c r="C95" s="11" t="s">
        <v>238</v>
      </c>
      <c r="D95" s="11">
        <v>1.5201442999999999</v>
      </c>
      <c r="G95" s="11" t="s">
        <v>268</v>
      </c>
      <c r="H95" s="11" t="s">
        <v>269</v>
      </c>
      <c r="I95" s="11" t="s">
        <v>256</v>
      </c>
      <c r="J95" s="11" t="s">
        <v>168</v>
      </c>
      <c r="K95" s="11" t="s">
        <v>273</v>
      </c>
    </row>
    <row r="96" spans="1:11" s="11" customFormat="1">
      <c r="A96" s="10" t="s">
        <v>267</v>
      </c>
      <c r="B96" s="11" t="s">
        <v>264</v>
      </c>
      <c r="C96" s="11" t="s">
        <v>249</v>
      </c>
      <c r="D96" s="11">
        <v>1.2376255</v>
      </c>
      <c r="G96" s="11" t="s">
        <v>268</v>
      </c>
      <c r="H96" s="11" t="s">
        <v>269</v>
      </c>
      <c r="I96" s="11" t="s">
        <v>256</v>
      </c>
      <c r="J96" s="11" t="s">
        <v>168</v>
      </c>
      <c r="K96" s="11" t="s">
        <v>273</v>
      </c>
    </row>
    <row r="97" spans="1:11" s="11" customFormat="1">
      <c r="A97" s="10" t="s">
        <v>267</v>
      </c>
      <c r="B97" s="11" t="s">
        <v>264</v>
      </c>
      <c r="C97" s="11" t="s">
        <v>250</v>
      </c>
      <c r="D97" s="11">
        <v>0.91207579999999999</v>
      </c>
      <c r="G97" s="11" t="s">
        <v>268</v>
      </c>
      <c r="H97" s="11" t="s">
        <v>269</v>
      </c>
      <c r="I97" s="11" t="s">
        <v>256</v>
      </c>
      <c r="J97" s="11" t="s">
        <v>168</v>
      </c>
      <c r="K97" s="11" t="s">
        <v>273</v>
      </c>
    </row>
    <row r="98" spans="1:11" s="11" customFormat="1">
      <c r="A98" s="10" t="s">
        <v>267</v>
      </c>
      <c r="B98" s="11" t="s">
        <v>264</v>
      </c>
      <c r="C98" s="11" t="s">
        <v>251</v>
      </c>
      <c r="D98" s="11">
        <v>0.97272289999999995</v>
      </c>
      <c r="G98" s="11" t="s">
        <v>268</v>
      </c>
      <c r="H98" s="11" t="s">
        <v>269</v>
      </c>
      <c r="I98" s="11" t="s">
        <v>256</v>
      </c>
      <c r="J98" s="11" t="s">
        <v>168</v>
      </c>
      <c r="K98" s="11" t="s">
        <v>273</v>
      </c>
    </row>
    <row r="99" spans="1:11" s="11" customFormat="1">
      <c r="A99" s="10" t="s">
        <v>267</v>
      </c>
      <c r="B99" s="11" t="s">
        <v>264</v>
      </c>
      <c r="C99" s="11" t="s">
        <v>252</v>
      </c>
      <c r="D99" s="11">
        <v>0.87310710000000002</v>
      </c>
      <c r="G99" s="11" t="s">
        <v>268</v>
      </c>
      <c r="H99" s="11" t="s">
        <v>269</v>
      </c>
      <c r="I99" s="11" t="s">
        <v>256</v>
      </c>
      <c r="J99" s="11" t="s">
        <v>168</v>
      </c>
      <c r="K99" s="11" t="s">
        <v>273</v>
      </c>
    </row>
    <row r="100" spans="1:11" s="11" customFormat="1">
      <c r="A100" s="10" t="s">
        <v>267</v>
      </c>
      <c r="B100" s="11" t="s">
        <v>264</v>
      </c>
      <c r="C100" s="11" t="s">
        <v>253</v>
      </c>
      <c r="D100" s="11">
        <v>0.99790760000000001</v>
      </c>
      <c r="G100" s="11" t="s">
        <v>268</v>
      </c>
      <c r="H100" s="11" t="s">
        <v>269</v>
      </c>
      <c r="I100" s="11" t="s">
        <v>256</v>
      </c>
      <c r="J100" s="11" t="s">
        <v>168</v>
      </c>
      <c r="K100" s="11" t="s">
        <v>273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6" sqref="A6"/>
    </sheetView>
  </sheetViews>
  <sheetFormatPr baseColWidth="10" defaultRowHeight="15" x14ac:dyDescent="0"/>
  <cols>
    <col min="1" max="1" width="25.33203125" customWidth="1"/>
    <col min="3" max="3" width="13.83203125" customWidth="1"/>
    <col min="5" max="5" width="10" customWidth="1"/>
    <col min="6" max="6" width="14.1640625" customWidth="1"/>
  </cols>
  <sheetData>
    <row r="1" spans="1:12" s="16" customFormat="1" ht="68" customHeight="1">
      <c r="A1" s="16" t="s">
        <v>114</v>
      </c>
      <c r="B1" s="16" t="s">
        <v>0</v>
      </c>
      <c r="C1" s="16" t="s">
        <v>36</v>
      </c>
      <c r="D1" s="16" t="s">
        <v>278</v>
      </c>
      <c r="E1" s="16" t="s">
        <v>279</v>
      </c>
      <c r="F1" s="16" t="s">
        <v>280</v>
      </c>
      <c r="G1" s="16" t="s">
        <v>12</v>
      </c>
      <c r="H1" s="16" t="s">
        <v>13</v>
      </c>
      <c r="I1" s="16" t="s">
        <v>2</v>
      </c>
      <c r="J1" s="16" t="s">
        <v>163</v>
      </c>
      <c r="K1" s="16" t="s">
        <v>7</v>
      </c>
      <c r="L1" s="16" t="s">
        <v>254</v>
      </c>
    </row>
    <row r="2" spans="1:12">
      <c r="A2" s="8" t="s">
        <v>157</v>
      </c>
      <c r="B2" s="9" t="s">
        <v>181</v>
      </c>
      <c r="C2" s="5" t="s">
        <v>236</v>
      </c>
      <c r="D2">
        <v>1.0803200000000001E-3</v>
      </c>
      <c r="E2">
        <v>7.7499999999999997E-4</v>
      </c>
      <c r="F2">
        <v>1.274E-3</v>
      </c>
      <c r="G2" t="s">
        <v>275</v>
      </c>
      <c r="H2" s="5" t="s">
        <v>35</v>
      </c>
      <c r="I2" t="s">
        <v>277</v>
      </c>
      <c r="J2" t="s">
        <v>170</v>
      </c>
      <c r="K2" t="s">
        <v>276</v>
      </c>
    </row>
    <row r="3" spans="1:12">
      <c r="A3" s="8" t="s">
        <v>157</v>
      </c>
      <c r="B3" s="9" t="s">
        <v>181</v>
      </c>
      <c r="C3" s="5" t="s">
        <v>237</v>
      </c>
      <c r="D3">
        <v>1.229873E-3</v>
      </c>
      <c r="E3">
        <v>9.9183330000000001E-4</v>
      </c>
      <c r="F3">
        <v>1.8749999999999999E-3</v>
      </c>
      <c r="G3" t="s">
        <v>275</v>
      </c>
      <c r="H3" s="5" t="s">
        <v>35</v>
      </c>
      <c r="I3" t="s">
        <v>277</v>
      </c>
      <c r="J3" t="s">
        <v>170</v>
      </c>
      <c r="K3" t="s">
        <v>276</v>
      </c>
    </row>
    <row r="4" spans="1:12">
      <c r="A4" s="8" t="s">
        <v>157</v>
      </c>
      <c r="B4" s="9" t="s">
        <v>181</v>
      </c>
      <c r="C4" s="5" t="s">
        <v>238</v>
      </c>
      <c r="D4">
        <v>1.8402830000000001E-3</v>
      </c>
      <c r="E4">
        <v>1.1916379E-3</v>
      </c>
      <c r="F4">
        <v>2.5249999999999999E-3</v>
      </c>
      <c r="G4" t="s">
        <v>275</v>
      </c>
      <c r="H4" s="5" t="s">
        <v>35</v>
      </c>
      <c r="I4" t="s">
        <v>277</v>
      </c>
      <c r="J4" t="s">
        <v>170</v>
      </c>
      <c r="K4" t="s">
        <v>276</v>
      </c>
    </row>
    <row r="6" spans="1:12">
      <c r="A6" s="9" t="s">
        <v>274</v>
      </c>
      <c r="B6" s="9" t="s">
        <v>132</v>
      </c>
      <c r="C6" s="5" t="s">
        <v>236</v>
      </c>
      <c r="D6">
        <v>0.2588047</v>
      </c>
      <c r="E6">
        <v>9.8206000000000002E-2</v>
      </c>
      <c r="F6">
        <v>0.84537499999999999</v>
      </c>
      <c r="G6" t="s">
        <v>275</v>
      </c>
      <c r="H6" s="5" t="s">
        <v>35</v>
      </c>
      <c r="I6" t="s">
        <v>277</v>
      </c>
      <c r="J6" t="s">
        <v>170</v>
      </c>
      <c r="K6" t="s">
        <v>276</v>
      </c>
    </row>
    <row r="7" spans="1:12">
      <c r="A7" s="9" t="s">
        <v>274</v>
      </c>
      <c r="B7" s="9" t="s">
        <v>132</v>
      </c>
      <c r="C7" s="5" t="s">
        <v>237</v>
      </c>
      <c r="D7">
        <v>0.3110349</v>
      </c>
      <c r="E7">
        <v>8.0433329999999997E-2</v>
      </c>
      <c r="F7">
        <v>0.75600000000000001</v>
      </c>
      <c r="G7" t="s">
        <v>275</v>
      </c>
      <c r="H7" s="5" t="s">
        <v>35</v>
      </c>
      <c r="I7" t="s">
        <v>277</v>
      </c>
      <c r="J7" t="s">
        <v>170</v>
      </c>
      <c r="K7" t="s">
        <v>276</v>
      </c>
    </row>
    <row r="8" spans="1:12">
      <c r="A8" s="9" t="s">
        <v>274</v>
      </c>
      <c r="B8" s="9" t="s">
        <v>132</v>
      </c>
      <c r="C8" s="5" t="s">
        <v>238</v>
      </c>
      <c r="D8">
        <v>0.59340959999999998</v>
      </c>
      <c r="E8">
        <v>0.15483332999999999</v>
      </c>
      <c r="F8">
        <v>1.6617649999999999</v>
      </c>
      <c r="G8" t="s">
        <v>275</v>
      </c>
      <c r="H8" s="5" t="s">
        <v>35</v>
      </c>
      <c r="I8" t="s">
        <v>277</v>
      </c>
      <c r="J8" t="s">
        <v>170</v>
      </c>
      <c r="K8" t="s">
        <v>276</v>
      </c>
    </row>
    <row r="10" spans="1:12">
      <c r="A10" t="s">
        <v>283</v>
      </c>
      <c r="B10" t="s">
        <v>282</v>
      </c>
      <c r="C10" s="5" t="s">
        <v>236</v>
      </c>
      <c r="D10">
        <v>0.3395976</v>
      </c>
      <c r="E10">
        <v>0.1913398</v>
      </c>
      <c r="F10">
        <v>0.4388357</v>
      </c>
      <c r="G10" t="s">
        <v>268</v>
      </c>
      <c r="K10" s="1" t="s">
        <v>281</v>
      </c>
    </row>
    <row r="11" spans="1:12">
      <c r="C11" s="5" t="s">
        <v>237</v>
      </c>
      <c r="D11">
        <v>0.4480208</v>
      </c>
      <c r="E11">
        <v>0.34707179999999999</v>
      </c>
      <c r="F11">
        <v>0.54593840000000005</v>
      </c>
      <c r="K11" s="1" t="s">
        <v>284</v>
      </c>
    </row>
    <row r="12" spans="1:12">
      <c r="C12" s="5" t="s">
        <v>238</v>
      </c>
      <c r="D12">
        <v>0.42446149999999999</v>
      </c>
      <c r="E12">
        <v>0.38145560000000001</v>
      </c>
      <c r="F12">
        <v>0.51464200000000004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G40" sqref="G40"/>
    </sheetView>
  </sheetViews>
  <sheetFormatPr baseColWidth="10" defaultRowHeight="15" x14ac:dyDescent="0"/>
  <cols>
    <col min="1" max="1" width="25" customWidth="1"/>
  </cols>
  <sheetData>
    <row r="1" spans="1:2">
      <c r="A1" t="s">
        <v>230</v>
      </c>
      <c r="B1" t="s">
        <v>125</v>
      </c>
    </row>
    <row r="2" spans="1:2">
      <c r="A2" s="7" t="s">
        <v>202</v>
      </c>
      <c r="B2">
        <v>0.32</v>
      </c>
    </row>
    <row r="3" spans="1:2">
      <c r="A3" s="7" t="s">
        <v>203</v>
      </c>
      <c r="B3">
        <v>0.183</v>
      </c>
    </row>
    <row r="4" spans="1:2">
      <c r="A4" s="7" t="s">
        <v>204</v>
      </c>
      <c r="B4">
        <v>0.38700000000000001</v>
      </c>
    </row>
    <row r="5" spans="1:2">
      <c r="A5" s="7" t="s">
        <v>205</v>
      </c>
      <c r="B5">
        <v>0.65900000000000003</v>
      </c>
    </row>
    <row r="6" spans="1:2">
      <c r="A6" s="7" t="s">
        <v>206</v>
      </c>
      <c r="B6">
        <v>0.14399999999999999</v>
      </c>
    </row>
    <row r="7" spans="1:2">
      <c r="A7" s="7" t="s">
        <v>207</v>
      </c>
      <c r="B7">
        <v>0.21299999999999999</v>
      </c>
    </row>
    <row r="8" spans="1:2">
      <c r="A8" s="7" t="s">
        <v>208</v>
      </c>
      <c r="B8">
        <v>0.45800000000000002</v>
      </c>
    </row>
    <row r="9" spans="1:2">
      <c r="A9" s="7" t="s">
        <v>209</v>
      </c>
      <c r="B9">
        <v>0.28799999999999998</v>
      </c>
    </row>
    <row r="10" spans="1:2">
      <c r="A10" s="7" t="s">
        <v>210</v>
      </c>
      <c r="B10">
        <v>0.24199999999999999</v>
      </c>
    </row>
    <row r="11" spans="1:2">
      <c r="A11" s="7" t="s">
        <v>211</v>
      </c>
      <c r="B11">
        <v>0.51500000000000001</v>
      </c>
    </row>
    <row r="12" spans="1:2">
      <c r="A12" s="7" t="s">
        <v>212</v>
      </c>
      <c r="B12">
        <v>0.26600000000000001</v>
      </c>
    </row>
    <row r="13" spans="1:2">
      <c r="A13" s="7" t="s">
        <v>213</v>
      </c>
      <c r="B13">
        <v>0.22</v>
      </c>
    </row>
    <row r="14" spans="1:2">
      <c r="A14" s="7" t="s">
        <v>214</v>
      </c>
      <c r="B14">
        <v>0.29699999999999999</v>
      </c>
    </row>
    <row r="15" spans="1:2">
      <c r="A15" s="7" t="s">
        <v>215</v>
      </c>
      <c r="B15">
        <v>0.161</v>
      </c>
    </row>
    <row r="16" spans="1:2">
      <c r="A16" s="7" t="s">
        <v>216</v>
      </c>
      <c r="B16">
        <v>0.18099999999999999</v>
      </c>
    </row>
    <row r="17" spans="1:2">
      <c r="A17" s="7" t="s">
        <v>217</v>
      </c>
      <c r="B17">
        <v>0.10199999999999999</v>
      </c>
    </row>
    <row r="18" spans="1:2">
      <c r="A18" s="7" t="s">
        <v>218</v>
      </c>
      <c r="B18">
        <v>0.38100000000000001</v>
      </c>
    </row>
    <row r="19" spans="1:2">
      <c r="A19" s="7" t="s">
        <v>219</v>
      </c>
      <c r="B19">
        <v>0.32100000000000001</v>
      </c>
    </row>
    <row r="20" spans="1:2">
      <c r="A20" s="7" t="s">
        <v>220</v>
      </c>
      <c r="B20">
        <v>0.22600000000000001</v>
      </c>
    </row>
    <row r="21" spans="1:2">
      <c r="A21" s="7" t="s">
        <v>221</v>
      </c>
      <c r="B21">
        <v>0.38400000000000001</v>
      </c>
    </row>
    <row r="22" spans="1:2">
      <c r="A22" s="7" t="s">
        <v>222</v>
      </c>
      <c r="B22">
        <v>0.52100000000000002</v>
      </c>
    </row>
    <row r="23" spans="1:2">
      <c r="A23" s="7" t="s">
        <v>223</v>
      </c>
      <c r="B23">
        <v>6.9000000000000006E-2</v>
      </c>
    </row>
    <row r="24" spans="1:2">
      <c r="A24" s="7" t="s">
        <v>224</v>
      </c>
      <c r="B24">
        <v>0.13300000000000001</v>
      </c>
    </row>
    <row r="25" spans="1:2">
      <c r="A25" s="7" t="s">
        <v>225</v>
      </c>
      <c r="B25">
        <v>6.9000000000000006E-2</v>
      </c>
    </row>
    <row r="26" spans="1:2">
      <c r="A26" s="7" t="s">
        <v>226</v>
      </c>
      <c r="B26">
        <v>0.115</v>
      </c>
    </row>
    <row r="27" spans="1:2">
      <c r="A27" s="7" t="s">
        <v>227</v>
      </c>
      <c r="B27">
        <v>0.17899999999999999</v>
      </c>
    </row>
    <row r="28" spans="1:2">
      <c r="A28" s="7" t="s">
        <v>228</v>
      </c>
      <c r="B28">
        <v>0.44</v>
      </c>
    </row>
  </sheetData>
  <sortState ref="G30:G56">
    <sortCondition ref="G30:G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O3" sqref="O3"/>
    </sheetView>
  </sheetViews>
  <sheetFormatPr baseColWidth="10" defaultRowHeight="15" x14ac:dyDescent="0"/>
  <cols>
    <col min="11" max="11" width="14.83203125" customWidth="1"/>
  </cols>
  <sheetData>
    <row r="1" spans="1:15">
      <c r="A1" t="s">
        <v>114</v>
      </c>
      <c r="B1" t="s">
        <v>0</v>
      </c>
      <c r="C1" t="s">
        <v>36</v>
      </c>
      <c r="D1" t="s">
        <v>1</v>
      </c>
      <c r="E1" t="s">
        <v>29</v>
      </c>
      <c r="F1" t="s">
        <v>156</v>
      </c>
      <c r="G1" t="s">
        <v>12</v>
      </c>
      <c r="H1" t="s">
        <v>114</v>
      </c>
      <c r="I1" t="s">
        <v>0</v>
      </c>
      <c r="J1" t="s">
        <v>36</v>
      </c>
      <c r="K1" t="s">
        <v>1</v>
      </c>
      <c r="L1" t="s">
        <v>29</v>
      </c>
      <c r="M1" t="s">
        <v>156</v>
      </c>
      <c r="N1" t="s">
        <v>12</v>
      </c>
      <c r="O1" t="s">
        <v>285</v>
      </c>
    </row>
    <row r="2" spans="1:15">
      <c r="A2" s="12" t="s">
        <v>265</v>
      </c>
      <c r="B2" s="13" t="s">
        <v>264</v>
      </c>
      <c r="C2" s="13" t="s">
        <v>158</v>
      </c>
      <c r="D2" s="13">
        <v>0.10801239999999999</v>
      </c>
      <c r="E2" s="13"/>
      <c r="F2" s="13"/>
      <c r="G2" s="13" t="s">
        <v>268</v>
      </c>
      <c r="H2" s="8" t="s">
        <v>157</v>
      </c>
      <c r="I2" s="9" t="s">
        <v>181</v>
      </c>
      <c r="J2" t="s">
        <v>158</v>
      </c>
      <c r="K2">
        <v>6.7260000000000002E-3</v>
      </c>
      <c r="N2" s="8" t="s">
        <v>275</v>
      </c>
      <c r="O2">
        <f>D2/K2</f>
        <v>16.058935474278915</v>
      </c>
    </row>
    <row r="3" spans="1:15">
      <c r="A3" s="12" t="s">
        <v>265</v>
      </c>
      <c r="B3" s="13" t="s">
        <v>264</v>
      </c>
      <c r="C3" s="13" t="s">
        <v>247</v>
      </c>
      <c r="D3" s="13">
        <v>0.61728799999999995</v>
      </c>
      <c r="E3" s="13"/>
      <c r="F3" s="13"/>
      <c r="G3" s="13" t="s">
        <v>268</v>
      </c>
      <c r="H3" s="8" t="s">
        <v>157</v>
      </c>
      <c r="I3" s="9" t="s">
        <v>181</v>
      </c>
      <c r="J3" t="s">
        <v>247</v>
      </c>
      <c r="K3">
        <v>2.0617999999999999E-3</v>
      </c>
      <c r="N3" s="8" t="s">
        <v>275</v>
      </c>
      <c r="O3">
        <f t="shared" ref="O3:O11" si="0">D3/K3</f>
        <v>299.3927636046173</v>
      </c>
    </row>
    <row r="4" spans="1:15">
      <c r="A4" s="12" t="s">
        <v>265</v>
      </c>
      <c r="B4" s="13" t="s">
        <v>264</v>
      </c>
      <c r="C4" s="13" t="s">
        <v>236</v>
      </c>
      <c r="D4" s="13">
        <v>1.8045811</v>
      </c>
      <c r="E4" s="13"/>
      <c r="F4" s="13"/>
      <c r="G4" s="13" t="s">
        <v>268</v>
      </c>
      <c r="H4" s="8" t="s">
        <v>157</v>
      </c>
      <c r="I4" s="9" t="s">
        <v>181</v>
      </c>
      <c r="J4" t="s">
        <v>236</v>
      </c>
      <c r="K4">
        <v>2.2239999999999998E-3</v>
      </c>
      <c r="N4" s="8" t="s">
        <v>275</v>
      </c>
      <c r="O4">
        <f t="shared" si="0"/>
        <v>811.41236510791373</v>
      </c>
    </row>
    <row r="5" spans="1:15">
      <c r="A5" s="12" t="s">
        <v>265</v>
      </c>
      <c r="B5" s="13" t="s">
        <v>264</v>
      </c>
      <c r="C5" s="13" t="s">
        <v>159</v>
      </c>
      <c r="D5" s="13">
        <v>0.37540839999999998</v>
      </c>
      <c r="E5" s="13"/>
      <c r="F5" s="13"/>
      <c r="G5" s="13" t="s">
        <v>268</v>
      </c>
      <c r="H5" s="8" t="s">
        <v>157</v>
      </c>
      <c r="I5" s="9" t="s">
        <v>181</v>
      </c>
      <c r="J5" t="s">
        <v>159</v>
      </c>
      <c r="K5">
        <v>2.8350000000000001E-4</v>
      </c>
      <c r="N5" s="8" t="s">
        <v>275</v>
      </c>
      <c r="O5">
        <f t="shared" si="0"/>
        <v>1324.1918871252203</v>
      </c>
    </row>
    <row r="6" spans="1:15">
      <c r="A6" s="12" t="s">
        <v>265</v>
      </c>
      <c r="B6" s="13" t="s">
        <v>264</v>
      </c>
      <c r="C6" s="13" t="s">
        <v>248</v>
      </c>
      <c r="D6" s="13">
        <v>1.1106361</v>
      </c>
      <c r="E6" s="13"/>
      <c r="F6" s="13"/>
      <c r="G6" s="13" t="s">
        <v>268</v>
      </c>
      <c r="H6" s="8" t="s">
        <v>157</v>
      </c>
      <c r="I6" s="9" t="s">
        <v>181</v>
      </c>
      <c r="J6" t="s">
        <v>248</v>
      </c>
      <c r="K6">
        <v>3.2939999999999998E-4</v>
      </c>
      <c r="N6" s="8" t="s">
        <v>275</v>
      </c>
      <c r="O6">
        <f t="shared" si="0"/>
        <v>3371.6942926533093</v>
      </c>
    </row>
    <row r="7" spans="1:15">
      <c r="A7" s="12" t="s">
        <v>265</v>
      </c>
      <c r="B7" s="13" t="s">
        <v>264</v>
      </c>
      <c r="C7" s="13" t="s">
        <v>238</v>
      </c>
      <c r="D7" s="13">
        <v>0.26277660000000003</v>
      </c>
      <c r="E7" s="13"/>
      <c r="F7" s="13"/>
      <c r="G7" s="13" t="s">
        <v>268</v>
      </c>
      <c r="H7" s="8" t="s">
        <v>157</v>
      </c>
      <c r="I7" s="9" t="s">
        <v>181</v>
      </c>
      <c r="J7" t="s">
        <v>238</v>
      </c>
      <c r="K7">
        <v>4.0733000000000002E-3</v>
      </c>
      <c r="N7" s="8" t="s">
        <v>275</v>
      </c>
      <c r="O7">
        <f t="shared" si="0"/>
        <v>64.511968183045695</v>
      </c>
    </row>
    <row r="8" spans="1:15">
      <c r="A8" s="12" t="s">
        <v>265</v>
      </c>
      <c r="B8" s="13" t="s">
        <v>264</v>
      </c>
      <c r="C8" s="13" t="s">
        <v>249</v>
      </c>
      <c r="D8" s="13">
        <v>0.484655</v>
      </c>
      <c r="E8" s="13"/>
      <c r="F8" s="13"/>
      <c r="G8" s="13" t="s">
        <v>268</v>
      </c>
      <c r="H8" s="8" t="s">
        <v>157</v>
      </c>
      <c r="I8" s="9" t="s">
        <v>181</v>
      </c>
      <c r="J8" t="s">
        <v>249</v>
      </c>
      <c r="K8">
        <v>4.7839999999999997E-4</v>
      </c>
      <c r="N8" s="8" t="s">
        <v>275</v>
      </c>
      <c r="O8">
        <f t="shared" si="0"/>
        <v>1013.0748327759198</v>
      </c>
    </row>
    <row r="9" spans="1:15">
      <c r="A9" s="12" t="s">
        <v>265</v>
      </c>
      <c r="B9" s="13" t="s">
        <v>264</v>
      </c>
      <c r="C9" s="13" t="s">
        <v>250</v>
      </c>
      <c r="D9" s="13">
        <v>0.41965340000000001</v>
      </c>
      <c r="E9" s="13"/>
      <c r="F9" s="13"/>
      <c r="G9" s="13" t="s">
        <v>268</v>
      </c>
      <c r="H9" s="8" t="s">
        <v>157</v>
      </c>
      <c r="I9" s="9" t="s">
        <v>181</v>
      </c>
      <c r="J9" t="s">
        <v>250</v>
      </c>
      <c r="K9">
        <v>1.008E-3</v>
      </c>
      <c r="N9" s="8" t="s">
        <v>275</v>
      </c>
      <c r="O9">
        <f t="shared" si="0"/>
        <v>416.32281746031748</v>
      </c>
    </row>
    <row r="10" spans="1:15">
      <c r="A10" s="12" t="s">
        <v>265</v>
      </c>
      <c r="B10" s="13" t="s">
        <v>264</v>
      </c>
      <c r="C10" s="13" t="s">
        <v>251</v>
      </c>
      <c r="D10" s="13">
        <v>0.3505395</v>
      </c>
      <c r="E10" s="13"/>
      <c r="F10" s="13"/>
      <c r="G10" s="13" t="s">
        <v>268</v>
      </c>
      <c r="H10" s="8" t="s">
        <v>157</v>
      </c>
      <c r="I10" s="9" t="s">
        <v>181</v>
      </c>
      <c r="J10" t="s">
        <v>251</v>
      </c>
      <c r="K10">
        <v>1.4779999999999999E-3</v>
      </c>
      <c r="N10" s="8" t="s">
        <v>275</v>
      </c>
      <c r="O10">
        <f t="shared" si="0"/>
        <v>237.17151556156969</v>
      </c>
    </row>
    <row r="11" spans="1:15">
      <c r="A11" s="12" t="s">
        <v>265</v>
      </c>
      <c r="B11" s="13" t="s">
        <v>264</v>
      </c>
      <c r="C11" s="13" t="s">
        <v>252</v>
      </c>
      <c r="D11" s="13">
        <v>0.3505395</v>
      </c>
      <c r="E11" s="13"/>
      <c r="F11" s="13"/>
      <c r="G11" s="13" t="s">
        <v>268</v>
      </c>
      <c r="H11" s="8" t="s">
        <v>157</v>
      </c>
      <c r="I11" s="9" t="s">
        <v>181</v>
      </c>
      <c r="J11" t="s">
        <v>252</v>
      </c>
      <c r="K11">
        <v>4.28E-4</v>
      </c>
      <c r="N11" s="8" t="s">
        <v>275</v>
      </c>
      <c r="O11">
        <f t="shared" si="0"/>
        <v>819.01752336448601</v>
      </c>
    </row>
    <row r="12" spans="1:15">
      <c r="A12" s="12" t="s">
        <v>265</v>
      </c>
      <c r="B12" s="13" t="s">
        <v>264</v>
      </c>
      <c r="C12" s="13" t="s">
        <v>253</v>
      </c>
      <c r="D12" s="13">
        <v>0.55182059999999999</v>
      </c>
      <c r="E12" s="13"/>
      <c r="F12" s="13"/>
      <c r="G12" s="13" t="s">
        <v>268</v>
      </c>
      <c r="H12" s="8" t="s">
        <v>157</v>
      </c>
      <c r="I12" s="9" t="s">
        <v>181</v>
      </c>
      <c r="J12" t="s">
        <v>253</v>
      </c>
      <c r="K12">
        <v>3.479E-4</v>
      </c>
      <c r="N12" s="8" t="s">
        <v>275</v>
      </c>
      <c r="O12">
        <f>D12/K12</f>
        <v>1586.1471687266455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params</vt:lpstr>
      <vt:lpstr>papers_checked</vt:lpstr>
      <vt:lpstr>HilleRisLambers2010_data</vt:lpstr>
      <vt:lpstr>Seabloom2003_data</vt:lpstr>
      <vt:lpstr>HarpoleTilman2006</vt:lpstr>
      <vt:lpstr>quick_phi</vt:lpstr>
      <vt:lpstr>scratch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2016-03-10T22:12:21Z</dcterms:created>
  <dcterms:modified xsi:type="dcterms:W3CDTF">2018-08-29T21:50:55Z</dcterms:modified>
</cp:coreProperties>
</file>