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eltr1022_colorado_edu/Documents/Silica cycle/Modern d30Si mass balance/matlabcode/"/>
    </mc:Choice>
  </mc:AlternateContent>
  <xr:revisionPtr revIDLastSave="9" documentId="8_{7C460728-FC41-4B7D-AFD5-0D853942F34B}" xr6:coauthVersionLast="47" xr6:coauthVersionMax="47" xr10:uidLastSave="{A27F3E5A-15C3-4E89-9825-51BC8A5B3557}"/>
  <bookViews>
    <workbookView minimized="1" xWindow="1140" yWindow="1140" windowWidth="14400" windowHeight="8170" firstSheet="7" activeTab="8" xr2:uid="{00000000-000D-0000-FFFF-FFFF00000000}"/>
  </bookViews>
  <sheets>
    <sheet name="SEAWATER" sheetId="1" r:id="rId1"/>
    <sheet name="SEAWATER_noBCO-DMO" sheetId="2" r:id="rId2"/>
    <sheet name="F_B diatoms" sheetId="3" r:id="rId3"/>
    <sheet name="F_B diatoms_sediment" sheetId="4" r:id="rId4"/>
    <sheet name="F_porewater_marine" sheetId="5" r:id="rId5"/>
    <sheet name="F_B radiolarians" sheetId="6" r:id="rId6"/>
    <sheet name="F_sp sponges" sheetId="7" r:id="rId7"/>
    <sheet name="F_RW reverse weathering" sheetId="8" r:id="rId8"/>
    <sheet name="F_A dust" sheetId="9" r:id="rId9"/>
    <sheet name="F_H hydrothermal" sheetId="10" r:id="rId10"/>
    <sheet name="F_R rivers" sheetId="11" r:id="rId11"/>
    <sheet name="F_GW groundwater" sheetId="12" r:id="rId12"/>
    <sheet name="F_R river_aSi" sheetId="13" r:id="rId13"/>
    <sheet name="F_W lowT silicate weathering" sheetId="14" r:id="rId14"/>
    <sheet name="F_ISMW ice sheet meltwaters" sheetId="15" r:id="rId15"/>
    <sheet name="clay-silicate weathering" sheetId="16" r:id="rId16"/>
    <sheet name="phytoliths" sheetId="17" r:id="rId17"/>
    <sheet name="freshwater diatom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9" l="1"/>
  <c r="H3" i="9"/>
  <c r="H198" i="9"/>
  <c r="H5" i="9"/>
  <c r="H4" i="9"/>
  <c r="H2" i="9"/>
  <c r="B6" i="18"/>
  <c r="A6" i="18"/>
  <c r="B5" i="18"/>
  <c r="A5" i="18"/>
  <c r="B4" i="18"/>
  <c r="A4" i="18"/>
  <c r="B3" i="18"/>
  <c r="A3" i="18"/>
  <c r="B2" i="18"/>
  <c r="A2" i="18"/>
  <c r="D175" i="17"/>
  <c r="D176" i="17" s="1"/>
  <c r="D177" i="17" s="1"/>
  <c r="D178" i="17" s="1"/>
  <c r="D179" i="17" s="1"/>
  <c r="D180" i="17" s="1"/>
  <c r="D181" i="17" s="1"/>
  <c r="D182" i="17" s="1"/>
  <c r="D183" i="17" s="1"/>
  <c r="D184" i="17" s="1"/>
  <c r="D185" i="17" s="1"/>
  <c r="D186" i="17" s="1"/>
  <c r="D187" i="17" s="1"/>
  <c r="D188" i="17" s="1"/>
  <c r="D189" i="17" s="1"/>
  <c r="D190" i="17" s="1"/>
  <c r="D191" i="17" s="1"/>
  <c r="D192" i="17" s="1"/>
  <c r="D193" i="17" s="1"/>
  <c r="D194" i="17" s="1"/>
  <c r="D195" i="17" s="1"/>
  <c r="D196" i="17" s="1"/>
  <c r="D197" i="17" s="1"/>
  <c r="D198" i="17" s="1"/>
  <c r="D199" i="17" s="1"/>
  <c r="D200" i="17" s="1"/>
  <c r="D201" i="17" s="1"/>
  <c r="D202" i="17" s="1"/>
  <c r="D203" i="17" s="1"/>
  <c r="D204" i="17" s="1"/>
  <c r="D205" i="17" s="1"/>
  <c r="D206" i="17" s="1"/>
  <c r="D207" i="17" s="1"/>
  <c r="D208" i="17" s="1"/>
  <c r="D209" i="17" s="1"/>
  <c r="D210" i="17" s="1"/>
  <c r="D211" i="17" s="1"/>
  <c r="D212" i="17" s="1"/>
  <c r="D213" i="17" s="1"/>
  <c r="D214" i="17" s="1"/>
  <c r="D215" i="17" s="1"/>
  <c r="D216" i="17" s="1"/>
  <c r="D217" i="17" s="1"/>
  <c r="D174" i="17"/>
  <c r="C174" i="17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C188" i="17" s="1"/>
  <c r="C189" i="17" s="1"/>
  <c r="C190" i="17" s="1"/>
  <c r="C191" i="17" s="1"/>
  <c r="C192" i="17" s="1"/>
  <c r="C193" i="17" s="1"/>
  <c r="C194" i="17" s="1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D147" i="17"/>
  <c r="D148" i="17" s="1"/>
  <c r="D149" i="17" s="1"/>
  <c r="D150" i="17" s="1"/>
  <c r="D151" i="17" s="1"/>
  <c r="D152" i="17" s="1"/>
  <c r="D153" i="17" s="1"/>
  <c r="D154" i="17" s="1"/>
  <c r="D155" i="17" s="1"/>
  <c r="D156" i="17" s="1"/>
  <c r="D157" i="17" s="1"/>
  <c r="D158" i="17" s="1"/>
  <c r="D159" i="17" s="1"/>
  <c r="D160" i="17" s="1"/>
  <c r="D161" i="17" s="1"/>
  <c r="D162" i="17" s="1"/>
  <c r="D163" i="17" s="1"/>
  <c r="D164" i="17" s="1"/>
  <c r="D165" i="17" s="1"/>
  <c r="D166" i="17" s="1"/>
  <c r="D167" i="17" s="1"/>
  <c r="D168" i="17" s="1"/>
  <c r="D169" i="17" s="1"/>
  <c r="D170" i="17" s="1"/>
  <c r="D171" i="17" s="1"/>
  <c r="D172" i="17" s="1"/>
  <c r="B147" i="17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D146" i="17"/>
  <c r="B146" i="17"/>
  <c r="E144" i="17"/>
  <c r="D132" i="17"/>
  <c r="D133" i="17" s="1"/>
  <c r="D134" i="17" s="1"/>
  <c r="D135" i="17" s="1"/>
  <c r="D136" i="17" s="1"/>
  <c r="D137" i="17" s="1"/>
  <c r="D138" i="17" s="1"/>
  <c r="D139" i="17" s="1"/>
  <c r="D140" i="17" s="1"/>
  <c r="D141" i="17" s="1"/>
  <c r="D142" i="17" s="1"/>
  <c r="D143" i="17" s="1"/>
  <c r="D144" i="17" s="1"/>
  <c r="D131" i="17"/>
  <c r="D130" i="17"/>
  <c r="B94" i="17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82" i="17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81" i="17"/>
  <c r="D67" i="17"/>
  <c r="D68" i="17" s="1"/>
  <c r="D69" i="17" s="1"/>
  <c r="D70" i="17" s="1"/>
  <c r="D71" i="17" s="1"/>
  <c r="D72" i="17" s="1"/>
  <c r="D73" i="17" s="1"/>
  <c r="D74" i="17" s="1"/>
  <c r="D75" i="17" s="1"/>
  <c r="D76" i="17" s="1"/>
  <c r="D77" i="17" s="1"/>
  <c r="D78" i="17" s="1"/>
  <c r="D79" i="17" s="1"/>
  <c r="D80" i="17" s="1"/>
  <c r="D81" i="17" s="1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D96" i="17" s="1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D108" i="17" s="1"/>
  <c r="D109" i="17" s="1"/>
  <c r="D110" i="17" s="1"/>
  <c r="D111" i="17" s="1"/>
  <c r="D112" i="17" s="1"/>
  <c r="D113" i="17" s="1"/>
  <c r="D114" i="17" s="1"/>
  <c r="D115" i="17" s="1"/>
  <c r="D116" i="17" s="1"/>
  <c r="D117" i="17" s="1"/>
  <c r="D118" i="17" s="1"/>
  <c r="D119" i="17" s="1"/>
  <c r="D120" i="17" s="1"/>
  <c r="D121" i="17" s="1"/>
  <c r="D122" i="17" s="1"/>
  <c r="D123" i="17" s="1"/>
  <c r="D124" i="17" s="1"/>
  <c r="D125" i="17" s="1"/>
  <c r="D126" i="17" s="1"/>
  <c r="D127" i="17" s="1"/>
  <c r="D128" i="17" s="1"/>
  <c r="D66" i="17"/>
  <c r="D65" i="17"/>
  <c r="A63" i="17"/>
  <c r="I19" i="17" s="1"/>
  <c r="I21" i="17"/>
  <c r="I20" i="17"/>
  <c r="D36" i="15"/>
  <c r="D37" i="15" s="1"/>
  <c r="D38" i="15" s="1"/>
  <c r="D39" i="15" s="1"/>
  <c r="D40" i="15" s="1"/>
  <c r="D41" i="15" s="1"/>
  <c r="D35" i="15"/>
  <c r="D32" i="15"/>
  <c r="D33" i="15" s="1"/>
  <c r="D34" i="15" s="1"/>
  <c r="D74" i="13"/>
  <c r="D75" i="13" s="1"/>
  <c r="D76" i="13" s="1"/>
  <c r="D77" i="13" s="1"/>
  <c r="D73" i="13"/>
  <c r="D69" i="13"/>
  <c r="D70" i="13" s="1"/>
  <c r="D71" i="13" s="1"/>
  <c r="D72" i="13" s="1"/>
  <c r="D68" i="13"/>
  <c r="D65" i="13"/>
  <c r="D66" i="13" s="1"/>
  <c r="D60" i="13"/>
  <c r="D61" i="13" s="1"/>
  <c r="D62" i="13" s="1"/>
  <c r="D63" i="13" s="1"/>
  <c r="D64" i="13" s="1"/>
  <c r="D52" i="13"/>
  <c r="D53" i="13" s="1"/>
  <c r="D54" i="13" s="1"/>
  <c r="D55" i="13" s="1"/>
  <c r="D56" i="13" s="1"/>
  <c r="D57" i="13" s="1"/>
  <c r="D58" i="13" s="1"/>
  <c r="D59" i="13" s="1"/>
  <c r="D51" i="13"/>
  <c r="D23" i="13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341" i="11"/>
  <c r="D342" i="11" s="1"/>
  <c r="D343" i="11" s="1"/>
  <c r="D344" i="11" s="1"/>
  <c r="D335" i="11"/>
  <c r="D336" i="11" s="1"/>
  <c r="D337" i="11" s="1"/>
  <c r="D338" i="11" s="1"/>
  <c r="D339" i="11" s="1"/>
  <c r="D340" i="11" s="1"/>
  <c r="A333" i="11"/>
  <c r="A332" i="11"/>
  <c r="A331" i="11"/>
  <c r="A330" i="11"/>
  <c r="A329" i="11"/>
  <c r="A328" i="11"/>
  <c r="A327" i="11"/>
  <c r="A326" i="11"/>
  <c r="D314" i="1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10" i="11"/>
  <c r="D311" i="11" s="1"/>
  <c r="D312" i="11" s="1"/>
  <c r="D313" i="11" s="1"/>
  <c r="D309" i="11"/>
  <c r="D308" i="11"/>
  <c r="D307" i="11"/>
  <c r="D305" i="11"/>
  <c r="D304" i="11"/>
  <c r="D303" i="11"/>
  <c r="D289" i="11"/>
  <c r="D290" i="11" s="1"/>
  <c r="D291" i="11" s="1"/>
  <c r="D278" i="1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76" i="11"/>
  <c r="D277" i="11" s="1"/>
  <c r="D262" i="1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49" i="1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48" i="11"/>
  <c r="D172" i="1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65" i="11"/>
  <c r="D166" i="11" s="1"/>
  <c r="D167" i="11" s="1"/>
  <c r="D168" i="11" s="1"/>
  <c r="D169" i="11" s="1"/>
  <c r="D170" i="11" s="1"/>
  <c r="D171" i="11" s="1"/>
  <c r="D164" i="11"/>
  <c r="D150" i="11"/>
  <c r="D151" i="11" s="1"/>
  <c r="D152" i="11" s="1"/>
  <c r="D153" i="11" s="1"/>
  <c r="D154" i="11" s="1"/>
  <c r="D155" i="11" s="1"/>
  <c r="D156" i="11" s="1"/>
  <c r="D157" i="11" s="1"/>
  <c r="D135" i="1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E114" i="11"/>
  <c r="E108" i="11"/>
  <c r="E109" i="11" s="1"/>
  <c r="E110" i="11" s="1"/>
  <c r="E111" i="11" s="1"/>
  <c r="E112" i="11" s="1"/>
  <c r="E113" i="11" s="1"/>
  <c r="E100" i="11"/>
  <c r="E101" i="11" s="1"/>
  <c r="E102" i="11" s="1"/>
  <c r="E103" i="11" s="1"/>
  <c r="E104" i="11" s="1"/>
  <c r="E105" i="11" s="1"/>
  <c r="E99" i="11"/>
  <c r="E91" i="11"/>
  <c r="E92" i="11" s="1"/>
  <c r="E93" i="11" s="1"/>
  <c r="E94" i="11" s="1"/>
  <c r="E95" i="11" s="1"/>
  <c r="E96" i="11" s="1"/>
  <c r="E90" i="11"/>
  <c r="E81" i="11"/>
  <c r="E82" i="11" s="1"/>
  <c r="E83" i="11" s="1"/>
  <c r="E84" i="11" s="1"/>
  <c r="E85" i="11" s="1"/>
  <c r="E86" i="11" s="1"/>
  <c r="E87" i="11" s="1"/>
  <c r="D62" i="1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55" i="11"/>
  <c r="D56" i="11" s="1"/>
  <c r="D57" i="11" s="1"/>
  <c r="D58" i="11" s="1"/>
  <c r="D59" i="11" s="1"/>
  <c r="D60" i="11" s="1"/>
  <c r="D61" i="11" s="1"/>
  <c r="D54" i="11"/>
  <c r="H31" i="11"/>
  <c r="D29" i="11"/>
  <c r="D30" i="11" s="1"/>
  <c r="D31" i="11" s="1"/>
  <c r="D19" i="11"/>
  <c r="D20" i="11" s="1"/>
  <c r="D21" i="11" s="1"/>
  <c r="D22" i="11" s="1"/>
  <c r="D23" i="11" s="1"/>
  <c r="D24" i="11" s="1"/>
  <c r="D25" i="11" s="1"/>
  <c r="D26" i="11" s="1"/>
  <c r="D27" i="11" s="1"/>
  <c r="D28" i="11" s="1"/>
  <c r="A18" i="9"/>
  <c r="H3" i="7"/>
  <c r="H2" i="7"/>
  <c r="G140" i="5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D135" i="5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33" i="5"/>
  <c r="D134" i="5" s="1"/>
  <c r="G132" i="5"/>
  <c r="G133" i="5" s="1"/>
  <c r="G134" i="5" s="1"/>
  <c r="G135" i="5" s="1"/>
  <c r="G136" i="5" s="1"/>
  <c r="G137" i="5" s="1"/>
  <c r="G138" i="5" s="1"/>
  <c r="G139" i="5" s="1"/>
  <c r="D132" i="5"/>
  <c r="D119" i="5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11" i="5"/>
  <c r="D112" i="5" s="1"/>
  <c r="D113" i="5" s="1"/>
  <c r="D114" i="5" s="1"/>
  <c r="D115" i="5" s="1"/>
  <c r="D116" i="5" s="1"/>
  <c r="D117" i="5" s="1"/>
  <c r="D118" i="5" s="1"/>
  <c r="D105" i="5"/>
  <c r="D106" i="5" s="1"/>
  <c r="D107" i="5" s="1"/>
  <c r="D108" i="5" s="1"/>
  <c r="D109" i="5" s="1"/>
  <c r="D110" i="5" s="1"/>
  <c r="D103" i="5"/>
  <c r="D104" i="5" s="1"/>
  <c r="D101" i="5"/>
  <c r="D102" i="5" s="1"/>
  <c r="D100" i="5"/>
  <c r="C100" i="5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H95" i="5"/>
  <c r="H96" i="5" s="1"/>
  <c r="H97" i="5" s="1"/>
  <c r="H98" i="5" s="1"/>
  <c r="G94" i="5"/>
  <c r="G95" i="5" s="1"/>
  <c r="G96" i="5" s="1"/>
  <c r="G97" i="5" s="1"/>
  <c r="G98" i="5" s="1"/>
  <c r="H87" i="5"/>
  <c r="H88" i="5" s="1"/>
  <c r="H89" i="5" s="1"/>
  <c r="H90" i="5" s="1"/>
  <c r="H91" i="5" s="1"/>
  <c r="H92" i="5" s="1"/>
  <c r="H93" i="5" s="1"/>
  <c r="H82" i="5"/>
  <c r="H83" i="5" s="1"/>
  <c r="H84" i="5" s="1"/>
  <c r="H85" i="5" s="1"/>
  <c r="H86" i="5" s="1"/>
  <c r="G82" i="5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H79" i="5"/>
  <c r="H80" i="5" s="1"/>
  <c r="H81" i="5" s="1"/>
  <c r="G79" i="5"/>
  <c r="G80" i="5" s="1"/>
  <c r="G81" i="5" s="1"/>
  <c r="G69" i="5"/>
  <c r="G70" i="5" s="1"/>
  <c r="G71" i="5" s="1"/>
  <c r="G72" i="5" s="1"/>
  <c r="G73" i="5" s="1"/>
  <c r="G74" i="5" s="1"/>
  <c r="G75" i="5" s="1"/>
  <c r="G76" i="5" s="1"/>
  <c r="G77" i="5" s="1"/>
  <c r="G78" i="5" s="1"/>
  <c r="H67" i="5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66" i="5"/>
  <c r="G66" i="5"/>
  <c r="G67" i="5" s="1"/>
  <c r="G68" i="5" s="1"/>
  <c r="G65" i="5"/>
  <c r="G64" i="5"/>
  <c r="H63" i="5"/>
  <c r="H64" i="5" s="1"/>
  <c r="H65" i="5" s="1"/>
  <c r="H56" i="5"/>
  <c r="H57" i="5" s="1"/>
  <c r="H58" i="5" s="1"/>
  <c r="H59" i="5" s="1"/>
  <c r="H60" i="5" s="1"/>
  <c r="H61" i="5" s="1"/>
  <c r="H62" i="5" s="1"/>
  <c r="H51" i="5"/>
  <c r="H52" i="5" s="1"/>
  <c r="H53" i="5" s="1"/>
  <c r="H54" i="5" s="1"/>
  <c r="H55" i="5" s="1"/>
  <c r="H48" i="5"/>
  <c r="H49" i="5" s="1"/>
  <c r="H50" i="5" s="1"/>
  <c r="H47" i="5"/>
  <c r="G46" i="5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H44" i="5"/>
  <c r="H45" i="5" s="1"/>
  <c r="H46" i="5" s="1"/>
  <c r="G44" i="5"/>
  <c r="G45" i="5" s="1"/>
  <c r="H32" i="5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30" i="5"/>
  <c r="H31" i="5" s="1"/>
  <c r="G30" i="5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H25" i="5"/>
  <c r="H26" i="5" s="1"/>
  <c r="H27" i="5" s="1"/>
  <c r="H28" i="5" s="1"/>
  <c r="H22" i="5"/>
  <c r="H23" i="5" s="1"/>
  <c r="H24" i="5" s="1"/>
  <c r="G22" i="5"/>
  <c r="G23" i="5" s="1"/>
  <c r="G24" i="5" s="1"/>
  <c r="G25" i="5" s="1"/>
  <c r="G26" i="5" s="1"/>
  <c r="G27" i="5" s="1"/>
  <c r="G28" i="5" s="1"/>
  <c r="H10" i="5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7" i="5"/>
  <c r="H8" i="5" s="1"/>
  <c r="H9" i="5" s="1"/>
  <c r="H6" i="5"/>
  <c r="H3" i="5"/>
  <c r="H4" i="5" s="1"/>
  <c r="H5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E32" i="4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D32" i="4"/>
  <c r="D33" i="4" s="1"/>
  <c r="D34" i="4" s="1"/>
  <c r="D35" i="4" s="1"/>
  <c r="D36" i="4" s="1"/>
  <c r="D37" i="4" s="1"/>
  <c r="D38" i="4" s="1"/>
  <c r="F28" i="4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E28" i="4"/>
  <c r="E29" i="4" s="1"/>
  <c r="E30" i="4" s="1"/>
  <c r="E31" i="4" s="1"/>
  <c r="F27" i="4"/>
  <c r="E27" i="4"/>
  <c r="D27" i="4"/>
  <c r="D28" i="4" s="1"/>
  <c r="D29" i="4" s="1"/>
  <c r="D30" i="4" s="1"/>
  <c r="D31" i="4" s="1"/>
  <c r="D22" i="4"/>
  <c r="D23" i="4" s="1"/>
  <c r="D24" i="4" s="1"/>
  <c r="D25" i="4" s="1"/>
  <c r="D21" i="4"/>
  <c r="D17" i="4"/>
  <c r="D18" i="4" s="1"/>
  <c r="D19" i="4" s="1"/>
  <c r="D20" i="4" s="1"/>
  <c r="D16" i="4"/>
  <c r="D9" i="4"/>
  <c r="D10" i="4" s="1"/>
  <c r="D11" i="4" s="1"/>
  <c r="D7" i="4"/>
  <c r="D8" i="4" s="1"/>
  <c r="D3" i="4"/>
  <c r="D4" i="4" s="1"/>
  <c r="D5" i="4" s="1"/>
  <c r="D6" i="4" s="1"/>
  <c r="D180" i="3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179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D947" i="2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904" i="2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03" i="2"/>
  <c r="D839" i="2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823" i="2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18" i="2"/>
  <c r="D819" i="2" s="1"/>
  <c r="D820" i="2" s="1"/>
  <c r="D821" i="2" s="1"/>
  <c r="D822" i="2" s="1"/>
  <c r="G795" i="2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F795" i="2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G794" i="2"/>
  <c r="F794" i="2"/>
  <c r="F792" i="2"/>
  <c r="G781" i="2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F772" i="2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G771" i="2"/>
  <c r="G772" i="2" s="1"/>
  <c r="G773" i="2" s="1"/>
  <c r="G774" i="2" s="1"/>
  <c r="G775" i="2" s="1"/>
  <c r="G776" i="2" s="1"/>
  <c r="G777" i="2" s="1"/>
  <c r="G778" i="2" s="1"/>
  <c r="G779" i="2" s="1"/>
  <c r="G780" i="2" s="1"/>
  <c r="F771" i="2"/>
  <c r="G745" i="2"/>
  <c r="G746" i="2" s="1"/>
  <c r="G747" i="2" s="1"/>
  <c r="G748" i="2" s="1"/>
  <c r="G749" i="2" s="1"/>
  <c r="G750" i="2" s="1"/>
  <c r="G751" i="2" s="1"/>
  <c r="G752" i="2" s="1"/>
  <c r="G753" i="2" s="1"/>
  <c r="G754" i="2" s="1"/>
  <c r="G741" i="2"/>
  <c r="G742" i="2" s="1"/>
  <c r="G743" i="2" s="1"/>
  <c r="G744" i="2" s="1"/>
  <c r="F741" i="2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G740" i="2"/>
  <c r="F740" i="2"/>
  <c r="G732" i="2"/>
  <c r="G733" i="2" s="1"/>
  <c r="G734" i="2" s="1"/>
  <c r="G735" i="2" s="1"/>
  <c r="G736" i="2" s="1"/>
  <c r="G737" i="2" s="1"/>
  <c r="G738" i="2" s="1"/>
  <c r="G727" i="2"/>
  <c r="G728" i="2" s="1"/>
  <c r="G729" i="2" s="1"/>
  <c r="G730" i="2" s="1"/>
  <c r="G731" i="2" s="1"/>
  <c r="F727" i="2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G713" i="2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F713" i="2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G712" i="2"/>
  <c r="F712" i="2"/>
  <c r="F710" i="2"/>
  <c r="F702" i="2"/>
  <c r="F703" i="2" s="1"/>
  <c r="F704" i="2" s="1"/>
  <c r="F705" i="2" s="1"/>
  <c r="F706" i="2" s="1"/>
  <c r="F707" i="2" s="1"/>
  <c r="F708" i="2" s="1"/>
  <c r="F709" i="2" s="1"/>
  <c r="G699" i="2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F699" i="2"/>
  <c r="F700" i="2" s="1"/>
  <c r="F701" i="2" s="1"/>
  <c r="G689" i="2"/>
  <c r="G690" i="2" s="1"/>
  <c r="G691" i="2" s="1"/>
  <c r="G692" i="2" s="1"/>
  <c r="G693" i="2" s="1"/>
  <c r="G694" i="2" s="1"/>
  <c r="G695" i="2" s="1"/>
  <c r="G696" i="2" s="1"/>
  <c r="G697" i="2" s="1"/>
  <c r="F689" i="2"/>
  <c r="F690" i="2" s="1"/>
  <c r="F691" i="2" s="1"/>
  <c r="F692" i="2" s="1"/>
  <c r="F693" i="2" s="1"/>
  <c r="F694" i="2" s="1"/>
  <c r="F695" i="2" s="1"/>
  <c r="F696" i="2" s="1"/>
  <c r="F697" i="2" s="1"/>
  <c r="D685" i="2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677" i="2"/>
  <c r="D678" i="2" s="1"/>
  <c r="D679" i="2" s="1"/>
  <c r="D680" i="2" s="1"/>
  <c r="D681" i="2" s="1"/>
  <c r="D682" i="2" s="1"/>
  <c r="D683" i="2" s="1"/>
  <c r="D684" i="2" s="1"/>
  <c r="G675" i="2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F675" i="2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G674" i="2"/>
  <c r="F674" i="2"/>
  <c r="D674" i="2"/>
  <c r="D675" i="2" s="1"/>
  <c r="D676" i="2" s="1"/>
  <c r="G662" i="2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F662" i="2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G660" i="2"/>
  <c r="F660" i="2"/>
  <c r="G659" i="2"/>
  <c r="F659" i="2"/>
  <c r="G654" i="2"/>
  <c r="G655" i="2" s="1"/>
  <c r="G656" i="2" s="1"/>
  <c r="G657" i="2" s="1"/>
  <c r="F654" i="2"/>
  <c r="F655" i="2" s="1"/>
  <c r="F656" i="2" s="1"/>
  <c r="F657" i="2" s="1"/>
  <c r="F652" i="2"/>
  <c r="G650" i="2"/>
  <c r="G651" i="2" s="1"/>
  <c r="G652" i="2" s="1"/>
  <c r="F650" i="2"/>
  <c r="F651" i="2" s="1"/>
  <c r="G644" i="2"/>
  <c r="G645" i="2" s="1"/>
  <c r="G646" i="2" s="1"/>
  <c r="G647" i="2" s="1"/>
  <c r="G648" i="2" s="1"/>
  <c r="F644" i="2"/>
  <c r="F645" i="2" s="1"/>
  <c r="F646" i="2" s="1"/>
  <c r="F647" i="2" s="1"/>
  <c r="F648" i="2" s="1"/>
  <c r="G642" i="2"/>
  <c r="F642" i="2"/>
  <c r="G641" i="2"/>
  <c r="F641" i="2"/>
  <c r="D641" i="2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C641" i="2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G628" i="2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F628" i="2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G622" i="2"/>
  <c r="G623" i="2" s="1"/>
  <c r="G624" i="2" s="1"/>
  <c r="G625" i="2" s="1"/>
  <c r="G626" i="2" s="1"/>
  <c r="F622" i="2"/>
  <c r="F623" i="2" s="1"/>
  <c r="F624" i="2" s="1"/>
  <c r="F625" i="2" s="1"/>
  <c r="F626" i="2" s="1"/>
  <c r="C620" i="2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G613" i="2"/>
  <c r="G614" i="2" s="1"/>
  <c r="F613" i="2"/>
  <c r="F614" i="2" s="1"/>
  <c r="G609" i="2"/>
  <c r="G610" i="2" s="1"/>
  <c r="G611" i="2" s="1"/>
  <c r="F609" i="2"/>
  <c r="F610" i="2" s="1"/>
  <c r="F611" i="2" s="1"/>
  <c r="G607" i="2"/>
  <c r="F607" i="2"/>
  <c r="G596" i="2"/>
  <c r="G597" i="2" s="1"/>
  <c r="G598" i="2" s="1"/>
  <c r="G599" i="2" s="1"/>
  <c r="G600" i="2" s="1"/>
  <c r="G601" i="2" s="1"/>
  <c r="G602" i="2" s="1"/>
  <c r="G603" i="2" s="1"/>
  <c r="G604" i="2" s="1"/>
  <c r="G605" i="2" s="1"/>
  <c r="F596" i="2"/>
  <c r="F597" i="2" s="1"/>
  <c r="F598" i="2" s="1"/>
  <c r="F599" i="2" s="1"/>
  <c r="F600" i="2" s="1"/>
  <c r="F601" i="2" s="1"/>
  <c r="F602" i="2" s="1"/>
  <c r="F603" i="2" s="1"/>
  <c r="F604" i="2" s="1"/>
  <c r="F605" i="2" s="1"/>
  <c r="G593" i="2"/>
  <c r="G594" i="2" s="1"/>
  <c r="G589" i="2"/>
  <c r="G590" i="2" s="1"/>
  <c r="G591" i="2" s="1"/>
  <c r="G592" i="2" s="1"/>
  <c r="G587" i="2"/>
  <c r="G588" i="2" s="1"/>
  <c r="F587" i="2"/>
  <c r="F588" i="2" s="1"/>
  <c r="F589" i="2" s="1"/>
  <c r="F590" i="2" s="1"/>
  <c r="F591" i="2" s="1"/>
  <c r="F592" i="2" s="1"/>
  <c r="F593" i="2" s="1"/>
  <c r="F594" i="2" s="1"/>
  <c r="G581" i="2"/>
  <c r="G582" i="2" s="1"/>
  <c r="G583" i="2" s="1"/>
  <c r="G584" i="2" s="1"/>
  <c r="G585" i="2" s="1"/>
  <c r="F581" i="2"/>
  <c r="F582" i="2" s="1"/>
  <c r="F583" i="2" s="1"/>
  <c r="F584" i="2" s="1"/>
  <c r="F585" i="2" s="1"/>
  <c r="G579" i="2"/>
  <c r="F579" i="2"/>
  <c r="G578" i="2"/>
  <c r="F578" i="2"/>
  <c r="F575" i="2"/>
  <c r="F576" i="2" s="1"/>
  <c r="D574" i="2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572" i="2"/>
  <c r="D573" i="2" s="1"/>
  <c r="F559" i="2"/>
  <c r="F558" i="2"/>
  <c r="F557" i="2"/>
  <c r="F556" i="2"/>
  <c r="F555" i="2"/>
  <c r="F554" i="2"/>
  <c r="C547" i="2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531" i="2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26" i="2"/>
  <c r="C527" i="2" s="1"/>
  <c r="C528" i="2" s="1"/>
  <c r="C529" i="2" s="1"/>
  <c r="C530" i="2" s="1"/>
  <c r="D517" i="2"/>
  <c r="D518" i="2" s="1"/>
  <c r="D519" i="2" s="1"/>
  <c r="D520" i="2" s="1"/>
  <c r="D521" i="2" s="1"/>
  <c r="D522" i="2" s="1"/>
  <c r="D523" i="2" s="1"/>
  <c r="D524" i="2" s="1"/>
  <c r="D516" i="2"/>
  <c r="D468" i="2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464" i="2"/>
  <c r="D465" i="2" s="1"/>
  <c r="D466" i="2" s="1"/>
  <c r="D467" i="2" s="1"/>
  <c r="D428" i="2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11" i="2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395" i="2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363" i="2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62" i="2"/>
  <c r="D350" i="2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C289" i="2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279" i="2"/>
  <c r="C280" i="2" s="1"/>
  <c r="C281" i="2" s="1"/>
  <c r="C282" i="2" s="1"/>
  <c r="C283" i="2" s="1"/>
  <c r="C284" i="2" s="1"/>
  <c r="C285" i="2" s="1"/>
  <c r="C286" i="2" s="1"/>
  <c r="C287" i="2" s="1"/>
  <c r="C288" i="2" s="1"/>
  <c r="D267" i="2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C257" i="2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D255" i="2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51" i="2"/>
  <c r="D252" i="2" s="1"/>
  <c r="D253" i="2" s="1"/>
  <c r="D254" i="2" s="1"/>
  <c r="C251" i="2"/>
  <c r="C252" i="2" s="1"/>
  <c r="C253" i="2" s="1"/>
  <c r="C254" i="2" s="1"/>
  <c r="C255" i="2" s="1"/>
  <c r="C256" i="2" s="1"/>
  <c r="D249" i="2"/>
  <c r="D250" i="2" s="1"/>
  <c r="D248" i="2"/>
  <c r="C248" i="2"/>
  <c r="C249" i="2" s="1"/>
  <c r="C250" i="2" s="1"/>
  <c r="G246" i="2"/>
  <c r="F246" i="2"/>
  <c r="G245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G210" i="2"/>
  <c r="G209" i="2"/>
  <c r="G208" i="2"/>
  <c r="G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F171" i="2"/>
  <c r="F170" i="2"/>
  <c r="F169" i="2"/>
  <c r="F168" i="2"/>
  <c r="F167" i="2"/>
  <c r="G166" i="2"/>
  <c r="G165" i="2"/>
  <c r="F165" i="2"/>
  <c r="G164" i="2"/>
  <c r="F164" i="2"/>
  <c r="G163" i="2"/>
  <c r="F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D1128" i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121" i="1"/>
  <c r="D1122" i="1" s="1"/>
  <c r="D1123" i="1" s="1"/>
  <c r="D1124" i="1" s="1"/>
  <c r="D1125" i="1" s="1"/>
  <c r="D1126" i="1" s="1"/>
  <c r="D1127" i="1" s="1"/>
  <c r="D1120" i="1"/>
  <c r="D1114" i="1"/>
  <c r="D1115" i="1" s="1"/>
  <c r="D1116" i="1" s="1"/>
  <c r="D1117" i="1" s="1"/>
  <c r="D1118" i="1" s="1"/>
  <c r="D1119" i="1" s="1"/>
  <c r="D1032" i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031" i="1"/>
  <c r="D1029" i="1"/>
  <c r="D1030" i="1" s="1"/>
  <c r="F1011" i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G1008" i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07" i="1"/>
  <c r="G1006" i="1"/>
  <c r="F1006" i="1"/>
  <c r="F1007" i="1" s="1"/>
  <c r="F1008" i="1" s="1"/>
  <c r="F1009" i="1" s="1"/>
  <c r="F1010" i="1" s="1"/>
  <c r="G1005" i="1"/>
  <c r="F1005" i="1"/>
  <c r="G993" i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F988" i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G986" i="1"/>
  <c r="G987" i="1" s="1"/>
  <c r="G988" i="1" s="1"/>
  <c r="G989" i="1" s="1"/>
  <c r="G990" i="1" s="1"/>
  <c r="G991" i="1" s="1"/>
  <c r="G992" i="1" s="1"/>
  <c r="G985" i="1"/>
  <c r="F985" i="1"/>
  <c r="F986" i="1" s="1"/>
  <c r="F987" i="1" s="1"/>
  <c r="F984" i="1"/>
  <c r="F983" i="1"/>
  <c r="G982" i="1"/>
  <c r="G983" i="1" s="1"/>
  <c r="G984" i="1" s="1"/>
  <c r="F982" i="1"/>
  <c r="G965" i="1"/>
  <c r="G958" i="1"/>
  <c r="G959" i="1" s="1"/>
  <c r="G960" i="1" s="1"/>
  <c r="G961" i="1" s="1"/>
  <c r="G962" i="1" s="1"/>
  <c r="G963" i="1" s="1"/>
  <c r="G964" i="1" s="1"/>
  <c r="G957" i="1"/>
  <c r="G954" i="1"/>
  <c r="G955" i="1" s="1"/>
  <c r="G956" i="1" s="1"/>
  <c r="G953" i="1"/>
  <c r="F953" i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G952" i="1"/>
  <c r="F952" i="1"/>
  <c r="G951" i="1"/>
  <c r="F951" i="1"/>
  <c r="F943" i="1"/>
  <c r="F944" i="1" s="1"/>
  <c r="F945" i="1" s="1"/>
  <c r="F946" i="1" s="1"/>
  <c r="F947" i="1" s="1"/>
  <c r="F948" i="1" s="1"/>
  <c r="F949" i="1" s="1"/>
  <c r="G940" i="1"/>
  <c r="G941" i="1" s="1"/>
  <c r="G942" i="1" s="1"/>
  <c r="G943" i="1" s="1"/>
  <c r="G944" i="1" s="1"/>
  <c r="G945" i="1" s="1"/>
  <c r="G946" i="1" s="1"/>
  <c r="G947" i="1" s="1"/>
  <c r="G948" i="1" s="1"/>
  <c r="G949" i="1" s="1"/>
  <c r="G939" i="1"/>
  <c r="G938" i="1"/>
  <c r="F938" i="1"/>
  <c r="F939" i="1" s="1"/>
  <c r="F940" i="1" s="1"/>
  <c r="F941" i="1" s="1"/>
  <c r="F942" i="1" s="1"/>
  <c r="G929" i="1"/>
  <c r="G930" i="1" s="1"/>
  <c r="G931" i="1" s="1"/>
  <c r="G932" i="1" s="1"/>
  <c r="G933" i="1" s="1"/>
  <c r="G934" i="1" s="1"/>
  <c r="G935" i="1" s="1"/>
  <c r="G936" i="1" s="1"/>
  <c r="G925" i="1"/>
  <c r="G926" i="1" s="1"/>
  <c r="G927" i="1" s="1"/>
  <c r="G928" i="1" s="1"/>
  <c r="G924" i="1"/>
  <c r="F924" i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G923" i="1"/>
  <c r="F923" i="1"/>
  <c r="G916" i="1"/>
  <c r="G917" i="1" s="1"/>
  <c r="G918" i="1" s="1"/>
  <c r="G919" i="1" s="1"/>
  <c r="G920" i="1" s="1"/>
  <c r="G921" i="1" s="1"/>
  <c r="G915" i="1"/>
  <c r="G912" i="1"/>
  <c r="G913" i="1" s="1"/>
  <c r="G914" i="1" s="1"/>
  <c r="G911" i="1"/>
  <c r="F911" i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G910" i="1"/>
  <c r="F910" i="1"/>
  <c r="G905" i="1"/>
  <c r="G906" i="1" s="1"/>
  <c r="G907" i="1" s="1"/>
  <c r="G908" i="1" s="1"/>
  <c r="G902" i="1"/>
  <c r="G903" i="1" s="1"/>
  <c r="G904" i="1" s="1"/>
  <c r="G901" i="1"/>
  <c r="G900" i="1"/>
  <c r="F900" i="1"/>
  <c r="F901" i="1" s="1"/>
  <c r="F902" i="1" s="1"/>
  <c r="F903" i="1" s="1"/>
  <c r="F904" i="1" s="1"/>
  <c r="F905" i="1" s="1"/>
  <c r="F906" i="1" s="1"/>
  <c r="F907" i="1" s="1"/>
  <c r="F908" i="1" s="1"/>
  <c r="F887" i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86" i="1"/>
  <c r="G885" i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F885" i="1"/>
  <c r="D885" i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G874" i="1"/>
  <c r="G875" i="1" s="1"/>
  <c r="G876" i="1" s="1"/>
  <c r="G877" i="1" s="1"/>
  <c r="G878" i="1" s="1"/>
  <c r="G879" i="1" s="1"/>
  <c r="G880" i="1" s="1"/>
  <c r="G881" i="1" s="1"/>
  <c r="G882" i="1" s="1"/>
  <c r="G883" i="1" s="1"/>
  <c r="G873" i="1"/>
  <c r="F873" i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G870" i="1"/>
  <c r="G871" i="1" s="1"/>
  <c r="F870" i="1"/>
  <c r="F871" i="1" s="1"/>
  <c r="G866" i="1"/>
  <c r="G867" i="1" s="1"/>
  <c r="G868" i="1" s="1"/>
  <c r="G865" i="1"/>
  <c r="F865" i="1"/>
  <c r="F866" i="1" s="1"/>
  <c r="F867" i="1" s="1"/>
  <c r="F868" i="1" s="1"/>
  <c r="F862" i="1"/>
  <c r="F863" i="1" s="1"/>
  <c r="G861" i="1"/>
  <c r="G862" i="1" s="1"/>
  <c r="G863" i="1" s="1"/>
  <c r="F861" i="1"/>
  <c r="G856" i="1"/>
  <c r="G857" i="1" s="1"/>
  <c r="G858" i="1" s="1"/>
  <c r="G859" i="1" s="1"/>
  <c r="G855" i="1"/>
  <c r="F855" i="1"/>
  <c r="F856" i="1" s="1"/>
  <c r="F857" i="1" s="1"/>
  <c r="F858" i="1" s="1"/>
  <c r="F859" i="1" s="1"/>
  <c r="C855" i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G852" i="1"/>
  <c r="G853" i="1" s="1"/>
  <c r="F852" i="1"/>
  <c r="F853" i="1" s="1"/>
  <c r="D852" i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C852" i="1"/>
  <c r="C853" i="1" s="1"/>
  <c r="C854" i="1" s="1"/>
  <c r="F840" i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G839" i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F839" i="1"/>
  <c r="G834" i="1"/>
  <c r="G835" i="1" s="1"/>
  <c r="G836" i="1" s="1"/>
  <c r="G837" i="1" s="1"/>
  <c r="G833" i="1"/>
  <c r="F833" i="1"/>
  <c r="F834" i="1" s="1"/>
  <c r="F835" i="1" s="1"/>
  <c r="F836" i="1" s="1"/>
  <c r="F837" i="1" s="1"/>
  <c r="F825" i="1"/>
  <c r="G824" i="1"/>
  <c r="G825" i="1" s="1"/>
  <c r="F824" i="1"/>
  <c r="G821" i="1"/>
  <c r="G822" i="1" s="1"/>
  <c r="G820" i="1"/>
  <c r="F820" i="1"/>
  <c r="F821" i="1" s="1"/>
  <c r="F822" i="1" s="1"/>
  <c r="G818" i="1"/>
  <c r="F818" i="1"/>
  <c r="G807" i="1"/>
  <c r="G808" i="1" s="1"/>
  <c r="G809" i="1" s="1"/>
  <c r="G810" i="1" s="1"/>
  <c r="G811" i="1" s="1"/>
  <c r="G812" i="1" s="1"/>
  <c r="G813" i="1" s="1"/>
  <c r="G814" i="1" s="1"/>
  <c r="G815" i="1" s="1"/>
  <c r="G816" i="1" s="1"/>
  <c r="F807" i="1"/>
  <c r="F808" i="1" s="1"/>
  <c r="F809" i="1" s="1"/>
  <c r="F810" i="1" s="1"/>
  <c r="F811" i="1" s="1"/>
  <c r="F812" i="1" s="1"/>
  <c r="F813" i="1" s="1"/>
  <c r="F814" i="1" s="1"/>
  <c r="F815" i="1" s="1"/>
  <c r="F816" i="1" s="1"/>
  <c r="F799" i="1"/>
  <c r="F800" i="1" s="1"/>
  <c r="F801" i="1" s="1"/>
  <c r="F802" i="1" s="1"/>
  <c r="F803" i="1" s="1"/>
  <c r="F804" i="1" s="1"/>
  <c r="F805" i="1" s="1"/>
  <c r="G798" i="1"/>
  <c r="G799" i="1" s="1"/>
  <c r="G800" i="1" s="1"/>
  <c r="G801" i="1" s="1"/>
  <c r="G802" i="1" s="1"/>
  <c r="G803" i="1" s="1"/>
  <c r="G804" i="1" s="1"/>
  <c r="G805" i="1" s="1"/>
  <c r="F798" i="1"/>
  <c r="G793" i="1"/>
  <c r="G794" i="1" s="1"/>
  <c r="G795" i="1" s="1"/>
  <c r="G796" i="1" s="1"/>
  <c r="G792" i="1"/>
  <c r="F792" i="1"/>
  <c r="F793" i="1" s="1"/>
  <c r="F794" i="1" s="1"/>
  <c r="F795" i="1" s="1"/>
  <c r="F796" i="1" s="1"/>
  <c r="G789" i="1"/>
  <c r="G790" i="1" s="1"/>
  <c r="F789" i="1"/>
  <c r="F790" i="1" s="1"/>
  <c r="F787" i="1"/>
  <c r="F786" i="1"/>
  <c r="D784" i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783" i="1"/>
  <c r="F770" i="1"/>
  <c r="F769" i="1"/>
  <c r="F768" i="1"/>
  <c r="F767" i="1"/>
  <c r="F766" i="1"/>
  <c r="F765" i="1"/>
  <c r="C744" i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741" i="1"/>
  <c r="C742" i="1" s="1"/>
  <c r="C743" i="1" s="1"/>
  <c r="C740" i="1"/>
  <c r="C737" i="1"/>
  <c r="C738" i="1" s="1"/>
  <c r="C739" i="1" s="1"/>
  <c r="D727" i="1"/>
  <c r="D728" i="1" s="1"/>
  <c r="D729" i="1" s="1"/>
  <c r="D730" i="1" s="1"/>
  <c r="D731" i="1" s="1"/>
  <c r="D732" i="1" s="1"/>
  <c r="D733" i="1" s="1"/>
  <c r="D734" i="1" s="1"/>
  <c r="D735" i="1" s="1"/>
  <c r="D678" i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675" i="1"/>
  <c r="D676" i="1" s="1"/>
  <c r="D677" i="1" s="1"/>
  <c r="D629" i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26" i="1"/>
  <c r="D627" i="1" s="1"/>
  <c r="D628" i="1" s="1"/>
  <c r="D625" i="1"/>
  <c r="D622" i="1"/>
  <c r="D623" i="1" s="1"/>
  <c r="D624" i="1" s="1"/>
  <c r="D564" i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561" i="1"/>
  <c r="D562" i="1" s="1"/>
  <c r="D563" i="1" s="1"/>
  <c r="D357" i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353" i="1"/>
  <c r="D354" i="1" s="1"/>
  <c r="D355" i="1" s="1"/>
  <c r="D356" i="1" s="1"/>
  <c r="D351" i="1"/>
  <c r="D352" i="1" s="1"/>
  <c r="D350" i="1"/>
  <c r="C350" i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D250" i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248" i="1"/>
  <c r="D249" i="1" s="1"/>
  <c r="C248" i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G246" i="1"/>
  <c r="F246" i="1"/>
  <c r="G245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G210" i="1"/>
  <c r="G209" i="1"/>
  <c r="G208" i="1"/>
  <c r="G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F171" i="1"/>
  <c r="F170" i="1"/>
  <c r="F169" i="1"/>
  <c r="F168" i="1"/>
  <c r="F167" i="1"/>
  <c r="G166" i="1"/>
  <c r="G165" i="1"/>
  <c r="F165" i="1"/>
  <c r="G164" i="1"/>
  <c r="F164" i="1"/>
  <c r="G163" i="1"/>
  <c r="F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</calcChain>
</file>

<file path=xl/sharedStrings.xml><?xml version="1.0" encoding="utf-8"?>
<sst xmlns="http://schemas.openxmlformats.org/spreadsheetml/2006/main" count="8971" uniqueCount="920">
  <si>
    <t>d30Si</t>
  </si>
  <si>
    <t>sigma</t>
  </si>
  <si>
    <t>SD_1 or 2</t>
  </si>
  <si>
    <t>source</t>
  </si>
  <si>
    <t>location</t>
  </si>
  <si>
    <t>lat</t>
  </si>
  <si>
    <t>long</t>
  </si>
  <si>
    <t>depth (m)</t>
  </si>
  <si>
    <t>comments</t>
  </si>
  <si>
    <t>d29Si</t>
  </si>
  <si>
    <t>isotope method</t>
  </si>
  <si>
    <t>[Si(OH)4] (uM)</t>
  </si>
  <si>
    <t>not_reported</t>
  </si>
  <si>
    <t>De_La_Rocha_etal_2000</t>
  </si>
  <si>
    <t>Central N Pacific</t>
  </si>
  <si>
    <t>IRMS</t>
  </si>
  <si>
    <t>Monterey Bay</t>
  </si>
  <si>
    <t>Santa Barbara Basin</t>
  </si>
  <si>
    <t>Western North Atlantic</t>
  </si>
  <si>
    <t>Sargasso Sea</t>
  </si>
  <si>
    <t>South Atlantic Subantarctic</t>
  </si>
  <si>
    <t>Southern Ocean</t>
  </si>
  <si>
    <t>Cardinal_etal_2005</t>
  </si>
  <si>
    <t>MC-ICP-MS</t>
  </si>
  <si>
    <t>de_Souza_etal_2012</t>
  </si>
  <si>
    <t>North Atlantic</t>
  </si>
  <si>
    <t>Eastern Atlantic</t>
  </si>
  <si>
    <t>Tropical Atlantic</t>
  </si>
  <si>
    <t>South Atlantic</t>
  </si>
  <si>
    <t>Mark Brzezinksi and Jones, 2015</t>
  </si>
  <si>
    <t>nd</t>
  </si>
  <si>
    <t>https://www.bco-dmo.org/dataset/809612/data</t>
  </si>
  <si>
    <t>Arctic</t>
  </si>
  <si>
    <t>Beucher et al, 2011</t>
  </si>
  <si>
    <t>Eq Pacific</t>
  </si>
  <si>
    <t>Sutton et al, 2018</t>
  </si>
  <si>
    <t>sub-Arctic</t>
  </si>
  <si>
    <t>Zhang et al., 2020</t>
  </si>
  <si>
    <t>Amazon Estuary, S&gt;25</t>
  </si>
  <si>
    <t>Yangtze River Estuary, S&gt;25</t>
  </si>
  <si>
    <t>Pearl River Estuary, S&gt;25</t>
  </si>
  <si>
    <t>Grasse et al, 2013</t>
  </si>
  <si>
    <t>Peruvian Upwelling zone</t>
  </si>
  <si>
    <t>Grasse et al, 2016</t>
  </si>
  <si>
    <t>Cai et al., 2012; http://dx.doi.org/10.1016/j.gca.2012.08.039</t>
  </si>
  <si>
    <t>South China Sea</t>
  </si>
  <si>
    <t>Reynolds et al., 2006; doi:10.1016/j.epsl.2006.02.002</t>
  </si>
  <si>
    <t>North Pacific</t>
  </si>
  <si>
    <t>Fripiat et al., 2011; doi:10.5194/os-7-533-2011</t>
  </si>
  <si>
    <t>Varela et al., 2016; https://doi.org/10.1002/2015GB005277</t>
  </si>
  <si>
    <t>Sing et al., 2015, https://doi.org/10.1016/j.gca.2014.12.019</t>
  </si>
  <si>
    <t>Bay of Bengal</t>
  </si>
  <si>
    <r>
      <t xml:space="preserve">Grasse et al, 2020, </t>
    </r>
    <r>
      <rPr>
        <u/>
        <sz val="10"/>
        <color rgb="FF1155CC"/>
        <rFont val="Arial"/>
      </rPr>
      <t>https://agupubs.onlinelibrary.wiley.com/doi/full/10.1029/2020GB006538</t>
    </r>
  </si>
  <si>
    <t>GEOTRACES-GP16, Peruvian upwelling, East Pacific Rise, Gyre</t>
  </si>
  <si>
    <t>Grasse et al, 2020, https://agupubs.onlinelibrary.wiley.com/doi/full/10.1029/2020GB006538</t>
  </si>
  <si>
    <t>Grasse et al, 2020, https://agupubs.onlinelibrary.wiley.com/doi/full/10.1029/2020GB006539</t>
  </si>
  <si>
    <t>Grasse et al, 2020, https://agupubs.onlinelibrary.wiley.com/doi/full/10.1029/2020GB006540</t>
  </si>
  <si>
    <t>Grasse et al, 2020, https://agupubs.onlinelibrary.wiley.com/doi/full/10.1029/2020GB006541</t>
  </si>
  <si>
    <t>~</t>
  </si>
  <si>
    <t>Grasse et al, 2020, https://agupubs.onlinelibrary.wiley.com/doi/full/10.1029/2020GB006542</t>
  </si>
  <si>
    <t>Grasse et al, 2020, https://agupubs.onlinelibrary.wiley.com/doi/full/10.1029/2020GB006543</t>
  </si>
  <si>
    <t>Grasse et al, 2020, https://agupubs.onlinelibrary.wiley.com/doi/full/10.1029/2020GB006544</t>
  </si>
  <si>
    <t>Grasse et al, 2020, https://agupubs.onlinelibrary.wiley.com/doi/full/10.1029/2020GB006545</t>
  </si>
  <si>
    <t>Grasse et al, 2020, https://agupubs.onlinelibrary.wiley.com/doi/full/10.1029/2020GB006546</t>
  </si>
  <si>
    <t>Grasse et al, 2020, https://agupubs.onlinelibrary.wiley.com/doi/full/10.1029/2020GB006547</t>
  </si>
  <si>
    <t>Grasse et al, 2020, https://agupubs.onlinelibrary.wiley.com/doi/full/10.1029/2020GB006548</t>
  </si>
  <si>
    <t>Grasse et al, 2020, https://agupubs.onlinelibrary.wiley.com/doi/full/10.1029/2020GB006549</t>
  </si>
  <si>
    <t>Grasse et al, 2020, https://agupubs.onlinelibrary.wiley.com/doi/full/10.1029/2020GB006550</t>
  </si>
  <si>
    <t>Grasse et al, 2020, https://agupubs.onlinelibrary.wiley.com/doi/full/10.1029/2020GB006551</t>
  </si>
  <si>
    <t>Grasse et al, 2020, https://agupubs.onlinelibrary.wiley.com/doi/full/10.1029/2020GB006552</t>
  </si>
  <si>
    <t>Grasse et al, 2020, https://agupubs.onlinelibrary.wiley.com/doi/full/10.1029/2020GB006553</t>
  </si>
  <si>
    <t>Grasse et al, 2020, https://agupubs.onlinelibrary.wiley.com/doi/full/10.1029/2020GB006554</t>
  </si>
  <si>
    <t>Grasse et al, 2020, https://agupubs.onlinelibrary.wiley.com/doi/full/10.1029/2020GB006555</t>
  </si>
  <si>
    <t>Grasse et al, 2020, https://agupubs.onlinelibrary.wiley.com/doi/full/10.1029/2020GB006556</t>
  </si>
  <si>
    <t>Grasse et al, 2020, https://agupubs.onlinelibrary.wiley.com/doi/full/10.1029/2020GB006557</t>
  </si>
  <si>
    <t>Grasse et al, 2020, https://agupubs.onlinelibrary.wiley.com/doi/full/10.1029/2020GB006558</t>
  </si>
  <si>
    <t>Grasse et al, 2020, https://agupubs.onlinelibrary.wiley.com/doi/full/10.1029/2020GB006559</t>
  </si>
  <si>
    <t>Grasse et al, 2020, https://agupubs.onlinelibrary.wiley.com/doi/full/10.1029/2020GB006560</t>
  </si>
  <si>
    <t>Grasse et al, 2020, https://agupubs.onlinelibrary.wiley.com/doi/full/10.1029/2020GB006561</t>
  </si>
  <si>
    <t>Grasse et al, 2020, https://agupubs.onlinelibrary.wiley.com/doi/full/10.1029/2020GB006562</t>
  </si>
  <si>
    <t>Grasse et al, 2020, https://agupubs.onlinelibrary.wiley.com/doi/full/10.1029/2020GB006563</t>
  </si>
  <si>
    <t>Grasse et al, 2020, https://agupubs.onlinelibrary.wiley.com/doi/full/10.1029/2020GB006564</t>
  </si>
  <si>
    <t>Grasse et al, 2020, https://agupubs.onlinelibrary.wiley.com/doi/full/10.1029/2020GB006565</t>
  </si>
  <si>
    <t>Grasse et al, 2020, https://agupubs.onlinelibrary.wiley.com/doi/full/10.1029/2020GB006566</t>
  </si>
  <si>
    <t>Grasse et al, 2020, https://agupubs.onlinelibrary.wiley.com/doi/full/10.1029/2020GB006567</t>
  </si>
  <si>
    <t>Grasse et al, 2020, https://agupubs.onlinelibrary.wiley.com/doi/full/10.1029/2020GB006568</t>
  </si>
  <si>
    <t>Grasse et al, 2020, https://agupubs.onlinelibrary.wiley.com/doi/full/10.1029/2020GB006569</t>
  </si>
  <si>
    <t>Grasse et al, 2020, https://agupubs.onlinelibrary.wiley.com/doi/full/10.1029/2020GB006570</t>
  </si>
  <si>
    <t>Grasse et al, 2020, https://agupubs.onlinelibrary.wiley.com/doi/full/10.1029/2020GB006571</t>
  </si>
  <si>
    <t>Grasse et al, 2020, https://agupubs.onlinelibrary.wiley.com/doi/full/10.1029/2020GB006572</t>
  </si>
  <si>
    <t>Grasse et al, 2020, https://agupubs.onlinelibrary.wiley.com/doi/full/10.1029/2020GB006573</t>
  </si>
  <si>
    <t>Grasse et al, 2020, https://agupubs.onlinelibrary.wiley.com/doi/full/10.1029/2020GB006574</t>
  </si>
  <si>
    <t>Grasse et al, 2020, https://agupubs.onlinelibrary.wiley.com/doi/full/10.1029/2020GB006575</t>
  </si>
  <si>
    <t>Grasse et al, 2020, https://agupubs.onlinelibrary.wiley.com/doi/full/10.1029/2020GB006576</t>
  </si>
  <si>
    <t>Grasse et al, 2020, https://agupubs.onlinelibrary.wiley.com/doi/full/10.1029/2020GB006577</t>
  </si>
  <si>
    <t>Grasse et al, 2020, https://agupubs.onlinelibrary.wiley.com/doi/full/10.1029/2020GB006578</t>
  </si>
  <si>
    <t>Grasse et al, 2020, https://agupubs.onlinelibrary.wiley.com/doi/full/10.1029/2020GB006579</t>
  </si>
  <si>
    <t>Grasse et al, 2020, https://agupubs.onlinelibrary.wiley.com/doi/full/10.1029/2020GB006580</t>
  </si>
  <si>
    <t>Grasse et al, 2020, https://agupubs.onlinelibrary.wiley.com/doi/full/10.1029/2020GB006581</t>
  </si>
  <si>
    <t>Grasse et al, 2020, https://agupubs.onlinelibrary.wiley.com/doi/full/10.1029/2020GB006582</t>
  </si>
  <si>
    <t>Grasse et al, 2020, https://agupubs.onlinelibrary.wiley.com/doi/full/10.1029/2020GB006583</t>
  </si>
  <si>
    <t>Grasse et al, 2020, https://agupubs.onlinelibrary.wiley.com/doi/full/10.1029/2020GB006584</t>
  </si>
  <si>
    <t>Grasse et al, 2020, https://agupubs.onlinelibrary.wiley.com/doi/full/10.1029/2020GB006585</t>
  </si>
  <si>
    <t>Grasse et al, 2020, https://agupubs.onlinelibrary.wiley.com/doi/full/10.1029/2020GB006586</t>
  </si>
  <si>
    <t>Grasse et al, 2020, https://agupubs.onlinelibrary.wiley.com/doi/full/10.1029/2020GB006587</t>
  </si>
  <si>
    <t>Grasse et al, 2020, https://agupubs.onlinelibrary.wiley.com/doi/full/10.1029/2020GB006588</t>
  </si>
  <si>
    <t>Grasse et al, 2020, https://agupubs.onlinelibrary.wiley.com/doi/full/10.1029/2020GB006589</t>
  </si>
  <si>
    <t>Grasse et al, 2020, https://agupubs.onlinelibrary.wiley.com/doi/full/10.1029/2020GB006590</t>
  </si>
  <si>
    <t>Grasse et al, 2020, https://agupubs.onlinelibrary.wiley.com/doi/full/10.1029/2020GB006591</t>
  </si>
  <si>
    <t>Grasse et al, 2020, https://agupubs.onlinelibrary.wiley.com/doi/full/10.1029/2020GB006592</t>
  </si>
  <si>
    <t>Grasse et al, 2020, https://agupubs.onlinelibrary.wiley.com/doi/full/10.1029/2020GB006593</t>
  </si>
  <si>
    <t>Grasse et al, 2020, https://agupubs.onlinelibrary.wiley.com/doi/full/10.1029/2020GB006594</t>
  </si>
  <si>
    <t>Grasse et al, 2020, https://agupubs.onlinelibrary.wiley.com/doi/full/10.1029/2020GB006595</t>
  </si>
  <si>
    <t>Grasse et al, 2020, https://agupubs.onlinelibrary.wiley.com/doi/full/10.1029/2020GB006596</t>
  </si>
  <si>
    <t>Grasse et al, 2020, https://agupubs.onlinelibrary.wiley.com/doi/full/10.1029/2020GB006597</t>
  </si>
  <si>
    <t>Grasse et al, 2020, https://agupubs.onlinelibrary.wiley.com/doi/full/10.1029/2020GB006598</t>
  </si>
  <si>
    <t>Grasse et al, 2020, https://agupubs.onlinelibrary.wiley.com/doi/full/10.1029/2020GB006599</t>
  </si>
  <si>
    <t>Grasse et al, 2020, https://agupubs.onlinelibrary.wiley.com/doi/full/10.1029/2020GB006600</t>
  </si>
  <si>
    <t>Grasse et al, 2020, https://agupubs.onlinelibrary.wiley.com/doi/full/10.1029/2020GB006601</t>
  </si>
  <si>
    <t>Grasse et al, 2020, https://agupubs.onlinelibrary.wiley.com/doi/full/10.1029/2020GB006602</t>
  </si>
  <si>
    <t>Grasse et al, 2020, https://agupubs.onlinelibrary.wiley.com/doi/full/10.1029/2020GB006603</t>
  </si>
  <si>
    <t>Grasse et al, 2020, https://agupubs.onlinelibrary.wiley.com/doi/full/10.1029/2020GB006604</t>
  </si>
  <si>
    <t>Grasse et al, 2020, https://agupubs.onlinelibrary.wiley.com/doi/full/10.1029/2020GB006605</t>
  </si>
  <si>
    <t>Grasse et al, 2020, https://agupubs.onlinelibrary.wiley.com/doi/full/10.1029/2020GB006606</t>
  </si>
  <si>
    <t>Grasse et al, 2020, https://agupubs.onlinelibrary.wiley.com/doi/full/10.1029/2020GB006607</t>
  </si>
  <si>
    <t>Grasse et al, 2020, https://agupubs.onlinelibrary.wiley.com/doi/full/10.1029/2020GB006608</t>
  </si>
  <si>
    <t>Grasse et al, 2020, https://agupubs.onlinelibrary.wiley.com/doi/full/10.1029/2020GB006609</t>
  </si>
  <si>
    <t>Grasse et al, 2020, https://agupubs.onlinelibrary.wiley.com/doi/full/10.1029/2020GB006610</t>
  </si>
  <si>
    <t>Grasse et al, 2020, https://agupubs.onlinelibrary.wiley.com/doi/full/10.1029/2020GB006611</t>
  </si>
  <si>
    <t>Grasse et al, 2020, https://agupubs.onlinelibrary.wiley.com/doi/full/10.1029/2020GB006612</t>
  </si>
  <si>
    <t>Grasse et al, 2020, https://agupubs.onlinelibrary.wiley.com/doi/full/10.1029/2020GB006613</t>
  </si>
  <si>
    <t>Grasse et al, 2020, https://agupubs.onlinelibrary.wiley.com/doi/full/10.1029/2020GB006614</t>
  </si>
  <si>
    <t>Grasse et al, 2020, https://agupubs.onlinelibrary.wiley.com/doi/full/10.1029/2020GB006615</t>
  </si>
  <si>
    <t>Grasse et al, 2020, https://agupubs.onlinelibrary.wiley.com/doi/full/10.1029/2020GB006616</t>
  </si>
  <si>
    <t>Grasse et al, 2020, https://agupubs.onlinelibrary.wiley.com/doi/full/10.1029/2020GB006617</t>
  </si>
  <si>
    <t>Grasse et al, 2020, https://agupubs.onlinelibrary.wiley.com/doi/full/10.1029/2020GB006618</t>
  </si>
  <si>
    <t>Grasse et al, 2020, https://agupubs.onlinelibrary.wiley.com/doi/full/10.1029/2020GB006619</t>
  </si>
  <si>
    <t>Grasse et al, 2020, https://agupubs.onlinelibrary.wiley.com/doi/full/10.1029/2020GB006620</t>
  </si>
  <si>
    <t>Grasse et al, 2020, https://agupubs.onlinelibrary.wiley.com/doi/full/10.1029/2020GB006621</t>
  </si>
  <si>
    <t>Grasse et al, 2020, https://agupubs.onlinelibrary.wiley.com/doi/full/10.1029/2020GB006622</t>
  </si>
  <si>
    <t>Grasse et al, 2020, https://agupubs.onlinelibrary.wiley.com/doi/full/10.1029/2020GB006623</t>
  </si>
  <si>
    <t>Grasse et al, 2020, https://agupubs.onlinelibrary.wiley.com/doi/full/10.1029/2020GB006624</t>
  </si>
  <si>
    <t>Grasse et al, 2020, https://agupubs.onlinelibrary.wiley.com/doi/full/10.1029/2020GB006625</t>
  </si>
  <si>
    <t>Grasse et al, 2020, https://agupubs.onlinelibrary.wiley.com/doi/full/10.1029/2020GB006626</t>
  </si>
  <si>
    <t>Grasse et al, 2020, https://agupubs.onlinelibrary.wiley.com/doi/full/10.1029/2020GB006627</t>
  </si>
  <si>
    <t>Grasse et al, 2020, https://agupubs.onlinelibrary.wiley.com/doi/full/10.1029/2020GB006628</t>
  </si>
  <si>
    <t>Grasse et al, 2020, https://agupubs.onlinelibrary.wiley.com/doi/full/10.1029/2020GB006629</t>
  </si>
  <si>
    <t>Grasse et al, 2020, https://agupubs.onlinelibrary.wiley.com/doi/full/10.1029/2020GB006630</t>
  </si>
  <si>
    <t>Grasse et al, 2020, https://agupubs.onlinelibrary.wiley.com/doi/full/10.1029/2020GB006631</t>
  </si>
  <si>
    <t>Grasse et al, 2020, https://agupubs.onlinelibrary.wiley.com/doi/full/10.1029/2020GB006632</t>
  </si>
  <si>
    <t>Grasse et al, 2020, https://agupubs.onlinelibrary.wiley.com/doi/full/10.1029/2020GB006633</t>
  </si>
  <si>
    <t>Grasse et al, 2020, https://agupubs.onlinelibrary.wiley.com/doi/full/10.1029/2020GB006634</t>
  </si>
  <si>
    <t>Grasse et al, 2020, https://agupubs.onlinelibrary.wiley.com/doi/full/10.1029/2020GB006635</t>
  </si>
  <si>
    <t>Grasse et al, 2020, https://agupubs.onlinelibrary.wiley.com/doi/full/10.1029/2020GB006636</t>
  </si>
  <si>
    <t>Grasse et al, 2020, https://agupubs.onlinelibrary.wiley.com/doi/full/10.1029/2020GB006637</t>
  </si>
  <si>
    <t>Grasse et al, 2020, https://agupubs.onlinelibrary.wiley.com/doi/full/10.1029/2020GB006638</t>
  </si>
  <si>
    <t>Grasse et al, 2020, https://agupubs.onlinelibrary.wiley.com/doi/full/10.1029/2020GB006639</t>
  </si>
  <si>
    <t>Grasse et al, 2020, https://agupubs.onlinelibrary.wiley.com/doi/full/10.1029/2020GB006640</t>
  </si>
  <si>
    <t>Grasse et al, 2020, https://agupubs.onlinelibrary.wiley.com/doi/full/10.1029/2020GB006641</t>
  </si>
  <si>
    <t>Grasse et al, 2020, https://agupubs.onlinelibrary.wiley.com/doi/full/10.1029/2020GB006642</t>
  </si>
  <si>
    <t>Grasse et al, 2020, https://agupubs.onlinelibrary.wiley.com/doi/full/10.1029/2020GB006643</t>
  </si>
  <si>
    <t>Grasse et al, 2020, https://agupubs.onlinelibrary.wiley.com/doi/full/10.1029/2020GB006644</t>
  </si>
  <si>
    <t>Grasse et al, 2020, https://agupubs.onlinelibrary.wiley.com/doi/full/10.1029/2020GB006645</t>
  </si>
  <si>
    <t>Grasse et al, 2020, https://agupubs.onlinelibrary.wiley.com/doi/full/10.1029/2020GB006646</t>
  </si>
  <si>
    <t>Grasse et al, 2020, https://agupubs.onlinelibrary.wiley.com/doi/full/10.1029/2020GB006647</t>
  </si>
  <si>
    <t>Grasse et al, 2020, https://agupubs.onlinelibrary.wiley.com/doi/full/10.1029/2020GB006648</t>
  </si>
  <si>
    <t>Grasse et al, 2020, https://agupubs.onlinelibrary.wiley.com/doi/full/10.1029/2020GB006649</t>
  </si>
  <si>
    <t>Grasse et al, 2020, https://agupubs.onlinelibrary.wiley.com/doi/full/10.1029/2020GB006650</t>
  </si>
  <si>
    <t>Grasse et al, 2020, https://agupubs.onlinelibrary.wiley.com/doi/full/10.1029/2020GB006651</t>
  </si>
  <si>
    <t>Grasse et al, 2020, https://agupubs.onlinelibrary.wiley.com/doi/full/10.1029/2020GB006652</t>
  </si>
  <si>
    <t>Grasse et al, 2020, https://agupubs.onlinelibrary.wiley.com/doi/full/10.1029/2020GB006653</t>
  </si>
  <si>
    <t>Grasse et al, 2020, https://agupubs.onlinelibrary.wiley.com/doi/full/10.1029/2020GB006654</t>
  </si>
  <si>
    <t>Grasse et al, 2020, https://agupubs.onlinelibrary.wiley.com/doi/full/10.1029/2020GB006655</t>
  </si>
  <si>
    <t>Grasse et al, 2020, https://agupubs.onlinelibrary.wiley.com/doi/full/10.1029/2020GB006656</t>
  </si>
  <si>
    <t>Grasse et al, 2020, https://agupubs.onlinelibrary.wiley.com/doi/full/10.1029/2020GB006657</t>
  </si>
  <si>
    <t>Grasse et al, 2020, https://agupubs.onlinelibrary.wiley.com/doi/full/10.1029/2020GB006658</t>
  </si>
  <si>
    <t>Grasse et al, 2020, https://agupubs.onlinelibrary.wiley.com/doi/full/10.1029/2020GB006659</t>
  </si>
  <si>
    <t>Grasse et al, 2020, https://agupubs.onlinelibrary.wiley.com/doi/full/10.1029/2020GB006660</t>
  </si>
  <si>
    <t>Grasse et al, 2020, https://agupubs.onlinelibrary.wiley.com/doi/full/10.1029/2020GB006661</t>
  </si>
  <si>
    <t>Grasse et al, 2020, https://agupubs.onlinelibrary.wiley.com/doi/full/10.1029/2020GB006662</t>
  </si>
  <si>
    <t>Grasse et al, 2020, https://agupubs.onlinelibrary.wiley.com/doi/full/10.1029/2020GB006663</t>
  </si>
  <si>
    <t>Grasse et al, 2020, https://agupubs.onlinelibrary.wiley.com/doi/full/10.1029/2020GB006664</t>
  </si>
  <si>
    <t>Grasse et al, 2020, https://agupubs.onlinelibrary.wiley.com/doi/full/10.1029/2020GB006665</t>
  </si>
  <si>
    <t>Grasse et al, 2020, https://agupubs.onlinelibrary.wiley.com/doi/full/10.1029/2020GB006666</t>
  </si>
  <si>
    <t>Grasse et al, 2020, https://agupubs.onlinelibrary.wiley.com/doi/full/10.1029/2020GB006667</t>
  </si>
  <si>
    <t>Grasse et al, 2020, https://agupubs.onlinelibrary.wiley.com/doi/full/10.1029/2020GB006668</t>
  </si>
  <si>
    <t>Grasse et al, 2020, https://agupubs.onlinelibrary.wiley.com/doi/full/10.1029/2020GB006669</t>
  </si>
  <si>
    <t>Grasse et al, 2020, https://agupubs.onlinelibrary.wiley.com/doi/full/10.1029/2020GB006670</t>
  </si>
  <si>
    <t>Grasse et al, 2020, https://agupubs.onlinelibrary.wiley.com/doi/full/10.1029/2020GB006671</t>
  </si>
  <si>
    <t>Grasse et al, 2020, https://agupubs.onlinelibrary.wiley.com/doi/full/10.1029/2020GB006672</t>
  </si>
  <si>
    <t>Grasse et al, 2020, https://agupubs.onlinelibrary.wiley.com/doi/full/10.1029/2020GB006673</t>
  </si>
  <si>
    <t>Grasse et al, 2020, https://agupubs.onlinelibrary.wiley.com/doi/full/10.1029/2020GB006674</t>
  </si>
  <si>
    <t>Grasse et al, 2020, https://agupubs.onlinelibrary.wiley.com/doi/full/10.1029/2020GB006675</t>
  </si>
  <si>
    <t>Grasse et al, 2020, https://agupubs.onlinelibrary.wiley.com/doi/full/10.1029/2020GB006676</t>
  </si>
  <si>
    <t>Grasse et al, 2020, https://agupubs.onlinelibrary.wiley.com/doi/full/10.1029/2020GB006677</t>
  </si>
  <si>
    <t>Grasse et al, 2020, https://agupubs.onlinelibrary.wiley.com/doi/full/10.1029/2020GB006678</t>
  </si>
  <si>
    <t>Grasse et al, 2020, https://agupubs.onlinelibrary.wiley.com/doi/full/10.1029/2020GB006679</t>
  </si>
  <si>
    <t>Grasse et al, 2020, https://agupubs.onlinelibrary.wiley.com/doi/full/10.1029/2020GB006680</t>
  </si>
  <si>
    <t>Grasse et al, 2020, https://agupubs.onlinelibrary.wiley.com/doi/full/10.1029/2020GB006681</t>
  </si>
  <si>
    <t>Grasse et al, 2020, https://agupubs.onlinelibrary.wiley.com/doi/full/10.1029/2020GB006682</t>
  </si>
  <si>
    <t>Grasse et al, 2020, https://agupubs.onlinelibrary.wiley.com/doi/full/10.1029/2020GB006683</t>
  </si>
  <si>
    <t>Grasse et al, 2020, https://agupubs.onlinelibrary.wiley.com/doi/full/10.1029/2020GB006684</t>
  </si>
  <si>
    <t>Grasse et al, 2020, https://agupubs.onlinelibrary.wiley.com/doi/full/10.1029/2020GB006685</t>
  </si>
  <si>
    <t>Grasse et al, 2020, https://agupubs.onlinelibrary.wiley.com/doi/full/10.1029/2020GB006686</t>
  </si>
  <si>
    <t>Grasse et al, 2020, https://agupubs.onlinelibrary.wiley.com/doi/full/10.1029/2020GB006687</t>
  </si>
  <si>
    <t>Grasse et al, 2020, https://agupubs.onlinelibrary.wiley.com/doi/full/10.1029/2020GB006688</t>
  </si>
  <si>
    <t>Grasse et al, 2020, https://agupubs.onlinelibrary.wiley.com/doi/full/10.1029/2020GB006689</t>
  </si>
  <si>
    <t>Grasse et al, 2020, https://agupubs.onlinelibrary.wiley.com/doi/full/10.1029/2020GB006690</t>
  </si>
  <si>
    <t>Grasse et al, 2020, https://agupubs.onlinelibrary.wiley.com/doi/full/10.1029/2020GB006691</t>
  </si>
  <si>
    <t>Grasse et al, 2020, https://agupubs.onlinelibrary.wiley.com/doi/full/10.1029/2020GB006692</t>
  </si>
  <si>
    <t>Grasse et al, 2020, https://agupubs.onlinelibrary.wiley.com/doi/full/10.1029/2020GB006693</t>
  </si>
  <si>
    <t>Grasse et al, 2020, https://agupubs.onlinelibrary.wiley.com/doi/full/10.1029/2020GB006694</t>
  </si>
  <si>
    <t>Grasse et al, 2020, https://agupubs.onlinelibrary.wiley.com/doi/full/10.1029/2020GB006695</t>
  </si>
  <si>
    <t>Grasse et al, 2020, https://agupubs.onlinelibrary.wiley.com/doi/full/10.1029/2020GB006696</t>
  </si>
  <si>
    <t>Grasse et al, 2020, https://agupubs.onlinelibrary.wiley.com/doi/full/10.1029/2020GB006697</t>
  </si>
  <si>
    <t>Grasse et al, 2020, https://agupubs.onlinelibrary.wiley.com/doi/full/10.1029/2020GB006698</t>
  </si>
  <si>
    <t>Grasse et al, 2020, https://agupubs.onlinelibrary.wiley.com/doi/full/10.1029/2020GB006699</t>
  </si>
  <si>
    <t>Grasse et al, 2020, https://agupubs.onlinelibrary.wiley.com/doi/full/10.1029/2020GB006700</t>
  </si>
  <si>
    <t>Grasse et al, 2020, https://agupubs.onlinelibrary.wiley.com/doi/full/10.1029/2020GB006701</t>
  </si>
  <si>
    <t>Cao et al., 2012; http://dx.doi.org/10.1016/j.gca.2012.08.039</t>
  </si>
  <si>
    <r>
      <t xml:space="preserve">Grasse et al, 2020, </t>
    </r>
    <r>
      <rPr>
        <u/>
        <sz val="10"/>
        <color rgb="FF1155CC"/>
        <rFont val="Arial"/>
      </rPr>
      <t>https://agupubs.onlinelibrary.wiley.com/doi/full/10.1029/2020GB006538</t>
    </r>
  </si>
  <si>
    <t>leach method</t>
  </si>
  <si>
    <t>size fraction</t>
  </si>
  <si>
    <t>picked/sieved</t>
  </si>
  <si>
    <t>Cardinal_etal_2007</t>
  </si>
  <si>
    <t>southern ocean</t>
  </si>
  <si>
    <t>converted from d29Si</t>
  </si>
  <si>
    <t>1-step NaOH</t>
  </si>
  <si>
    <t>sieved</t>
  </si>
  <si>
    <t>DeLaRocha_etal_2000</t>
  </si>
  <si>
    <t>central north pacific</t>
  </si>
  <si>
    <t>fluorination</t>
  </si>
  <si>
    <t>hand-picked</t>
  </si>
  <si>
    <t>Fripiat_etal_2011,doi:10.1016/j.marchem.2010.08.005</t>
  </si>
  <si>
    <t>Fripiat_etal_2011,doi:10.1016/j.marchem.2010.08.006</t>
  </si>
  <si>
    <t>Fripiat_etal_2011,doi:10.1016/j.marchem.2010.08.007</t>
  </si>
  <si>
    <t>Fripiat_etal_2011,doi:10.1016/j.marchem.2010.08.008</t>
  </si>
  <si>
    <t>Fripiat_etal_2011,doi:10.1016/j.marchem.2010.08.009</t>
  </si>
  <si>
    <t>Fripiat_etal_2011,doi:10.1016/j.marchem.2010.08.010</t>
  </si>
  <si>
    <t>Fripiat_etal_2011,doi:10.1016/j.marchem.2010.08.011</t>
  </si>
  <si>
    <t>Fripiat_etal_2011,doi:10.1016/j.marchem.2010.08.012</t>
  </si>
  <si>
    <t>Fripiat_etal_2011,doi:10.1016/j.marchem.2010.08.013</t>
  </si>
  <si>
    <t>Fripiat_etal_2011,doi:10.1016/j.marchem.2010.08.014</t>
  </si>
  <si>
    <t>Fripiat_etal_2011,doi:10.1016/j.marchem.2010.08.015</t>
  </si>
  <si>
    <t>Fripiat_etal_2011,doi:10.1016/j.marchem.2010.08.016</t>
  </si>
  <si>
    <t>Fripiat_etal_2011,doi:10.1016/j.marchem.2010.08.017</t>
  </si>
  <si>
    <t>Fripiat_etal_2011,doi:10.1016/j.marchem.2010.08.018</t>
  </si>
  <si>
    <t>Fripiat_etal_2011,doi:10.1016/j.marchem.2010.08.019</t>
  </si>
  <si>
    <t>Fripiat_etal_2011,doi:10.1016/j.marchem.2010.08.020</t>
  </si>
  <si>
    <t>Fripiat_etal_2011,doi:10.1016/j.marchem.2010.08.021</t>
  </si>
  <si>
    <t>Fripiat_etal_2011,doi:10.1016/j.marchem.2010.08.022</t>
  </si>
  <si>
    <t>Fripiat_etal_2011,doi:10.1016/j.marchem.2010.08.023</t>
  </si>
  <si>
    <t>Fripiat_etal_2011,doi:10.1016/j.marchem.2010.08.024</t>
  </si>
  <si>
    <t>Fripiat_etal_2011,doi:10.1016/j.marchem.2010.08.025</t>
  </si>
  <si>
    <t>Fripiat_etal_2011,doi:10.1016/j.marchem.2010.08.026</t>
  </si>
  <si>
    <t>Fripiat_etal_2011,doi:10.1016/j.marchem.2010.08.027</t>
  </si>
  <si>
    <t>Fripiat_etal_2011,doi:10.1016/j.marchem.2010.08.028</t>
  </si>
  <si>
    <t>Fripiat_etal_2011,doi:10.1016/j.marchem.2010.08.029</t>
  </si>
  <si>
    <t>Fripiat_etal_2011,doi:10.1016/j.marchem.2010.08.030</t>
  </si>
  <si>
    <t>Fripiat_etal_2011,doi:10.1016/j.marchem.2010.08.031</t>
  </si>
  <si>
    <t>Fripiat_etal_2011,doi:10.1016/j.marchem.2010.08.032</t>
  </si>
  <si>
    <t>Hendry_Robinson_2012</t>
  </si>
  <si>
    <t>Antarctica</t>
  </si>
  <si>
    <t>Egan_etal_2012</t>
  </si>
  <si>
    <t>&lt;2</t>
  </si>
  <si>
    <t>20-50</t>
  </si>
  <si>
    <t>&gt;50</t>
  </si>
  <si>
    <t>Bulk</t>
  </si>
  <si>
    <t>20-41</t>
  </si>
  <si>
    <t>&gt;41</t>
  </si>
  <si>
    <t>41-50</t>
  </si>
  <si>
    <t>20-63</t>
  </si>
  <si>
    <t>Varela_etal_2004</t>
  </si>
  <si>
    <t>Cao et al., 2012, http://dx.doi.org/10.1016/j.gca.2012.08.039</t>
  </si>
  <si>
    <t>1-step NaOH; 0.2M NaOH at 100C for 40min</t>
  </si>
  <si>
    <t xml:space="preserve">Nu Plasma </t>
  </si>
  <si>
    <t>water column</t>
  </si>
  <si>
    <t>Fripiat et al., 2012, doi:10.5194/bg-9-2443-2012</t>
  </si>
  <si>
    <t>in-situ pump</t>
  </si>
  <si>
    <t>Fripiat et al., 2012, doi:10.5194/bg-9-2443-2013</t>
  </si>
  <si>
    <t>Fripiat et al., 2012, doi:10.5194/bg-9-2443-2014</t>
  </si>
  <si>
    <t>Fripiat et al., 2012, doi:10.5194/bg-9-2443-2015</t>
  </si>
  <si>
    <t>Fripiat et al., 2012, doi:10.5194/bg-9-2443-2016</t>
  </si>
  <si>
    <t>Fripiat et al., 2012, doi:10.5194/bg-9-2443-2017</t>
  </si>
  <si>
    <t>Fripiat et al., 2012, doi:10.5194/bg-9-2443-2018</t>
  </si>
  <si>
    <t>Fripiat et al., 2012, doi:10.5194/bg-9-2443-2019</t>
  </si>
  <si>
    <t>Fripiat et al., 2012, doi:10.5194/bg-9-2443-2020</t>
  </si>
  <si>
    <t>Fripiat et al., 2012, doi:10.5194/bg-9-2443-2021</t>
  </si>
  <si>
    <t>Fripiat et al., 2012, doi:10.5194/bg-9-2443-2022</t>
  </si>
  <si>
    <t>Fripiat et al., 2012, doi:10.5194/bg-9-2443-2023</t>
  </si>
  <si>
    <t>Fripiat et al., 2012, doi:10.5194/bg-9-2443-2024</t>
  </si>
  <si>
    <t>Fripiat et al., 2012, doi:10.5194/bg-9-2443-2025</t>
  </si>
  <si>
    <t>Fripiat et al., 2012, doi:10.5194/bg-9-2443-2026</t>
  </si>
  <si>
    <t>Fripiat et al., 2012, doi:10.5194/bg-9-2443-2027</t>
  </si>
  <si>
    <t>Fripiat et al., 2012, doi:10.5194/bg-9-2443-2028</t>
  </si>
  <si>
    <t>Fripiat et al., 2012, doi:10.5194/bg-9-2443-2029</t>
  </si>
  <si>
    <t>Fripiat et al., 2012, doi:10.5194/bg-9-2443-2030</t>
  </si>
  <si>
    <t>Fripiat et al., 2012, doi:10.5194/bg-9-2443-2031</t>
  </si>
  <si>
    <t>Fripiat et al., 2012, doi:10.5194/bg-9-2443-2032</t>
  </si>
  <si>
    <t>Fripiat et al., 2012, doi:10.5194/bg-9-2443-2033</t>
  </si>
  <si>
    <t>Fripiat et al., 2012, doi:10.5194/bg-9-2443-2034</t>
  </si>
  <si>
    <t>Fripiat et al., 2012, doi:10.5194/bg-9-2443-2035</t>
  </si>
  <si>
    <t>Fripiat et al., 2012, doi:10.5194/bg-9-2443-2036</t>
  </si>
  <si>
    <t>Fripiat et al., 2012, doi:10.5194/bg-9-2443-2037</t>
  </si>
  <si>
    <t>Fripiat et al., 2012, doi:10.5194/bg-9-2443-2038</t>
  </si>
  <si>
    <t>Fripiat et al., 2012, doi:10.5194/bg-9-2443-2039</t>
  </si>
  <si>
    <t>Fripiat et al., 2012, doi:10.5194/bg-9-2443-2040</t>
  </si>
  <si>
    <t>Ehlert et al., 2012</t>
  </si>
  <si>
    <t>Peruvian upwelling, slope sediments</t>
  </si>
  <si>
    <t>hand-picked diatoms, leach bSiO2 values also available</t>
  </si>
  <si>
    <t>Pickering et al., 2020</t>
  </si>
  <si>
    <t>Gulf of Mexico</t>
  </si>
  <si>
    <t>Average of 6 discrete measurements at different intervals in 1 core</t>
  </si>
  <si>
    <t>DeMaster, 1981</t>
  </si>
  <si>
    <t>Average of 20 discrete measurements at different intervals in 1 core</t>
  </si>
  <si>
    <t>Geilert et al., 2020</t>
  </si>
  <si>
    <t>Guayamas Basin</t>
  </si>
  <si>
    <t>&gt;</t>
  </si>
  <si>
    <t>heavy liquid scintillation</t>
  </si>
  <si>
    <t>hydrothermal, Pacific</t>
  </si>
  <si>
    <t>OMZ</t>
  </si>
  <si>
    <t>Doering et al., 2016</t>
  </si>
  <si>
    <t>mixed species, 11-32uM sieved sediments, &gt;95% pure diatom fraction verified by smear slides</t>
  </si>
  <si>
    <t>11-32uM</t>
  </si>
  <si>
    <t>Coscinodiscus, hand-picked</t>
  </si>
  <si>
    <t>Location</t>
  </si>
  <si>
    <t>Core name</t>
  </si>
  <si>
    <t>Latitude</t>
  </si>
  <si>
    <t>Longitude (deg E)</t>
  </si>
  <si>
    <t>depth (below SWI)</t>
  </si>
  <si>
    <t>-</t>
  </si>
  <si>
    <t>Ng et al., 2019; https://doi.org/10.1016/j.epsl.2019.115877
0012-821X</t>
  </si>
  <si>
    <t>Greenland shelf</t>
  </si>
  <si>
    <t>DY081-MGA1</t>
  </si>
  <si>
    <t>DY081-MGA2</t>
  </si>
  <si>
    <t>DY081-MGA3</t>
  </si>
  <si>
    <t>DY081-MGA4</t>
  </si>
  <si>
    <t>DY081-MGA5</t>
  </si>
  <si>
    <t>DY081-MGA6</t>
  </si>
  <si>
    <t>DY081-MGA7</t>
  </si>
  <si>
    <t>Geilert et al., 2020; bg-17-1745-2020-t01.xlsx</t>
  </si>
  <si>
    <t>27∘33.301′,</t>
  </si>
  <si>
    <t>111∘32.883′</t>
  </si>
  <si>
    <t>Bottom water</t>
  </si>
  <si>
    <t>27∘28.165′,</t>
  </si>
  <si>
    <t>111∘28.347′</t>
  </si>
  <si>
    <t>BW</t>
  </si>
  <si>
    <t>27∘30.282′,</t>
  </si>
  <si>
    <t>111∘40.770′</t>
  </si>
  <si>
    <t>27∘26.925′,</t>
  </si>
  <si>
    <t>111∘29.926′</t>
  </si>
  <si>
    <t>27∘24.577′,</t>
  </si>
  <si>
    <t>111∘23.265′</t>
  </si>
  <si>
    <t>27∘42.410′,</t>
  </si>
  <si>
    <t>111∘13.656′</t>
  </si>
  <si>
    <t>–0.5</t>
  </si>
  <si>
    <t>–0.3</t>
  </si>
  <si>
    <t>−0.2</t>
  </si>
  <si>
    <t xml:space="preserve">Ehlert et al., 2016, http://dx.doi.org/10.1016/j.gca.2016.07.022 </t>
  </si>
  <si>
    <t>Abelmann_etal_2015</t>
  </si>
  <si>
    <t>unknown</t>
  </si>
  <si>
    <t>DeLaRocha_etal_2003</t>
  </si>
  <si>
    <t>Woods Hole</t>
  </si>
  <si>
    <t>Gulf of California</t>
  </si>
  <si>
    <t>NE Pacific</t>
  </si>
  <si>
    <t>NaN</t>
  </si>
  <si>
    <t>Douthitt_1988</t>
  </si>
  <si>
    <t>Pacific</t>
  </si>
  <si>
    <t>Sars seamount</t>
  </si>
  <si>
    <t>Scotia Sea</t>
  </si>
  <si>
    <t>Core-top</t>
  </si>
  <si>
    <t>Wille_etal_2010</t>
  </si>
  <si>
    <t>Tasmania</t>
  </si>
  <si>
    <t>New Zealand</t>
  </si>
  <si>
    <t>location/sample info</t>
  </si>
  <si>
    <t>type</t>
  </si>
  <si>
    <t>Savage_etal_2013</t>
  </si>
  <si>
    <t>Banks Peninsula, New Zealand</t>
  </si>
  <si>
    <t>loess</t>
  </si>
  <si>
    <t>Kansas, USA</t>
  </si>
  <si>
    <t>Muscatine, Iowa, USA</t>
  </si>
  <si>
    <t>Kaiserstuhl, Germany</t>
  </si>
  <si>
    <t>Hungary</t>
  </si>
  <si>
    <t>China</t>
  </si>
  <si>
    <t>Cornelis_etal_2010</t>
  </si>
  <si>
    <t>Clay</t>
  </si>
  <si>
    <t>soil</t>
  </si>
  <si>
    <t>Bulk soil 0–7.5 cm</t>
  </si>
  <si>
    <t>Bulk soil 30–45 cm</t>
  </si>
  <si>
    <t>Douglas fir - Oh</t>
  </si>
  <si>
    <t>Douglas fir - Forest floor leachate</t>
  </si>
  <si>
    <t>European Beech - Oh</t>
  </si>
  <si>
    <t>European Beech - Forest floor leachate</t>
  </si>
  <si>
    <t>Frings_etal_2014</t>
  </si>
  <si>
    <t>Okavango Delta, clay separates</t>
  </si>
  <si>
    <t>Pogge_von_Strandmann_etal_2012</t>
  </si>
  <si>
    <t>Iceland soil</t>
  </si>
  <si>
    <t>Pokrovsky_etal_2005</t>
  </si>
  <si>
    <t>mineral soil, Siberia</t>
  </si>
  <si>
    <t>Bern_etal_2010</t>
  </si>
  <si>
    <t>bulk soil, Hawaii</t>
  </si>
  <si>
    <t>Ding_etal_2005</t>
  </si>
  <si>
    <t>rice paddy soil, China</t>
  </si>
  <si>
    <t>Opfergelt_etal_2010</t>
  </si>
  <si>
    <t>bulk soil, Cameroon</t>
  </si>
  <si>
    <t>Opfergelt_etal_2012</t>
  </si>
  <si>
    <t>bulk soil, Guadaloupe</t>
  </si>
  <si>
    <t>Steinhoefel_etal_2011</t>
  </si>
  <si>
    <t>bulk soil, Germany</t>
  </si>
  <si>
    <t>Ziegler_etal_2005</t>
  </si>
  <si>
    <t>East Pacific Rise</t>
  </si>
  <si>
    <t>category</t>
  </si>
  <si>
    <t>COSCAT</t>
  </si>
  <si>
    <t>Cockerton et al., 2013, https://doi.org/10.1016/j.quascirev.2012.12.005</t>
  </si>
  <si>
    <t>White Nile</t>
  </si>
  <si>
    <t>upstream</t>
  </si>
  <si>
    <t>0003</t>
  </si>
  <si>
    <t>Cockerton et al., 2013, https://doi.org/10.1016/j.quascirev.2012.12.006</t>
  </si>
  <si>
    <t>Cockerton et al., 2013, https://doi.org/10.1016/j.quascirev.2012.12.007</t>
  </si>
  <si>
    <t>Cockerton et al., 2013, https://doi.org/10.1016/j.quascirev.2012.12.008</t>
  </si>
  <si>
    <t>Cockerton et al., 2013, https://doi.org/10.1016/j.quascirev.2012.12.009</t>
  </si>
  <si>
    <t>Cockerton et al., 2013, https://doi.org/10.1016/j.quascirev.2012.12.010</t>
  </si>
  <si>
    <t>Cockerton et al., 2013, https://doi.org/10.1016/j.quascirev.2012.12.011</t>
  </si>
  <si>
    <t>Blue Nile and Atbara</t>
  </si>
  <si>
    <t>Cockerton et al., 2013, https://doi.org/10.1016/j.quascirev.2012.12.012</t>
  </si>
  <si>
    <t>Cockerton et al., 2013, https://doi.org/10.1016/j.quascirev.2012.12.013</t>
  </si>
  <si>
    <t>Cockerton et al., 2013, https://doi.org/10.1016/j.quascirev.2012.12.014</t>
  </si>
  <si>
    <t>Cockerton et al., 2013, https://doi.org/10.1016/j.quascirev.2012.12.015</t>
  </si>
  <si>
    <t>Cockerton et al., 2013, https://doi.org/10.1016/j.quascirev.2012.12.016</t>
  </si>
  <si>
    <t>Main Nile</t>
  </si>
  <si>
    <t>Cockerton et al., 2013, https://doi.org/10.1016/j.quascirev.2012.12.017</t>
  </si>
  <si>
    <t>Main Nile, near River Mouth to Med Sea</t>
  </si>
  <si>
    <t>mouth</t>
  </si>
  <si>
    <t>Hughes et al., 2012; doi:10.1016/j.chemgeo.2012.03.016</t>
  </si>
  <si>
    <t>Tana River</t>
  </si>
  <si>
    <t>headwaters</t>
  </si>
  <si>
    <t>0006</t>
  </si>
  <si>
    <t>Estuary water sample d30Si available</t>
  </si>
  <si>
    <t>Masinga Dam</t>
  </si>
  <si>
    <t>Main river</t>
  </si>
  <si>
    <t>River mouth</t>
  </si>
  <si>
    <t>Cardinal et al., 2010, https://doi.org/10.1029/2010GL043413</t>
  </si>
  <si>
    <t>Congo River, 2 tributaries</t>
  </si>
  <si>
    <t>0014</t>
  </si>
  <si>
    <t>Cardinal et al., 2010, https://doi.org/10.1029/2010GL043414</t>
  </si>
  <si>
    <t>Cardinal et al., 2010, https://doi.org/10.1029/2010GL043415</t>
  </si>
  <si>
    <t>Cardinal et al., 2010, https://doi.org/10.1029/2010GL043416</t>
  </si>
  <si>
    <t>Cardinal et al., 2010, https://doi.org/10.1029/2010GL043417</t>
  </si>
  <si>
    <t>Cardinal et al., 2010, https://doi.org/10.1029/2010GL043418</t>
  </si>
  <si>
    <t>Cardinal et al., 2010, https://doi.org/10.1029/2010GL043419</t>
  </si>
  <si>
    <t>Cardinal et al., 2010, https://doi.org/10.1029/2010GL043420</t>
  </si>
  <si>
    <t>Cardinal et al., 2010, https://doi.org/10.1029/2010GL043421</t>
  </si>
  <si>
    <t>Cardinal et al., 2010, https://doi.org/10.1029/2010GL043422</t>
  </si>
  <si>
    <t>Cardinal et al., 2010, https://doi.org/10.1029/2010GL043423</t>
  </si>
  <si>
    <t>Cardinal et al., 2010, https://doi.org/10.1029/2010GL043424</t>
  </si>
  <si>
    <t>Cardinal et al., 2010, https://doi.org/10.1029/2010GL043425</t>
  </si>
  <si>
    <t>Congo River, closest to river mouth to Atlantic Ocean</t>
  </si>
  <si>
    <t>Cardinal et al., 2010, https://doi.org/10.1029/2010GL043426</t>
  </si>
  <si>
    <t>Cardinal et al., 2010, https://doi.org/10.1029/2010GL043427</t>
  </si>
  <si>
    <t>Cardinal et al., 2010, https://doi.org/10.1029/2010GL043428</t>
  </si>
  <si>
    <t>Cardinal et al., 2010, https://doi.org/10.1029/2010GL043429</t>
  </si>
  <si>
    <t>Cardinal et al., 2010, https://doi.org/10.1029/2010GL043430</t>
  </si>
  <si>
    <t>Cardinal et al., 2010, https://doi.org/10.1029/2010GL043431</t>
  </si>
  <si>
    <t>?</t>
  </si>
  <si>
    <t>De La Rocha et al., 2000, https://doi.org/10.1016/j.quascirev.2012.12.007</t>
  </si>
  <si>
    <t>Congo River, Brazzaville</t>
  </si>
  <si>
    <t>De La Rocha et al., 2000, https://doi.org/10.1016/j.quascirev.2012.12.008</t>
  </si>
  <si>
    <t>Congo River, Zaire</t>
  </si>
  <si>
    <t>Hughes et al., 2011; doi:10.4319/lo.2011.56.2.0551</t>
  </si>
  <si>
    <t>Congo</t>
  </si>
  <si>
    <t>river mouth</t>
  </si>
  <si>
    <t>De La Rocha et al., 2000, https://doi.org/10.1016/j.quascirev.2012.12.009</t>
  </si>
  <si>
    <t>Niger River, Bani</t>
  </si>
  <si>
    <t>0016</t>
  </si>
  <si>
    <t>Delvaux et al 2013, http://dx.doi.org/10.1016/j.jmarsys.2013.01.004</t>
  </si>
  <si>
    <t>Scheldt, winter 2003</t>
  </si>
  <si>
    <t>0403</t>
  </si>
  <si>
    <t>Delvaux et al 2013, http://dx.doi.org/10.1016/j.jmarsys.2013.01.005</t>
  </si>
  <si>
    <t>Delvaux et al 2013, http://dx.doi.org/10.1016/j.jmarsys.2013.01.006</t>
  </si>
  <si>
    <t>Delvaux et al 2013, http://dx.doi.org/10.1016/j.jmarsys.2013.01.007</t>
  </si>
  <si>
    <t>Delvaux et al 2013, http://dx.doi.org/10.1016/j.jmarsys.2013.01.008</t>
  </si>
  <si>
    <t>Delvaux et al 2013, http://dx.doi.org/10.1016/j.jmarsys.2013.01.009</t>
  </si>
  <si>
    <t>Delvaux et al 2013, http://dx.doi.org/10.1016/j.jmarsys.2013.01.010</t>
  </si>
  <si>
    <t>Delvaux et al 2013, http://dx.doi.org/10.1016/j.jmarsys.2013.01.011</t>
  </si>
  <si>
    <t>Delvaux et al 2013, http://dx.doi.org/10.1016/j.jmarsys.2013.01.012</t>
  </si>
  <si>
    <t>Scheldt River mouth, winter 2003</t>
  </si>
  <si>
    <t>Delvaux et al 2013, http://dx.doi.org/10.1016/j.jmarsys.2013.01.013</t>
  </si>
  <si>
    <t>Scheldt, spring 2003</t>
  </si>
  <si>
    <t>Delvaux et al 2013, http://dx.doi.org/10.1016/j.jmarsys.2013.01.014</t>
  </si>
  <si>
    <t>Delvaux et al 2013, http://dx.doi.org/10.1016/j.jmarsys.2013.01.015</t>
  </si>
  <si>
    <t>Delvaux et al 2013, http://dx.doi.org/10.1016/j.jmarsys.2013.01.016</t>
  </si>
  <si>
    <t>Delvaux et al 2013, http://dx.doi.org/10.1016/j.jmarsys.2013.01.017</t>
  </si>
  <si>
    <t>Delvaux et al 2013, http://dx.doi.org/10.1016/j.jmarsys.2013.01.018</t>
  </si>
  <si>
    <t>Delvaux et al 2013, http://dx.doi.org/10.1016/j.jmarsys.2013.01.019</t>
  </si>
  <si>
    <t>Delvaux et al 2013, http://dx.doi.org/10.1016/j.jmarsys.2013.01.020</t>
  </si>
  <si>
    <t>Delvaux et al 2013, http://dx.doi.org/10.1016/j.jmarsys.2013.01.021</t>
  </si>
  <si>
    <t>Scheldt River mouth, spring 2003</t>
  </si>
  <si>
    <t>Delvaux et al 2013, http://dx.doi.org/10.1016/j.jmarsys.2013.01.022</t>
  </si>
  <si>
    <t>Scheldt, summer 2008</t>
  </si>
  <si>
    <t>Delvaux et al 2013, http://dx.doi.org/10.1016/j.jmarsys.2013.01.023</t>
  </si>
  <si>
    <t>Delvaux et al 2013, http://dx.doi.org/10.1016/j.jmarsys.2013.01.024</t>
  </si>
  <si>
    <t>Delvaux et al 2013, http://dx.doi.org/10.1016/j.jmarsys.2013.01.025</t>
  </si>
  <si>
    <t>Delvaux et al 2013, http://dx.doi.org/10.1016/j.jmarsys.2013.01.026</t>
  </si>
  <si>
    <t>Delvaux et al 2013, http://dx.doi.org/10.1016/j.jmarsys.2013.01.027</t>
  </si>
  <si>
    <t>Delvaux et al 2013, http://dx.doi.org/10.1016/j.jmarsys.2013.01.028</t>
  </si>
  <si>
    <t>Delvaux et al 2013, http://dx.doi.org/10.1016/j.jmarsys.2013.01.029</t>
  </si>
  <si>
    <t>Delvaux et al 2013, http://dx.doi.org/10.1016/j.jmarsys.2013.01.030</t>
  </si>
  <si>
    <t>Scheldt River mouth, summer 2008</t>
  </si>
  <si>
    <t>Delvaux et al 2013, http://dx.doi.org/10.1016/j.jmarsys.2013.01.031</t>
  </si>
  <si>
    <t>Scheldt, fall2003</t>
  </si>
  <si>
    <t>Delvaux et al 2013, http://dx.doi.org/10.1016/j.jmarsys.2013.01.032</t>
  </si>
  <si>
    <t>Delvaux et al 2013, http://dx.doi.org/10.1016/j.jmarsys.2013.01.033</t>
  </si>
  <si>
    <t>Delvaux et al 2013, http://dx.doi.org/10.1016/j.jmarsys.2013.01.034</t>
  </si>
  <si>
    <t>Delvaux et al 2013, http://dx.doi.org/10.1016/j.jmarsys.2013.01.035</t>
  </si>
  <si>
    <t>Delvaux et al 2013, http://dx.doi.org/10.1016/j.jmarsys.2013.01.036</t>
  </si>
  <si>
    <t>Delvaux et al 2013, http://dx.doi.org/10.1016/j.jmarsys.2013.01.037</t>
  </si>
  <si>
    <t>Delvaux et al 2013, http://dx.doi.org/10.1016/j.jmarsys.2013.01.038</t>
  </si>
  <si>
    <t>Scheldt River mouth, fall 2003</t>
  </si>
  <si>
    <t>Opfergelt et al., 2013, http://dx.doi.org/10.1016/j.epsl.2013.03.025</t>
  </si>
  <si>
    <t>A1, exit of Skorradalsvatn, Iceland</t>
  </si>
  <si>
    <t>0407</t>
  </si>
  <si>
    <t>A3, Grimsa river, Iceland</t>
  </si>
  <si>
    <t>Grimsa River, Iceland</t>
  </si>
  <si>
    <t>Hvita river at Ferjukot</t>
  </si>
  <si>
    <t>Noroura river</t>
  </si>
  <si>
    <t>Ivera river</t>
  </si>
  <si>
    <t>Hvita river at Klafoss</t>
  </si>
  <si>
    <t>Tributary to Hvita</t>
  </si>
  <si>
    <t>Upper Noroura river</t>
  </si>
  <si>
    <t>Hvita river</t>
  </si>
  <si>
    <t>Norolingafljot river</t>
  </si>
  <si>
    <t>top of Grimsa river</t>
  </si>
  <si>
    <t>Skeiorara river</t>
  </si>
  <si>
    <t>Virkisa river</t>
  </si>
  <si>
    <t>Skaftafellsa river</t>
  </si>
  <si>
    <t>Sandgfgjukvisl river</t>
  </si>
  <si>
    <t>Skafta river</t>
  </si>
  <si>
    <t>Georg et al, 2007; doi:10.1016/j.epsl.2007.07.004</t>
  </si>
  <si>
    <t>Iceland</t>
  </si>
  <si>
    <t>Close to river mouths</t>
  </si>
  <si>
    <t>De La Rocha et al., 2000, https://doi.org/10.1016/j.quascirev.2012.12.012</t>
  </si>
  <si>
    <t>Rock Creak River, Sierra Nevada Mtns, California</t>
  </si>
  <si>
    <t>0805</t>
  </si>
  <si>
    <t>De La Rocha et al., 2000, https://doi.org/10.1016/j.quascirev.2012.12.010</t>
  </si>
  <si>
    <t>American River, California</t>
  </si>
  <si>
    <t>0807</t>
  </si>
  <si>
    <t>De La Rocha et al., 2000, https://doi.org/10.1016/j.quascirev.2012.12.011</t>
  </si>
  <si>
    <t>Sacramento River, California</t>
  </si>
  <si>
    <t>De La Rocha et al., 2000, https://doi.org/10.1016/j.quascirev.2012.12.005</t>
  </si>
  <si>
    <t>Amazon River, Obidos</t>
  </si>
  <si>
    <t>1104</t>
  </si>
  <si>
    <t>De La Rocha et al., 2000, https://doi.org/10.1016/j.quascirev.2012.12.006</t>
  </si>
  <si>
    <t>Amazon, integrated</t>
  </si>
  <si>
    <t>Hughes et al, 2013; http://dx.doi.org/10.1016/j.gca.2013.07.040</t>
  </si>
  <si>
    <t>Amazon</t>
  </si>
  <si>
    <t>Madeira</t>
  </si>
  <si>
    <t>upstream of Amazon confluence</t>
  </si>
  <si>
    <t>Solimoes</t>
  </si>
  <si>
    <t>Tapajos</t>
  </si>
  <si>
    <t>Cloe to river mouth</t>
  </si>
  <si>
    <t>Branco</t>
  </si>
  <si>
    <t>Negro</t>
  </si>
  <si>
    <t>Amazon River</t>
  </si>
  <si>
    <t>S&lt;10</t>
  </si>
  <si>
    <t>Pokrovsky et al., 2013, http://dx.doi.org/10.1016/j.chemgeo.2013.07.016</t>
  </si>
  <si>
    <t>Tunguska River, seasonal data</t>
  </si>
  <si>
    <t>1308</t>
  </si>
  <si>
    <t>Pokrovsky et al., 2013, http://dx.doi.org/10.1016/j.chemgeo.2013.07.017</t>
  </si>
  <si>
    <t>Pokrovsky et al., 2013, http://dx.doi.org/10.1016/j.chemgeo.2013.07.018</t>
  </si>
  <si>
    <t>Pokrovsky et al., 2013, http://dx.doi.org/10.1016/j.chemgeo.2013.07.019</t>
  </si>
  <si>
    <t>Pokrovsky et al., 2013, http://dx.doi.org/10.1016/j.chemgeo.2013.07.020</t>
  </si>
  <si>
    <t>Pokrovsky et al., 2013, http://dx.doi.org/10.1016/j.chemgeo.2013.07.021</t>
  </si>
  <si>
    <t>Pokrovsky et al., 2013, http://dx.doi.org/10.1016/j.chemgeo.2013.07.022</t>
  </si>
  <si>
    <t>Pokrovsky et al., 2013, http://dx.doi.org/10.1016/j.chemgeo.2013.07.023</t>
  </si>
  <si>
    <t>Pokrovsky et al., 2013, http://dx.doi.org/10.1016/j.chemgeo.2013.07.024</t>
  </si>
  <si>
    <t>Pokrovsky et al., 2013, http://dx.doi.org/10.1016/j.chemgeo.2013.07.025</t>
  </si>
  <si>
    <t>Pokrovsky et al., 2013, http://dx.doi.org/10.1016/j.chemgeo.2013.07.026</t>
  </si>
  <si>
    <t>Pokrovsky et al., 2013, http://dx.doi.org/10.1016/j.chemgeo.2013.07.027</t>
  </si>
  <si>
    <t>Pokrovsky et al., 2013, http://dx.doi.org/10.1016/j.chemgeo.2013.07.028</t>
  </si>
  <si>
    <t>Pokrovsky et al., 2013, http://dx.doi.org/10.1016/j.chemgeo.2013.07.029</t>
  </si>
  <si>
    <t>Pokrovsky et al., 2013, http://dx.doi.org/10.1016/j.chemgeo.2013.07.030</t>
  </si>
  <si>
    <t>Pokrovsky et al., 2013, http://dx.doi.org/10.1016/j.chemgeo.2013.07.031</t>
  </si>
  <si>
    <t>Kochechum River, seasonal data</t>
  </si>
  <si>
    <t>Pokrovsky et al., 2013, http://dx.doi.org/10.1016/j.chemgeo.2013.07.032</t>
  </si>
  <si>
    <t>Pokrovsky et al., 2013, http://dx.doi.org/10.1016/j.chemgeo.2013.07.033</t>
  </si>
  <si>
    <t>Pokrovsky et al., 2013, http://dx.doi.org/10.1016/j.chemgeo.2013.07.034</t>
  </si>
  <si>
    <t>Pokrovsky et al., 2013, http://dx.doi.org/10.1016/j.chemgeo.2013.07.035</t>
  </si>
  <si>
    <t>Pokrovsky et al., 2013, http://dx.doi.org/10.1016/j.chemgeo.2013.07.036</t>
  </si>
  <si>
    <t>Pokrovsky et al., 2013, http://dx.doi.org/10.1016/j.chemgeo.2013.07.037</t>
  </si>
  <si>
    <t>Pokrovsky et al., 2013, http://dx.doi.org/10.1016/j.chemgeo.2013.07.038</t>
  </si>
  <si>
    <t>Pokrovsky et al., 2013, http://dx.doi.org/10.1016/j.chemgeo.2013.07.039</t>
  </si>
  <si>
    <t>Pokrovsky et al., 2013, http://dx.doi.org/10.1016/j.chemgeo.2013.07.040</t>
  </si>
  <si>
    <t>Pokrovsky et al., 2013, http://dx.doi.org/10.1016/j.chemgeo.2013.07.041</t>
  </si>
  <si>
    <t>Pokrovsky et al., 2013, http://dx.doi.org/10.1016/j.chemgeo.2013.07.042</t>
  </si>
  <si>
    <t>Pokrovsky et al., 2013, http://dx.doi.org/10.1016/j.chemgeo.2013.07.043</t>
  </si>
  <si>
    <t>Pokrovsky et al., 2013, http://dx.doi.org/10.1016/j.chemgeo.2013.07.044</t>
  </si>
  <si>
    <t>Pokrovsky et al., 2013, http://dx.doi.org/10.1016/j.chemgeo.2013.07.045</t>
  </si>
  <si>
    <t>Pokrovsky et al., 2013, http://dx.doi.org/10.1016/j.chemgeo.2013.07.046</t>
  </si>
  <si>
    <t>Pokrovsky et al., 2013, http://dx.doi.org/10.1016/j.chemgeo.2013.07.047</t>
  </si>
  <si>
    <t>Pokrovsky et al., 2013, http://dx.doi.org/10.1016/j.chemgeo.2013.07.048</t>
  </si>
  <si>
    <t>Pokrovsky et al., 2013, http://dx.doi.org/10.1016/j.chemgeo.2013.07.049</t>
  </si>
  <si>
    <t>Pokrovsky et al., 2013, http://dx.doi.org/10.1016/j.chemgeo.2013.07.050</t>
  </si>
  <si>
    <t>Pokrovsky et al., 2013, http://dx.doi.org/10.1016/j.chemgeo.2013.07.051</t>
  </si>
  <si>
    <t>Pokrovsky et al., 2013, http://dx.doi.org/10.1016/j.chemgeo.2013.07.052</t>
  </si>
  <si>
    <t>Pokrovsky et al., 2013, http://dx.doi.org/10.1016/j.chemgeo.2013.07.053</t>
  </si>
  <si>
    <t>Pokrovsky et al., 2013, http://dx.doi.org/10.1016/j.chemgeo.2013.07.054</t>
  </si>
  <si>
    <t>Pokrovsky et al., 2013, http://dx.doi.org/10.1016/j.chemgeo.2013.07.055</t>
  </si>
  <si>
    <t>Pokrovsky et al., 2013, http://dx.doi.org/10.1016/j.chemgeo.2013.07.056</t>
  </si>
  <si>
    <t>Pokrovsky et al., 2013, http://dx.doi.org/10.1016/j.chemgeo.2013.07.057</t>
  </si>
  <si>
    <t>Pokrovsky et al., 2013, http://dx.doi.org/10.1016/j.chemgeo.2013.07.058</t>
  </si>
  <si>
    <t>Kulingdakan River, seasonal data</t>
  </si>
  <si>
    <t>Pokrovsky et al., 2013, http://dx.doi.org/10.1016/j.chemgeo.2013.07.059</t>
  </si>
  <si>
    <t>Pokrovsky et al., 2013, http://dx.doi.org/10.1016/j.chemgeo.2013.07.060</t>
  </si>
  <si>
    <t>Pokrovsky et al., 2013, http://dx.doi.org/10.1016/j.chemgeo.2013.07.061</t>
  </si>
  <si>
    <t>Pokrovsky et al., 2013, http://dx.doi.org/10.1016/j.chemgeo.2013.07.062</t>
  </si>
  <si>
    <t>Pokrovsky et al., 2013, http://dx.doi.org/10.1016/j.chemgeo.2013.07.063</t>
  </si>
  <si>
    <t>Pokrovsky et al., 2013, http://dx.doi.org/10.1016/j.chemgeo.2013.07.064</t>
  </si>
  <si>
    <t>Pokrovsky et al., 2013, http://dx.doi.org/10.1016/j.chemgeo.2013.07.065</t>
  </si>
  <si>
    <t>Pokrovsky et al., 2013, http://dx.doi.org/10.1016/j.chemgeo.2013.07.066</t>
  </si>
  <si>
    <t>Pokrovsky et al., 2013, http://dx.doi.org/10.1016/j.chemgeo.2013.07.067</t>
  </si>
  <si>
    <t>Pokrovsky et al., 2013, http://dx.doi.org/10.1016/j.chemgeo.2013.07.068</t>
  </si>
  <si>
    <t>Pokrovsky et al., 2013, http://dx.doi.org/10.1016/j.chemgeo.2013.07.069</t>
  </si>
  <si>
    <t>Pokrovsky et al., 2013, http://dx.doi.org/10.1016/j.chemgeo.2013.07.070</t>
  </si>
  <si>
    <t>Pokrovsky et al., 2013, http://dx.doi.org/10.1016/j.chemgeo.2013.07.071</t>
  </si>
  <si>
    <t>Ding et al., 2011, doi:10.1016/j.gca.2011.07.040</t>
  </si>
  <si>
    <t>Eling Lake, Qinghai Provinc</t>
  </si>
  <si>
    <t>1325</t>
  </si>
  <si>
    <t>Madua Count, Qinghai Province</t>
  </si>
  <si>
    <t>Daru County, Qinghai Province</t>
  </si>
  <si>
    <t>Lajia, Maxin County, Qinghai Province</t>
  </si>
  <si>
    <t>Tangnaihe, Xinhai County, Qinghai Province</t>
  </si>
  <si>
    <t>Guide County, Qinghai Province</t>
  </si>
  <si>
    <t>Xiaochuan, Yongjing County, Gansu Province</t>
  </si>
  <si>
    <t>Langzhou City, Gansu Province</t>
  </si>
  <si>
    <t>Qingtongxia City,, Gansu Province</t>
  </si>
  <si>
    <t>Shizuishan City, Ninxia Autonomous Region</t>
  </si>
  <si>
    <t>Bayangaole, Denkou County, Inner Mongolia</t>
  </si>
  <si>
    <t>Toudaoguai, Tuoketuo County, Inner Mongolia</t>
  </si>
  <si>
    <t>Hequ County, Shaanxi Province</t>
  </si>
  <si>
    <t>Fugu County, Shaanxi Province</t>
  </si>
  <si>
    <t>Wubao County, Shaanxi Province</t>
  </si>
  <si>
    <t>Longmen, Hancheng County, Shaanxi Province</t>
  </si>
  <si>
    <t>Tongguan County, Shaanxi Province</t>
  </si>
  <si>
    <t>Sanmenxia City, Henan Province</t>
  </si>
  <si>
    <t>Xiaolangdi, Jiyuan City, Henan Province</t>
  </si>
  <si>
    <t>Huayuankou, Zhengzhou City, Henan Province</t>
  </si>
  <si>
    <t>Gaocun, Doming County, Shandong Province</t>
  </si>
  <si>
    <t>Sunkou, Liangshan County, Shandong Province</t>
  </si>
  <si>
    <t>Aishan, Liaocheng City, Shandong Province</t>
  </si>
  <si>
    <t>Luolou, Jinan City, Shandong Province</t>
  </si>
  <si>
    <t>Lijin County, Shandong Province</t>
  </si>
  <si>
    <t>Minhe County, Qinghai Province</t>
  </si>
  <si>
    <t>Baijiachuan, Qingjian County, Shaanxi Province</t>
  </si>
  <si>
    <t>Huaxian, Shaanxi Province</t>
  </si>
  <si>
    <t>Heishiguan, Gongyi City, Henan Province</t>
  </si>
  <si>
    <t>Ding et al., 2004, doi:10.1016/S0016-7037(03)00264-3</t>
  </si>
  <si>
    <t>YZ-01</t>
  </si>
  <si>
    <t>1326</t>
  </si>
  <si>
    <t>YZ-02</t>
  </si>
  <si>
    <t>YZ-03</t>
  </si>
  <si>
    <t>YZ-04</t>
  </si>
  <si>
    <t>YZ-05</t>
  </si>
  <si>
    <t>YZ-06</t>
  </si>
  <si>
    <t>YZ-07</t>
  </si>
  <si>
    <t>YZ-08</t>
  </si>
  <si>
    <t>YZ-09</t>
  </si>
  <si>
    <t>YZ-10</t>
  </si>
  <si>
    <t>YZ-11</t>
  </si>
  <si>
    <t>YZ-12</t>
  </si>
  <si>
    <t>YZ-13</t>
  </si>
  <si>
    <t>YZ-14</t>
  </si>
  <si>
    <t>YZ-15</t>
  </si>
  <si>
    <t>YZ-16</t>
  </si>
  <si>
    <t>YZ-17</t>
  </si>
  <si>
    <t>Yangtze River</t>
  </si>
  <si>
    <t>Pearl River</t>
  </si>
  <si>
    <t>1327</t>
  </si>
  <si>
    <t>S&lt;4</t>
  </si>
  <si>
    <t>S&lt;5</t>
  </si>
  <si>
    <t>S&lt;6</t>
  </si>
  <si>
    <t>S&lt;7</t>
  </si>
  <si>
    <t>Frings et al., 2015, https://doi.org/10.1016/j.epsl.2015.06.049</t>
  </si>
  <si>
    <t>Ganges plain</t>
  </si>
  <si>
    <t>1336</t>
  </si>
  <si>
    <t>Ganges plain, closest sample to river mouth</t>
  </si>
  <si>
    <t>Alleman et al., 2005, Silicon isotopic fractionation in Lake Tanganyika and its main tributaries</t>
  </si>
  <si>
    <t>Lake Tanganyika</t>
  </si>
  <si>
    <t>converted from d29Si; external error (n=10) of 0035permil</t>
  </si>
  <si>
    <t>Pryer et al., 2020</t>
  </si>
  <si>
    <t>Río Ventisqueros</t>
  </si>
  <si>
    <t>glacial cover impacts on d30Si compositions</t>
  </si>
  <si>
    <t>Río Leones</t>
  </si>
  <si>
    <t>Río Baker –Nef.</t>
  </si>
  <si>
    <t>Río Baker –Tortel</t>
  </si>
  <si>
    <t>Río Pascua</t>
  </si>
  <si>
    <t>Lago Colgante</t>
  </si>
  <si>
    <t>Ventisquero Yelcho</t>
  </si>
  <si>
    <t>Río Exploradores</t>
  </si>
  <si>
    <t>Río Huemules A</t>
  </si>
  <si>
    <t>Río Huemules B</t>
  </si>
  <si>
    <t>Glacial tributary</t>
  </si>
  <si>
    <t>Hatton et al., 2019; https://doi.org/10.1098/rspa.2019.0098</t>
  </si>
  <si>
    <t>Disko 6</t>
  </si>
  <si>
    <t xml:space="preserve">external error of 0.08permil; </t>
  </si>
  <si>
    <t>Hatton et al., 2019; https://doi.org/10.1098/rspa.2019.0099</t>
  </si>
  <si>
    <t>Disko 10</t>
  </si>
  <si>
    <t>Hatton et al., 2019; https://doi.org/10.1098/rspa.2019.0100</t>
  </si>
  <si>
    <t>Disko 11</t>
  </si>
  <si>
    <t>Hatton et al., 2019; https://doi.org/10.1098/rspa.2019.0101</t>
  </si>
  <si>
    <t>Disko 13</t>
  </si>
  <si>
    <t>Hatton et al., 2019; https://doi.org/10.1098/rspa.2019.0102</t>
  </si>
  <si>
    <t>Kuannersuit</t>
  </si>
  <si>
    <t>Hatton et al., 2019; https://doi.org/10.1098/rspa.2019.0103</t>
  </si>
  <si>
    <t>Nansenbreen</t>
  </si>
  <si>
    <t>Hatton et al., 2019; https://doi.org/10.1098/rspa.2019.0104</t>
  </si>
  <si>
    <t>Sefströmbreen</t>
  </si>
  <si>
    <t>Hatton et al., 2019; https://doi.org/10.1098/rspa.2019.0105</t>
  </si>
  <si>
    <t>Ebbabreen</t>
  </si>
  <si>
    <t>Hatton et al., 2019; https://doi.org/10.1098/rspa.2019.0106</t>
  </si>
  <si>
    <t>Langjökull</t>
  </si>
  <si>
    <t>Hatton et al., 2019; https://doi.org/10.1098/rspa.2019.0107</t>
  </si>
  <si>
    <t>Sólheimajökull</t>
  </si>
  <si>
    <t>Hatton et al., 2019; https://doi.org/10.1098/rspa.2019.0108</t>
  </si>
  <si>
    <t>Skaftafellsjökull</t>
  </si>
  <si>
    <t>Hatton et al., 2019; https://doi.org/10.1098/rspa.2019.0109</t>
  </si>
  <si>
    <t>Eyjabakkajökull</t>
  </si>
  <si>
    <t>Hatton et al., 2019; https://doi.org/10.1098/rspa.2019.0110</t>
  </si>
  <si>
    <t>Drangajökull</t>
  </si>
  <si>
    <t>Hatton et al., 2019; https://doi.org/10.1098/rspa.2019.0111</t>
  </si>
  <si>
    <t>Styggedalsbreen</t>
  </si>
  <si>
    <t>Hatton et al., 2019; https://doi.org/10.1098/rspa.2019.0112</t>
  </si>
  <si>
    <t>Austerdalsbreen</t>
  </si>
  <si>
    <t>Hatton et al., 2019; https://doi.org/10.1098/rspa.2019.0113</t>
  </si>
  <si>
    <t>Bøverbreen</t>
  </si>
  <si>
    <t>Hatton et al., 2019; https://doi.org/10.1098/rspa.2019.0114</t>
  </si>
  <si>
    <t>Herbert</t>
  </si>
  <si>
    <t>Hatton et al., 2019; https://doi.org/10.1098/rspa.2019.0115</t>
  </si>
  <si>
    <t>Mendenhall</t>
  </si>
  <si>
    <t>Hatton et al., 2019; https://doi.org/10.1098/rspa.2019.0116</t>
  </si>
  <si>
    <t>Lemon</t>
  </si>
  <si>
    <t>Hatton et al., 2019; https://doi.org/10.1098/rspa.2019.0117</t>
  </si>
  <si>
    <t>Eagle</t>
  </si>
  <si>
    <t>Hatton et al., 2019; https://doi.org/10.1098/rspa.2019.0118</t>
  </si>
  <si>
    <t>Watson River</t>
  </si>
  <si>
    <t>Opfergelt et al, 2013, http://dx.doi.org/10.1016/j.epsl.2013.03.025</t>
  </si>
  <si>
    <t>SE Iceland, Skeioara River</t>
  </si>
  <si>
    <t>Opfergelt et al, 2013, http://dx.doi.org/10.1016/j.epsl.2013.03.026</t>
  </si>
  <si>
    <t>SE Iceland, Virkisa river</t>
  </si>
  <si>
    <t>Opfergelt et al, 2013, http://dx.doi.org/10.1016/j.epsl.2013.03.027</t>
  </si>
  <si>
    <t>SE Iceland, Skaftafellsa river</t>
  </si>
  <si>
    <t>Opfergelt et al, 2013, http://dx.doi.org/10.1016/j.epsl.2013.03.028</t>
  </si>
  <si>
    <t>SE Iceland, Sandgigjukvisi river</t>
  </si>
  <si>
    <t>Opfergelt et al, 2013, http://dx.doi.org/10.1016/j.epsl.2013.03.029</t>
  </si>
  <si>
    <t>SE Iceland, Skafta river</t>
  </si>
  <si>
    <t>Opfergelt et al, 2013, http://dx.doi.org/10.1016/j.epsl.2013.03.030</t>
  </si>
  <si>
    <t>SE Iceland, Hvita river</t>
  </si>
  <si>
    <t>Opfergelt et al, 2013, http://dx.doi.org/10.1016/j.epsl.2013.03.031</t>
  </si>
  <si>
    <t>Opfergelt et al, 2013, http://dx.doi.org/10.1016/j.epsl.2013.03.032</t>
  </si>
  <si>
    <t>salinity</t>
  </si>
  <si>
    <t>SD1_2</t>
  </si>
  <si>
    <t>Ehlert et al., 2016, http://dx.doi.org/10.1016/j.chemgeo.2016.07.015</t>
  </si>
  <si>
    <t>Spiekeroog, East Frisian barrier island, German North Sea coast</t>
  </si>
  <si>
    <t>S=0.3psu</t>
  </si>
  <si>
    <t>Ehlert et al., 2016, http://dx.doi.org/10.1016/j.chemgeo.2016.07.016</t>
  </si>
  <si>
    <t>S=0.2psu</t>
  </si>
  <si>
    <t>Ehlert et al., 2016, http://dx.doi.org/10.1016/j.chemgeo.2016.07.017</t>
  </si>
  <si>
    <t>S=3psu</t>
  </si>
  <si>
    <t>Ehlert et al., 2016, http://dx.doi.org/10.1016/j.chemgeo.2016.07.018</t>
  </si>
  <si>
    <t>Ehlert et al., 2016, http://dx.doi.org/10.1016/j.chemgeo.2016.07.019</t>
  </si>
  <si>
    <t>Ehlert et al., 2016, http://dx.doi.org/10.1016/j.chemgeo.2016.07.020</t>
  </si>
  <si>
    <t>s=25.3</t>
  </si>
  <si>
    <t>Ehlert et al., 2016, http://dx.doi.org/10.1016/j.chemgeo.2016.07.021</t>
  </si>
  <si>
    <t>s=4.3</t>
  </si>
  <si>
    <t>Ehlert et al., 2016, http://dx.doi.org/10.1016/j.chemgeo.2016.07.022</t>
  </si>
  <si>
    <t>s=7</t>
  </si>
  <si>
    <t>Ehlert et al., 2016, http://dx.doi.org/10.1016/j.chemgeo.2016.07.023</t>
  </si>
  <si>
    <t>s=8.5</t>
  </si>
  <si>
    <t>Ehlert et al., 2016, http://dx.doi.org/10.1016/j.chemgeo.2016.07.024</t>
  </si>
  <si>
    <t>s=9.2</t>
  </si>
  <si>
    <t>Ehlert et al., 2016, http://dx.doi.org/10.1016/j.chemgeo.2016.07.025</t>
  </si>
  <si>
    <t>s=17.6</t>
  </si>
  <si>
    <t>Ehlert et al., 2016, http://dx.doi.org/10.1016/j.chemgeo.2016.07.026</t>
  </si>
  <si>
    <t>Ehlert et al., 2016, http://dx.doi.org/10.1016/j.chemgeo.2016.07.027</t>
  </si>
  <si>
    <t>s=15.2</t>
  </si>
  <si>
    <t>Ehlert et al., 2016, http://dx.doi.org/10.1016/j.chemgeo.2016.07.028</t>
  </si>
  <si>
    <t>s=15.5</t>
  </si>
  <si>
    <t>Ehlert et al., 2016, http://dx.doi.org/10.1016/j.chemgeo.2016.07.029</t>
  </si>
  <si>
    <t>s=29.1</t>
  </si>
  <si>
    <t>Ehlert et al., 2016, http://dx.doi.org/10.1016/j.chemgeo.2016.07.030</t>
  </si>
  <si>
    <t>s=27</t>
  </si>
  <si>
    <t>Ehlert et al., 2016, http://dx.doi.org/10.1016/j.chemgeo.2016.07.031</t>
  </si>
  <si>
    <t>s=28.6</t>
  </si>
  <si>
    <t>Ehlert et al., 2016, http://dx.doi.org/10.1016/j.chemgeo.2016.07.032</t>
  </si>
  <si>
    <t>s=28.2</t>
  </si>
  <si>
    <t>Ehlert et al., 2016, http://dx.doi.org/10.1016/j.chemgeo.2016.07.033</t>
  </si>
  <si>
    <t>s=21.4</t>
  </si>
  <si>
    <t>Ehlert et al., 2016, http://dx.doi.org/10.1016/j.chemgeo.2016.07.034</t>
  </si>
  <si>
    <t>s=14.9</t>
  </si>
  <si>
    <t>Ehlert et al., 2016, http://dx.doi.org/10.1016/j.chemgeo.2016.07.035</t>
  </si>
  <si>
    <t>Ehlert et al., 2016, http://dx.doi.org/10.1016/j.chemgeo.2016.07.036</t>
  </si>
  <si>
    <t>s=28.4</t>
  </si>
  <si>
    <t>Ehlert et al., 2016, http://dx.doi.org/10.1016/j.chemgeo.2016.07.037</t>
  </si>
  <si>
    <t>s=28.3</t>
  </si>
  <si>
    <t>Ehlert et al., 2016, http://dx.doi.org/10.1016/j.chemgeo.2016.07.038</t>
  </si>
  <si>
    <t>Ehlert et al., 2016, http://dx.doi.org/10.1016/j.chemgeo.2016.07.039</t>
  </si>
  <si>
    <t>s=28.1</t>
  </si>
  <si>
    <t>Ehlert et al., 2016, http://dx.doi.org/10.1016/j.chemgeo.2016.07.040</t>
  </si>
  <si>
    <t>Ehlert et al., 2016, http://dx.doi.org/10.1016/j.chemgeo.2016.07.041</t>
  </si>
  <si>
    <t>s=30.6</t>
  </si>
  <si>
    <t>Georg et al, 2009a, doi:10.1016/j.epsl.2009.03.041</t>
  </si>
  <si>
    <t>0-30m GW, IND-6</t>
  </si>
  <si>
    <t>likely terrestrial/fresh; chose upper layer only, more data available for 30-100m wells, and 100-300m wells</t>
  </si>
  <si>
    <t>Georg et al, 2009a, doi:10.1016/j.epsl.2009.03.042</t>
  </si>
  <si>
    <t>0-30m GW, BGD-38</t>
  </si>
  <si>
    <t>Georg et al, 2009a, doi:10.1016/j.epsl.2009.03.043</t>
  </si>
  <si>
    <t>0-30m GW, BGD-39</t>
  </si>
  <si>
    <t>Hraunfossar gw, Iceland</t>
  </si>
  <si>
    <t>fresh, pH=9.9, T=4C; basalt, Si=278uM, d7Li=22.9</t>
  </si>
  <si>
    <t>not reported</t>
  </si>
  <si>
    <t>Martin et al., 2020 (preprint, HESS)</t>
  </si>
  <si>
    <t>Rottnest Island, Western Australia</t>
  </si>
  <si>
    <t>Pryer et al 2020</t>
  </si>
  <si>
    <t>Río Chaiten</t>
  </si>
  <si>
    <t>Río Nireguao</t>
  </si>
  <si>
    <t>Río Aysen</t>
  </si>
  <si>
    <t>Río Blanco</t>
  </si>
  <si>
    <t>Río Ibanez</t>
  </si>
  <si>
    <t>Río Chacabuco</t>
  </si>
  <si>
    <t>Ziegler et al., 2005, Geology</t>
  </si>
  <si>
    <t>kaolinite</t>
  </si>
  <si>
    <t>Ziegler et al., 2005, GCA</t>
  </si>
  <si>
    <t>"secondary"</t>
  </si>
  <si>
    <t>Bern et al., 2010</t>
  </si>
  <si>
    <t>halloysite</t>
  </si>
  <si>
    <t>Cornelis et al, 2014</t>
  </si>
  <si>
    <t>pedogenic clay minerals (kaolinite + vermiculite, smectite, illite, chorite)</t>
  </si>
  <si>
    <t>Opfergelt et al, 2008</t>
  </si>
  <si>
    <t>clay (&lt; 2 um)</t>
  </si>
  <si>
    <t>Opfergelt et al, 2010</t>
  </si>
  <si>
    <t>Bayon et al., 2018</t>
  </si>
  <si>
    <t>clay (&lt; 4 um)</t>
  </si>
  <si>
    <t>Douthitt, 1981 (1982?)</t>
  </si>
  <si>
    <t>smectite</t>
  </si>
  <si>
    <t>Steinhoefel et al 2011</t>
  </si>
  <si>
    <t>Cornelis et al., 2010</t>
  </si>
  <si>
    <t>clay</t>
  </si>
  <si>
    <t>Opfergelt et al., 2012</t>
  </si>
  <si>
    <t>Douthitt_1982</t>
  </si>
  <si>
    <t>equisetum (horsetail)</t>
  </si>
  <si>
    <t>bamboo</t>
  </si>
  <si>
    <t>Puerto Rico</t>
  </si>
  <si>
    <t>Douglas Fir</t>
  </si>
  <si>
    <t>European beech</t>
  </si>
  <si>
    <t>Okavango delta BSi separates</t>
  </si>
  <si>
    <t>mean</t>
  </si>
  <si>
    <t>median</t>
  </si>
  <si>
    <t>stdev</t>
  </si>
  <si>
    <t>Hodson_etal_2008</t>
  </si>
  <si>
    <t>wheat</t>
  </si>
  <si>
    <t>Pokrovsky_etal_2013</t>
  </si>
  <si>
    <t>bulk larch litter</t>
  </si>
  <si>
    <t>larch needles</t>
  </si>
  <si>
    <t>White_etal_2012</t>
  </si>
  <si>
    <t>Santa Cruz (probably grass phytoliths)</t>
  </si>
  <si>
    <t>Engstrom_etal_2008</t>
  </si>
  <si>
    <t>Norway spruce</t>
  </si>
  <si>
    <t>European larch</t>
  </si>
  <si>
    <t>Downy birch</t>
  </si>
  <si>
    <t>Rowan</t>
  </si>
  <si>
    <t>Goat willow</t>
  </si>
  <si>
    <t>Lingonberry</t>
  </si>
  <si>
    <t>Lyme grass</t>
  </si>
  <si>
    <t>Step moss</t>
  </si>
  <si>
    <t>Lichen</t>
  </si>
  <si>
    <t>Opferfgelt et al., 2008; DOI 10.1007/s10533-008-9278-4</t>
  </si>
  <si>
    <t>Banana plant-root</t>
  </si>
  <si>
    <t xml:space="preserve">Ding et al., 2005; doi:10.1016/j.chemgeo.2005.01.018 </t>
  </si>
  <si>
    <t>Rice plant, root</t>
  </si>
  <si>
    <t>Rice plant, stems and leaves</t>
  </si>
  <si>
    <t>Rice plant, husks</t>
  </si>
  <si>
    <t>Rice plant, grains</t>
  </si>
  <si>
    <t>Ding et al., 2008; doi:10.1016/j.gca.2008.09.006</t>
  </si>
  <si>
    <t>Rice plant, stem</t>
  </si>
  <si>
    <t>Rice plant, leaves</t>
  </si>
  <si>
    <t>Ding et al. 2009, doi:10.1016/j.gca.2008.01.008</t>
  </si>
  <si>
    <t>Bamboo, roots</t>
  </si>
  <si>
    <t>Bamboo, stems</t>
  </si>
  <si>
    <t>Bamboo, branch</t>
  </si>
  <si>
    <t>Bamboo, leaves</t>
  </si>
  <si>
    <t>2?</t>
  </si>
  <si>
    <t>Sun et al., 2017; 2017,https://doi.org/10.1080/00032719.2017.1295460</t>
  </si>
  <si>
    <t>Duntou maize-1</t>
  </si>
  <si>
    <t>roots</t>
  </si>
  <si>
    <t>Duntou maize-2</t>
  </si>
  <si>
    <t>Langya maize-1</t>
  </si>
  <si>
    <t>Langya maize-2</t>
  </si>
  <si>
    <t>Guangdu maize</t>
  </si>
  <si>
    <t>basal stem</t>
  </si>
  <si>
    <t>middle stem</t>
  </si>
  <si>
    <t>top stem</t>
  </si>
  <si>
    <t>leaf sheath</t>
  </si>
  <si>
    <t>basal leaves</t>
  </si>
  <si>
    <t>Middle leaves</t>
  </si>
  <si>
    <t>top leaves</t>
  </si>
  <si>
    <t>TOTAL</t>
  </si>
  <si>
    <t>Alleman_etal_2005</t>
  </si>
  <si>
    <t>Opfergelt_etal_2011</t>
  </si>
  <si>
    <t>Lake Myvatn, Iceland</t>
  </si>
  <si>
    <t>mixtures of diatoms, volcanic sed</t>
  </si>
  <si>
    <t>Sun_etal_2013</t>
  </si>
  <si>
    <t>Oder River, Poland</t>
  </si>
  <si>
    <t>Panizzo_etal_2016</t>
  </si>
  <si>
    <t>Lake Baikal</t>
  </si>
  <si>
    <t>Doering et al., 2021 (doi: 10.3389/fmars.2021.666896)</t>
  </si>
  <si>
    <t>Peruvian upwelling zone</t>
  </si>
  <si>
    <t>Species: Acrosphaera murrayana</t>
  </si>
  <si>
    <t>species: Dictyocoryne sp.</t>
  </si>
  <si>
    <t>species: Stylochlamydium sp.</t>
  </si>
  <si>
    <t>Latitude (degrees S)</t>
  </si>
  <si>
    <t>Longitude (degrees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</si>
</sst>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28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9"/>
      <color rgb="FF000000"/>
      <name val="&quot;Open Sans&quot;"/>
    </font>
    <font>
      <i/>
      <sz val="9"/>
      <color rgb="FF000000"/>
      <name val="&quot;Open Sans&quot;"/>
    </font>
    <font>
      <sz val="9"/>
      <color theme="1"/>
      <name val="Arial"/>
    </font>
    <font>
      <sz val="11"/>
      <color rgb="FF000000"/>
      <name val="Calibri"/>
    </font>
    <font>
      <u/>
      <sz val="11"/>
      <color rgb="FF006699"/>
      <name val="Arial"/>
    </font>
    <font>
      <u/>
      <sz val="10"/>
      <color rgb="FF0000FF"/>
      <name val="Arial"/>
    </font>
    <font>
      <sz val="8"/>
      <color theme="1"/>
      <name val="&quot;Times New Roman&quot;"/>
    </font>
    <font>
      <sz val="11"/>
      <color theme="1"/>
      <name val="Arial"/>
    </font>
    <font>
      <sz val="9"/>
      <color rgb="FF000000"/>
      <name val="Arial"/>
    </font>
    <font>
      <sz val="11"/>
      <color rgb="FF2E2E2E"/>
      <name val="Georgia"/>
    </font>
    <font>
      <sz val="12"/>
      <color rgb="FF000000"/>
      <name val="Calibri"/>
    </font>
    <font>
      <u/>
      <sz val="10"/>
      <color rgb="FF0000FF"/>
      <name val="Arial"/>
    </font>
    <font>
      <sz val="11"/>
      <color rgb="FF000000"/>
      <name val="Arial"/>
    </font>
    <font>
      <sz val="11"/>
      <color rgb="FF000000"/>
      <name val="Roboto"/>
    </font>
    <font>
      <sz val="11"/>
      <color rgb="FF2E2E2E"/>
      <name val="Arial"/>
    </font>
    <font>
      <sz val="11"/>
      <color rgb="FF2E2E2E"/>
      <name val="NexusSerif"/>
    </font>
    <font>
      <sz val="10"/>
      <color rgb="FF000000"/>
      <name val="Calibri"/>
    </font>
    <font>
      <sz val="10"/>
      <color rgb="FF000000"/>
      <name val="Roboto"/>
    </font>
    <font>
      <sz val="11"/>
      <color rgb="FFFFFFFF"/>
      <name val="Garamond"/>
    </font>
    <font>
      <sz val="11"/>
      <color rgb="FF000000"/>
      <name val="Garamond"/>
    </font>
    <font>
      <b/>
      <sz val="11"/>
      <color rgb="FFFFFFFF"/>
      <name val="Garamond"/>
    </font>
    <font>
      <b/>
      <sz val="11"/>
      <color rgb="FF000000"/>
      <name val="Garamond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rgb="FFFFFF00"/>
      </patternFill>
    </fill>
    <fill>
      <patternFill patternType="solid">
        <fgColor rgb="FF4472C4"/>
        <bgColor rgb="FF4472C4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2" borderId="0" xfId="0" applyFont="1" applyFill="1" applyAlignment="1">
      <alignment horizontal="right"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6" fillId="3" borderId="0" xfId="0" applyFont="1" applyFill="1"/>
    <xf numFmtId="0" fontId="6" fillId="4" borderId="0" xfId="0" applyFont="1" applyFill="1" applyAlignment="1">
      <alignment horizontal="right"/>
    </xf>
    <xf numFmtId="0" fontId="6" fillId="4" borderId="0" xfId="0" applyFont="1" applyFill="1"/>
    <xf numFmtId="0" fontId="2" fillId="4" borderId="0" xfId="0" applyFont="1" applyFill="1"/>
    <xf numFmtId="0" fontId="7" fillId="4" borderId="0" xfId="0" applyFont="1" applyFill="1"/>
    <xf numFmtId="0" fontId="8" fillId="4" borderId="0" xfId="0" applyFont="1" applyFill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11" fillId="2" borderId="0" xfId="0" applyFont="1" applyFill="1" applyAlignment="1">
      <alignment horizontal="left" vertical="top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/>
    <xf numFmtId="0" fontId="13" fillId="0" borderId="0" xfId="0" applyFont="1"/>
    <xf numFmtId="0" fontId="13" fillId="0" borderId="1" xfId="0" applyFont="1" applyBorder="1" applyAlignment="1">
      <alignment horizontal="right"/>
    </xf>
    <xf numFmtId="0" fontId="13" fillId="0" borderId="1" xfId="0" applyFont="1" applyBorder="1"/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0" fontId="6" fillId="0" borderId="2" xfId="0" applyFont="1" applyBorder="1" applyAlignment="1">
      <alignment horizontal="right"/>
    </xf>
    <xf numFmtId="0" fontId="15" fillId="0" borderId="0" xfId="0" applyFont="1"/>
    <xf numFmtId="0" fontId="6" fillId="0" borderId="2" xfId="0" applyFont="1" applyBorder="1"/>
    <xf numFmtId="0" fontId="1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6" fillId="2" borderId="0" xfId="0" applyFont="1" applyFill="1"/>
    <xf numFmtId="4" fontId="1" fillId="0" borderId="0" xfId="0" applyNumberFormat="1" applyFont="1"/>
    <xf numFmtId="4" fontId="17" fillId="0" borderId="0" xfId="0" applyNumberFormat="1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4" fontId="18" fillId="0" borderId="0" xfId="0" applyNumberFormat="1" applyFont="1" applyAlignment="1">
      <alignment horizontal="left" vertical="top"/>
    </xf>
    <xf numFmtId="4" fontId="6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4" fontId="2" fillId="0" borderId="0" xfId="0" applyNumberFormat="1" applyFont="1"/>
    <xf numFmtId="49" fontId="1" fillId="0" borderId="0" xfId="0" applyNumberFormat="1" applyFont="1"/>
    <xf numFmtId="0" fontId="20" fillId="2" borderId="0" xfId="0" applyFont="1" applyFill="1"/>
    <xf numFmtId="49" fontId="2" fillId="0" borderId="0" xfId="0" applyNumberFormat="1" applyFont="1"/>
    <xf numFmtId="49" fontId="2" fillId="4" borderId="0" xfId="0" applyNumberFormat="1" applyFont="1" applyFill="1"/>
    <xf numFmtId="0" fontId="21" fillId="5" borderId="0" xfId="0" applyFont="1" applyFill="1" applyAlignment="1">
      <alignment vertical="top"/>
    </xf>
    <xf numFmtId="0" fontId="21" fillId="5" borderId="0" xfId="0" applyFont="1" applyFill="1" applyAlignment="1">
      <alignment horizontal="center" vertical="top"/>
    </xf>
    <xf numFmtId="0" fontId="22" fillId="2" borderId="0" xfId="0" applyFont="1" applyFill="1" applyAlignment="1">
      <alignment vertical="top"/>
    </xf>
    <xf numFmtId="0" fontId="22" fillId="2" borderId="0" xfId="0" applyFont="1" applyFill="1" applyAlignment="1">
      <alignment horizontal="center" vertical="top"/>
    </xf>
    <xf numFmtId="0" fontId="1" fillId="4" borderId="0" xfId="0" applyFont="1" applyFill="1"/>
    <xf numFmtId="4" fontId="1" fillId="4" borderId="0" xfId="0" applyNumberFormat="1" applyFont="1" applyFill="1"/>
    <xf numFmtId="0" fontId="23" fillId="5" borderId="0" xfId="0" applyFont="1" applyFill="1" applyAlignment="1">
      <alignment vertical="top"/>
    </xf>
    <xf numFmtId="0" fontId="24" fillId="2" borderId="0" xfId="0" applyFont="1" applyFill="1" applyAlignment="1">
      <alignment vertical="top"/>
    </xf>
    <xf numFmtId="0" fontId="25" fillId="0" borderId="0" xfId="0" applyFont="1"/>
    <xf numFmtId="2" fontId="1" fillId="0" borderId="0" xfId="0" applyNumberFormat="1" applyFont="1"/>
    <xf numFmtId="2" fontId="0" fillId="2" borderId="0" xfId="0" applyNumberFormat="1" applyFill="1"/>
    <xf numFmtId="2" fontId="22" fillId="2" borderId="0" xfId="0" applyNumberFormat="1" applyFont="1" applyFill="1" applyAlignment="1">
      <alignment vertical="top"/>
    </xf>
    <xf numFmtId="0" fontId="27" fillId="0" borderId="6" xfId="0" applyFont="1" applyBorder="1" applyAlignment="1">
      <alignment horizontal="right" wrapText="1"/>
    </xf>
    <xf numFmtId="0" fontId="27" fillId="0" borderId="6" xfId="0" applyFont="1" applyBorder="1" applyAlignment="1">
      <alignment wrapText="1"/>
    </xf>
    <xf numFmtId="0" fontId="27" fillId="0" borderId="6" xfId="0" applyFont="1" applyBorder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d30Si vs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SEAWATER!$H$1</c:f>
              <c:strCache>
                <c:ptCount val="1"/>
                <c:pt idx="0">
                  <c:v>depth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SEAWATER!$A$2:$A$1428</c:f>
              <c:strCache>
                <c:ptCount val="1427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1.7</c:v>
                </c:pt>
                <c:pt idx="18">
                  <c:v>1.4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1.1</c:v>
                </c:pt>
                <c:pt idx="23">
                  <c:v>1.2</c:v>
                </c:pt>
                <c:pt idx="24">
                  <c:v>1.2</c:v>
                </c:pt>
                <c:pt idx="25">
                  <c:v>1.5</c:v>
                </c:pt>
                <c:pt idx="26">
                  <c:v>1.3</c:v>
                </c:pt>
                <c:pt idx="27">
                  <c:v>1.3</c:v>
                </c:pt>
                <c:pt idx="28">
                  <c:v>1</c:v>
                </c:pt>
                <c:pt idx="29">
                  <c:v>1.6</c:v>
                </c:pt>
                <c:pt idx="30">
                  <c:v>0.9</c:v>
                </c:pt>
                <c:pt idx="31">
                  <c:v>0.9</c:v>
                </c:pt>
                <c:pt idx="32">
                  <c:v>1.5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1.3</c:v>
                </c:pt>
                <c:pt idx="37">
                  <c:v>1.6</c:v>
                </c:pt>
                <c:pt idx="38">
                  <c:v>2.2</c:v>
                </c:pt>
                <c:pt idx="39">
                  <c:v>1.3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1.6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1.2</c:v>
                </c:pt>
                <c:pt idx="48">
                  <c:v>1.4</c:v>
                </c:pt>
                <c:pt idx="49">
                  <c:v>1.3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1.1</c:v>
                </c:pt>
                <c:pt idx="56">
                  <c:v>1.1</c:v>
                </c:pt>
                <c:pt idx="57">
                  <c:v>1.2</c:v>
                </c:pt>
                <c:pt idx="58">
                  <c:v>1.1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1.1</c:v>
                </c:pt>
                <c:pt idx="63">
                  <c:v>1</c:v>
                </c:pt>
                <c:pt idx="64">
                  <c:v>1</c:v>
                </c:pt>
                <c:pt idx="65">
                  <c:v>1.3</c:v>
                </c:pt>
                <c:pt idx="66">
                  <c:v>0.6</c:v>
                </c:pt>
                <c:pt idx="67">
                  <c:v>1.4</c:v>
                </c:pt>
                <c:pt idx="68">
                  <c:v>1.3</c:v>
                </c:pt>
                <c:pt idx="69">
                  <c:v>1.95</c:v>
                </c:pt>
                <c:pt idx="70">
                  <c:v>1.79</c:v>
                </c:pt>
                <c:pt idx="71">
                  <c:v>1.62</c:v>
                </c:pt>
                <c:pt idx="72">
                  <c:v>1.49</c:v>
                </c:pt>
                <c:pt idx="73">
                  <c:v>1.31</c:v>
                </c:pt>
                <c:pt idx="74">
                  <c:v>1.25</c:v>
                </c:pt>
                <c:pt idx="75">
                  <c:v>1.45</c:v>
                </c:pt>
                <c:pt idx="76">
                  <c:v>1.70</c:v>
                </c:pt>
                <c:pt idx="77">
                  <c:v>1.87</c:v>
                </c:pt>
                <c:pt idx="78">
                  <c:v>1.79</c:v>
                </c:pt>
                <c:pt idx="79">
                  <c:v>1.58</c:v>
                </c:pt>
                <c:pt idx="80">
                  <c:v>1.47</c:v>
                </c:pt>
                <c:pt idx="81">
                  <c:v>1.22</c:v>
                </c:pt>
                <c:pt idx="82">
                  <c:v>1.31</c:v>
                </c:pt>
                <c:pt idx="83">
                  <c:v>1.12</c:v>
                </c:pt>
                <c:pt idx="84">
                  <c:v>1.22</c:v>
                </c:pt>
                <c:pt idx="85">
                  <c:v>1.20</c:v>
                </c:pt>
                <c:pt idx="86">
                  <c:v>0.97</c:v>
                </c:pt>
                <c:pt idx="87">
                  <c:v>2.07</c:v>
                </c:pt>
                <c:pt idx="88">
                  <c:v>2.26</c:v>
                </c:pt>
                <c:pt idx="89">
                  <c:v>2.01</c:v>
                </c:pt>
                <c:pt idx="90">
                  <c:v>1.85</c:v>
                </c:pt>
                <c:pt idx="91">
                  <c:v>1.74</c:v>
                </c:pt>
                <c:pt idx="92">
                  <c:v>1.27</c:v>
                </c:pt>
                <c:pt idx="93">
                  <c:v>1.20</c:v>
                </c:pt>
                <c:pt idx="94">
                  <c:v>1.22</c:v>
                </c:pt>
                <c:pt idx="95">
                  <c:v>1.16</c:v>
                </c:pt>
                <c:pt idx="96">
                  <c:v>1.22</c:v>
                </c:pt>
                <c:pt idx="97">
                  <c:v>1.27</c:v>
                </c:pt>
                <c:pt idx="98">
                  <c:v>1.12</c:v>
                </c:pt>
                <c:pt idx="99">
                  <c:v>2.07</c:v>
                </c:pt>
                <c:pt idx="100">
                  <c:v>1.97</c:v>
                </c:pt>
                <c:pt idx="101">
                  <c:v>2.07</c:v>
                </c:pt>
                <c:pt idx="102">
                  <c:v>1.37</c:v>
                </c:pt>
                <c:pt idx="103">
                  <c:v>1.27</c:v>
                </c:pt>
                <c:pt idx="104">
                  <c:v>1.04</c:v>
                </c:pt>
                <c:pt idx="105">
                  <c:v>1.08</c:v>
                </c:pt>
                <c:pt idx="106">
                  <c:v>1.16</c:v>
                </c:pt>
                <c:pt idx="107">
                  <c:v>1.95</c:v>
                </c:pt>
                <c:pt idx="108">
                  <c:v>1.85</c:v>
                </c:pt>
                <c:pt idx="109">
                  <c:v>1.93</c:v>
                </c:pt>
                <c:pt idx="110">
                  <c:v>1.83</c:v>
                </c:pt>
                <c:pt idx="111">
                  <c:v>1.70</c:v>
                </c:pt>
                <c:pt idx="112">
                  <c:v>1.64</c:v>
                </c:pt>
                <c:pt idx="113">
                  <c:v>1.06</c:v>
                </c:pt>
                <c:pt idx="114">
                  <c:v>1.22</c:v>
                </c:pt>
                <c:pt idx="115">
                  <c:v>1.37</c:v>
                </c:pt>
                <c:pt idx="116">
                  <c:v>1.25</c:v>
                </c:pt>
                <c:pt idx="117">
                  <c:v>1.37</c:v>
                </c:pt>
                <c:pt idx="118">
                  <c:v>1.16</c:v>
                </c:pt>
                <c:pt idx="119">
                  <c:v>1.33</c:v>
                </c:pt>
                <c:pt idx="120">
                  <c:v>1.33</c:v>
                </c:pt>
                <c:pt idx="121">
                  <c:v>1.93</c:v>
                </c:pt>
                <c:pt idx="122">
                  <c:v>1.70</c:v>
                </c:pt>
                <c:pt idx="123">
                  <c:v>1.97</c:v>
                </c:pt>
                <c:pt idx="124">
                  <c:v>1.45</c:v>
                </c:pt>
                <c:pt idx="125">
                  <c:v>1.20</c:v>
                </c:pt>
                <c:pt idx="126">
                  <c:v>1.22</c:v>
                </c:pt>
                <c:pt idx="127">
                  <c:v>1.25</c:v>
                </c:pt>
                <c:pt idx="128">
                  <c:v>1.20</c:v>
                </c:pt>
                <c:pt idx="129">
                  <c:v>1.22</c:v>
                </c:pt>
                <c:pt idx="130">
                  <c:v>1.08</c:v>
                </c:pt>
                <c:pt idx="131">
                  <c:v>1.24</c:v>
                </c:pt>
                <c:pt idx="132">
                  <c:v>1.29</c:v>
                </c:pt>
                <c:pt idx="133">
                  <c:v>1.35</c:v>
                </c:pt>
                <c:pt idx="134">
                  <c:v>1.04</c:v>
                </c:pt>
                <c:pt idx="135">
                  <c:v>1.87</c:v>
                </c:pt>
                <c:pt idx="136">
                  <c:v>1.51</c:v>
                </c:pt>
                <c:pt idx="137">
                  <c:v>1.49</c:v>
                </c:pt>
                <c:pt idx="138">
                  <c:v>1.29</c:v>
                </c:pt>
                <c:pt idx="139">
                  <c:v>1.06</c:v>
                </c:pt>
                <c:pt idx="140">
                  <c:v>1.04</c:v>
                </c:pt>
                <c:pt idx="141">
                  <c:v>1.12</c:v>
                </c:pt>
                <c:pt idx="142">
                  <c:v>1.54</c:v>
                </c:pt>
                <c:pt idx="143">
                  <c:v>1.33</c:v>
                </c:pt>
                <c:pt idx="144">
                  <c:v>1.22</c:v>
                </c:pt>
                <c:pt idx="145">
                  <c:v>1.41</c:v>
                </c:pt>
                <c:pt idx="146">
                  <c:v>1.16</c:v>
                </c:pt>
                <c:pt idx="147">
                  <c:v>1.27</c:v>
                </c:pt>
                <c:pt idx="148">
                  <c:v>1.16</c:v>
                </c:pt>
                <c:pt idx="149">
                  <c:v>1.18</c:v>
                </c:pt>
                <c:pt idx="150">
                  <c:v>1.72</c:v>
                </c:pt>
                <c:pt idx="151">
                  <c:v>1.51</c:v>
                </c:pt>
                <c:pt idx="152">
                  <c:v>1.62</c:v>
                </c:pt>
                <c:pt idx="153">
                  <c:v>1.45</c:v>
                </c:pt>
                <c:pt idx="154">
                  <c:v>1.43</c:v>
                </c:pt>
                <c:pt idx="155">
                  <c:v>1.22</c:v>
                </c:pt>
                <c:pt idx="156">
                  <c:v>1.31</c:v>
                </c:pt>
                <c:pt idx="157">
                  <c:v>1.16</c:v>
                </c:pt>
                <c:pt idx="158">
                  <c:v>1.04</c:v>
                </c:pt>
                <c:pt idx="159">
                  <c:v>1.02</c:v>
                </c:pt>
                <c:pt idx="160">
                  <c:v>1.29</c:v>
                </c:pt>
                <c:pt idx="161">
                  <c:v>1.85</c:v>
                </c:pt>
                <c:pt idx="162">
                  <c:v>1.78</c:v>
                </c:pt>
                <c:pt idx="163">
                  <c:v>1.69</c:v>
                </c:pt>
                <c:pt idx="164">
                  <c:v>1.86</c:v>
                </c:pt>
                <c:pt idx="165">
                  <c:v>1.78</c:v>
                </c:pt>
                <c:pt idx="166">
                  <c:v>1.76</c:v>
                </c:pt>
                <c:pt idx="167">
                  <c:v>1.66</c:v>
                </c:pt>
                <c:pt idx="168">
                  <c:v>1.64</c:v>
                </c:pt>
                <c:pt idx="169">
                  <c:v>1.69</c:v>
                </c:pt>
                <c:pt idx="170">
                  <c:v>1.71</c:v>
                </c:pt>
                <c:pt idx="171">
                  <c:v>1.73</c:v>
                </c:pt>
                <c:pt idx="172">
                  <c:v>1.63</c:v>
                </c:pt>
                <c:pt idx="173">
                  <c:v>1.58</c:v>
                </c:pt>
                <c:pt idx="174">
                  <c:v>1.74</c:v>
                </c:pt>
                <c:pt idx="175">
                  <c:v>1.79</c:v>
                </c:pt>
                <c:pt idx="176">
                  <c:v>1.58</c:v>
                </c:pt>
                <c:pt idx="177">
                  <c:v>1.8</c:v>
                </c:pt>
                <c:pt idx="178">
                  <c:v>1.75</c:v>
                </c:pt>
                <c:pt idx="179">
                  <c:v>1.67</c:v>
                </c:pt>
                <c:pt idx="180">
                  <c:v>1.63</c:v>
                </c:pt>
                <c:pt idx="181">
                  <c:v>1.61</c:v>
                </c:pt>
                <c:pt idx="182">
                  <c:v>1.49</c:v>
                </c:pt>
                <c:pt idx="183">
                  <c:v>1.55</c:v>
                </c:pt>
                <c:pt idx="184">
                  <c:v>1.58</c:v>
                </c:pt>
                <c:pt idx="185">
                  <c:v>1.45</c:v>
                </c:pt>
                <c:pt idx="186">
                  <c:v>2.11</c:v>
                </c:pt>
                <c:pt idx="187">
                  <c:v>1.55</c:v>
                </c:pt>
                <c:pt idx="188">
                  <c:v>1.29</c:v>
                </c:pt>
                <c:pt idx="189">
                  <c:v>1.29</c:v>
                </c:pt>
                <c:pt idx="190">
                  <c:v>1.95</c:v>
                </c:pt>
                <c:pt idx="191">
                  <c:v>1.7</c:v>
                </c:pt>
                <c:pt idx="192">
                  <c:v>1.46</c:v>
                </c:pt>
                <c:pt idx="193">
                  <c:v>1.38</c:v>
                </c:pt>
                <c:pt idx="194">
                  <c:v>1.3</c:v>
                </c:pt>
                <c:pt idx="195">
                  <c:v>2.89</c:v>
                </c:pt>
                <c:pt idx="196">
                  <c:v>1.79</c:v>
                </c:pt>
                <c:pt idx="197">
                  <c:v>1.63</c:v>
                </c:pt>
                <c:pt idx="198">
                  <c:v>1.73</c:v>
                </c:pt>
                <c:pt idx="199">
                  <c:v>1.7</c:v>
                </c:pt>
                <c:pt idx="200">
                  <c:v>1.54</c:v>
                </c:pt>
                <c:pt idx="201">
                  <c:v>1.88</c:v>
                </c:pt>
                <c:pt idx="202">
                  <c:v>1.59</c:v>
                </c:pt>
                <c:pt idx="203">
                  <c:v>1.43</c:v>
                </c:pt>
                <c:pt idx="204">
                  <c:v>1.28</c:v>
                </c:pt>
                <c:pt idx="205">
                  <c:v>1.51</c:v>
                </c:pt>
                <c:pt idx="206">
                  <c:v>1.38</c:v>
                </c:pt>
                <c:pt idx="207">
                  <c:v>1.28</c:v>
                </c:pt>
                <c:pt idx="208">
                  <c:v>1.2</c:v>
                </c:pt>
                <c:pt idx="209">
                  <c:v>2.32</c:v>
                </c:pt>
                <c:pt idx="210">
                  <c:v>1.95</c:v>
                </c:pt>
                <c:pt idx="211">
                  <c:v>1.72</c:v>
                </c:pt>
                <c:pt idx="212">
                  <c:v>1.55</c:v>
                </c:pt>
                <c:pt idx="213">
                  <c:v>1.55</c:v>
                </c:pt>
                <c:pt idx="214">
                  <c:v>1.49</c:v>
                </c:pt>
                <c:pt idx="215">
                  <c:v>1.47</c:v>
                </c:pt>
                <c:pt idx="216">
                  <c:v>1.41</c:v>
                </c:pt>
                <c:pt idx="217">
                  <c:v>1.42</c:v>
                </c:pt>
                <c:pt idx="218">
                  <c:v>1.31</c:v>
                </c:pt>
                <c:pt idx="219">
                  <c:v>1.37</c:v>
                </c:pt>
                <c:pt idx="220">
                  <c:v>1.33</c:v>
                </c:pt>
                <c:pt idx="221">
                  <c:v>1.37</c:v>
                </c:pt>
                <c:pt idx="222">
                  <c:v>1.28</c:v>
                </c:pt>
                <c:pt idx="223">
                  <c:v>1.22</c:v>
                </c:pt>
                <c:pt idx="224">
                  <c:v>1.21</c:v>
                </c:pt>
                <c:pt idx="225">
                  <c:v>1.25</c:v>
                </c:pt>
                <c:pt idx="226">
                  <c:v>2.05</c:v>
                </c:pt>
                <c:pt idx="227">
                  <c:v>1.76</c:v>
                </c:pt>
                <c:pt idx="228">
                  <c:v>1.71</c:v>
                </c:pt>
                <c:pt idx="229">
                  <c:v>1.57</c:v>
                </c:pt>
                <c:pt idx="230">
                  <c:v>1.6</c:v>
                </c:pt>
                <c:pt idx="231">
                  <c:v>1.53</c:v>
                </c:pt>
                <c:pt idx="232">
                  <c:v>1.43</c:v>
                </c:pt>
                <c:pt idx="233">
                  <c:v>1.37</c:v>
                </c:pt>
                <c:pt idx="234">
                  <c:v>1.36</c:v>
                </c:pt>
                <c:pt idx="235">
                  <c:v>1.32</c:v>
                </c:pt>
                <c:pt idx="236">
                  <c:v>1.38</c:v>
                </c:pt>
                <c:pt idx="237">
                  <c:v>1.23</c:v>
                </c:pt>
                <c:pt idx="238">
                  <c:v>1.25</c:v>
                </c:pt>
                <c:pt idx="239">
                  <c:v>1.21</c:v>
                </c:pt>
                <c:pt idx="240">
                  <c:v>1.25</c:v>
                </c:pt>
                <c:pt idx="241">
                  <c:v>1.25</c:v>
                </c:pt>
                <c:pt idx="242">
                  <c:v>1.21</c:v>
                </c:pt>
                <c:pt idx="243">
                  <c:v>1.21</c:v>
                </c:pt>
                <c:pt idx="244">
                  <c:v>1.23</c:v>
                </c:pt>
                <c:pt idx="245">
                  <c:v>2.31</c:v>
                </c:pt>
                <c:pt idx="246">
                  <c:v>1.95</c:v>
                </c:pt>
                <c:pt idx="247">
                  <c:v>2.02</c:v>
                </c:pt>
                <c:pt idx="248">
                  <c:v>2</c:v>
                </c:pt>
                <c:pt idx="249">
                  <c:v>2</c:v>
                </c:pt>
                <c:pt idx="250">
                  <c:v>1.64</c:v>
                </c:pt>
                <c:pt idx="251">
                  <c:v>1.72</c:v>
                </c:pt>
                <c:pt idx="252">
                  <c:v>1.71</c:v>
                </c:pt>
                <c:pt idx="253">
                  <c:v>1.76</c:v>
                </c:pt>
                <c:pt idx="254">
                  <c:v>1.77</c:v>
                </c:pt>
                <c:pt idx="255">
                  <c:v>1.68</c:v>
                </c:pt>
                <c:pt idx="256">
                  <c:v>1.59</c:v>
                </c:pt>
                <c:pt idx="257">
                  <c:v>1.65</c:v>
                </c:pt>
                <c:pt idx="258">
                  <c:v>1.53</c:v>
                </c:pt>
                <c:pt idx="259">
                  <c:v>1.85</c:v>
                </c:pt>
                <c:pt idx="260">
                  <c:v>1.9</c:v>
                </c:pt>
                <c:pt idx="261">
                  <c:v>1.96</c:v>
                </c:pt>
                <c:pt idx="262">
                  <c:v>1.83</c:v>
                </c:pt>
                <c:pt idx="263">
                  <c:v>1.86</c:v>
                </c:pt>
                <c:pt idx="264">
                  <c:v>1.79</c:v>
                </c:pt>
                <c:pt idx="265">
                  <c:v>1.87</c:v>
                </c:pt>
                <c:pt idx="266">
                  <c:v>1.75</c:v>
                </c:pt>
                <c:pt idx="267">
                  <c:v>1.61</c:v>
                </c:pt>
                <c:pt idx="268">
                  <c:v>1.63</c:v>
                </c:pt>
                <c:pt idx="269">
                  <c:v>1.53</c:v>
                </c:pt>
                <c:pt idx="270">
                  <c:v>1.51</c:v>
                </c:pt>
                <c:pt idx="271">
                  <c:v>2.38</c:v>
                </c:pt>
                <c:pt idx="272">
                  <c:v>2.29</c:v>
                </c:pt>
                <c:pt idx="273">
                  <c:v>2.03</c:v>
                </c:pt>
                <c:pt idx="274">
                  <c:v>1.9</c:v>
                </c:pt>
                <c:pt idx="275">
                  <c:v>1.82</c:v>
                </c:pt>
                <c:pt idx="276">
                  <c:v>1.88</c:v>
                </c:pt>
                <c:pt idx="277">
                  <c:v>2.03</c:v>
                </c:pt>
                <c:pt idx="278">
                  <c:v>1.95</c:v>
                </c:pt>
                <c:pt idx="279">
                  <c:v>1.93</c:v>
                </c:pt>
                <c:pt idx="280">
                  <c:v>1.93</c:v>
                </c:pt>
                <c:pt idx="281">
                  <c:v>1.9</c:v>
                </c:pt>
                <c:pt idx="282">
                  <c:v>1.88</c:v>
                </c:pt>
                <c:pt idx="283">
                  <c:v>1.75</c:v>
                </c:pt>
                <c:pt idx="284">
                  <c:v>1.79</c:v>
                </c:pt>
                <c:pt idx="285">
                  <c:v>1.87</c:v>
                </c:pt>
                <c:pt idx="286">
                  <c:v>1.91</c:v>
                </c:pt>
                <c:pt idx="287">
                  <c:v>1.9</c:v>
                </c:pt>
                <c:pt idx="288">
                  <c:v>1.81</c:v>
                </c:pt>
                <c:pt idx="289">
                  <c:v>1.68</c:v>
                </c:pt>
                <c:pt idx="290">
                  <c:v>1.54</c:v>
                </c:pt>
                <c:pt idx="291">
                  <c:v>1.56</c:v>
                </c:pt>
                <c:pt idx="292">
                  <c:v>1.54</c:v>
                </c:pt>
                <c:pt idx="293">
                  <c:v>1.52</c:v>
                </c:pt>
                <c:pt idx="294">
                  <c:v>1.92</c:v>
                </c:pt>
                <c:pt idx="295">
                  <c:v>1.8</c:v>
                </c:pt>
                <c:pt idx="296">
                  <c:v>1.76</c:v>
                </c:pt>
                <c:pt idx="297">
                  <c:v>1.64</c:v>
                </c:pt>
                <c:pt idx="298">
                  <c:v>1.53</c:v>
                </c:pt>
                <c:pt idx="299">
                  <c:v>1.55</c:v>
                </c:pt>
                <c:pt idx="300">
                  <c:v>1.51</c:v>
                </c:pt>
                <c:pt idx="301">
                  <c:v>1.44</c:v>
                </c:pt>
                <c:pt idx="302">
                  <c:v>1.49</c:v>
                </c:pt>
                <c:pt idx="303">
                  <c:v>1.49</c:v>
                </c:pt>
                <c:pt idx="304">
                  <c:v>2.13</c:v>
                </c:pt>
                <c:pt idx="305">
                  <c:v>1.81</c:v>
                </c:pt>
                <c:pt idx="306">
                  <c:v>1.81</c:v>
                </c:pt>
                <c:pt idx="307">
                  <c:v>1.75</c:v>
                </c:pt>
                <c:pt idx="308">
                  <c:v>1.52</c:v>
                </c:pt>
                <c:pt idx="309">
                  <c:v>1.49</c:v>
                </c:pt>
                <c:pt idx="310">
                  <c:v>1.5</c:v>
                </c:pt>
                <c:pt idx="311">
                  <c:v>1.5</c:v>
                </c:pt>
                <c:pt idx="312">
                  <c:v>1.53</c:v>
                </c:pt>
                <c:pt idx="313">
                  <c:v>2.09</c:v>
                </c:pt>
                <c:pt idx="314">
                  <c:v>1.89</c:v>
                </c:pt>
                <c:pt idx="315">
                  <c:v>1.77</c:v>
                </c:pt>
                <c:pt idx="316">
                  <c:v>1.57</c:v>
                </c:pt>
                <c:pt idx="317">
                  <c:v>1.54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1.49</c:v>
                </c:pt>
                <c:pt idx="323">
                  <c:v>2.36</c:v>
                </c:pt>
                <c:pt idx="324">
                  <c:v>2.22</c:v>
                </c:pt>
                <c:pt idx="325">
                  <c:v>1.97</c:v>
                </c:pt>
                <c:pt idx="326">
                  <c:v>1.91</c:v>
                </c:pt>
                <c:pt idx="327">
                  <c:v>1.82</c:v>
                </c:pt>
                <c:pt idx="328">
                  <c:v>1.72</c:v>
                </c:pt>
                <c:pt idx="329">
                  <c:v>1.64</c:v>
                </c:pt>
                <c:pt idx="330">
                  <c:v>1.56</c:v>
                </c:pt>
                <c:pt idx="331">
                  <c:v>1.6</c:v>
                </c:pt>
                <c:pt idx="332">
                  <c:v>1.54</c:v>
                </c:pt>
                <c:pt idx="333">
                  <c:v>1.49</c:v>
                </c:pt>
                <c:pt idx="334">
                  <c:v>1.51</c:v>
                </c:pt>
                <c:pt idx="335">
                  <c:v>2.28</c:v>
                </c:pt>
                <c:pt idx="336">
                  <c:v>2.17</c:v>
                </c:pt>
                <c:pt idx="337">
                  <c:v>1.94</c:v>
                </c:pt>
                <c:pt idx="338">
                  <c:v>1.99</c:v>
                </c:pt>
                <c:pt idx="339">
                  <c:v>1.95</c:v>
                </c:pt>
                <c:pt idx="340">
                  <c:v>1.8</c:v>
                </c:pt>
                <c:pt idx="341">
                  <c:v>1.74</c:v>
                </c:pt>
                <c:pt idx="342">
                  <c:v>1.66</c:v>
                </c:pt>
                <c:pt idx="343">
                  <c:v>1.47</c:v>
                </c:pt>
                <c:pt idx="344">
                  <c:v>1.53</c:v>
                </c:pt>
                <c:pt idx="345">
                  <c:v>1.53</c:v>
                </c:pt>
                <c:pt idx="346">
                  <c:v>1.52</c:v>
                </c:pt>
                <c:pt idx="347">
                  <c:v>1.65</c:v>
                </c:pt>
                <c:pt idx="348">
                  <c:v>1.73</c:v>
                </c:pt>
                <c:pt idx="349">
                  <c:v>1.74</c:v>
                </c:pt>
                <c:pt idx="350">
                  <c:v>1.68</c:v>
                </c:pt>
                <c:pt idx="351">
                  <c:v>1.77</c:v>
                </c:pt>
                <c:pt idx="352">
                  <c:v>1.79</c:v>
                </c:pt>
                <c:pt idx="353">
                  <c:v>1.74</c:v>
                </c:pt>
                <c:pt idx="354">
                  <c:v>1.62</c:v>
                </c:pt>
                <c:pt idx="355">
                  <c:v>2.01</c:v>
                </c:pt>
                <c:pt idx="356">
                  <c:v>1.96</c:v>
                </c:pt>
                <c:pt idx="357">
                  <c:v>1.66</c:v>
                </c:pt>
                <c:pt idx="358">
                  <c:v>1.68</c:v>
                </c:pt>
                <c:pt idx="359">
                  <c:v>2.6</c:v>
                </c:pt>
                <c:pt idx="360">
                  <c:v>2.61</c:v>
                </c:pt>
                <c:pt idx="361">
                  <c:v>2.22</c:v>
                </c:pt>
                <c:pt idx="362">
                  <c:v>2.07</c:v>
                </c:pt>
                <c:pt idx="363">
                  <c:v>1.77</c:v>
                </c:pt>
                <c:pt idx="364">
                  <c:v>1.58</c:v>
                </c:pt>
                <c:pt idx="365">
                  <c:v>1.74</c:v>
                </c:pt>
                <c:pt idx="366">
                  <c:v>1.82</c:v>
                </c:pt>
                <c:pt idx="367">
                  <c:v>1.74</c:v>
                </c:pt>
                <c:pt idx="368">
                  <c:v>1.73</c:v>
                </c:pt>
                <c:pt idx="369">
                  <c:v>1.78</c:v>
                </c:pt>
                <c:pt idx="370">
                  <c:v>1.84</c:v>
                </c:pt>
                <c:pt idx="371">
                  <c:v>1.92</c:v>
                </c:pt>
                <c:pt idx="372">
                  <c:v>1.87</c:v>
                </c:pt>
                <c:pt idx="373">
                  <c:v>1.71</c:v>
                </c:pt>
                <c:pt idx="374">
                  <c:v>1.75</c:v>
                </c:pt>
                <c:pt idx="375">
                  <c:v>1.74</c:v>
                </c:pt>
                <c:pt idx="376">
                  <c:v>1.75</c:v>
                </c:pt>
                <c:pt idx="377">
                  <c:v>1.68</c:v>
                </c:pt>
                <c:pt idx="378">
                  <c:v>1.75</c:v>
                </c:pt>
                <c:pt idx="379">
                  <c:v>1.64</c:v>
                </c:pt>
                <c:pt idx="380">
                  <c:v>1.7</c:v>
                </c:pt>
                <c:pt idx="381">
                  <c:v>1.69</c:v>
                </c:pt>
                <c:pt idx="382">
                  <c:v>2.22</c:v>
                </c:pt>
                <c:pt idx="383">
                  <c:v>2.13</c:v>
                </c:pt>
                <c:pt idx="384">
                  <c:v>2.01</c:v>
                </c:pt>
                <c:pt idx="385">
                  <c:v>1.95</c:v>
                </c:pt>
                <c:pt idx="386">
                  <c:v>2.07</c:v>
                </c:pt>
                <c:pt idx="387">
                  <c:v>2.02</c:v>
                </c:pt>
                <c:pt idx="388">
                  <c:v>1.93</c:v>
                </c:pt>
                <c:pt idx="389">
                  <c:v>1.79</c:v>
                </c:pt>
                <c:pt idx="390">
                  <c:v>1.94</c:v>
                </c:pt>
                <c:pt idx="391">
                  <c:v>1.87</c:v>
                </c:pt>
                <c:pt idx="392">
                  <c:v>1.9</c:v>
                </c:pt>
                <c:pt idx="393">
                  <c:v>1.87</c:v>
                </c:pt>
                <c:pt idx="394">
                  <c:v>1.61</c:v>
                </c:pt>
                <c:pt idx="395">
                  <c:v>1.91</c:v>
                </c:pt>
                <c:pt idx="396">
                  <c:v>1.91</c:v>
                </c:pt>
                <c:pt idx="397">
                  <c:v>1.56</c:v>
                </c:pt>
                <c:pt idx="398">
                  <c:v>1.66</c:v>
                </c:pt>
                <c:pt idx="399">
                  <c:v>1.77</c:v>
                </c:pt>
                <c:pt idx="400">
                  <c:v>1.78</c:v>
                </c:pt>
                <c:pt idx="401">
                  <c:v>1.65</c:v>
                </c:pt>
                <c:pt idx="402">
                  <c:v>1.63</c:v>
                </c:pt>
                <c:pt idx="403">
                  <c:v>1.72</c:v>
                </c:pt>
                <c:pt idx="404">
                  <c:v>1.58</c:v>
                </c:pt>
                <c:pt idx="405">
                  <c:v>2.4</c:v>
                </c:pt>
                <c:pt idx="406">
                  <c:v>2.4</c:v>
                </c:pt>
                <c:pt idx="407">
                  <c:v>2.28</c:v>
                </c:pt>
                <c:pt idx="408">
                  <c:v>1.91</c:v>
                </c:pt>
                <c:pt idx="409">
                  <c:v>1.74</c:v>
                </c:pt>
                <c:pt idx="410">
                  <c:v>1.72</c:v>
                </c:pt>
                <c:pt idx="411">
                  <c:v>1.79</c:v>
                </c:pt>
                <c:pt idx="412">
                  <c:v>1.9</c:v>
                </c:pt>
                <c:pt idx="413">
                  <c:v>1.8</c:v>
                </c:pt>
                <c:pt idx="414">
                  <c:v>1.85</c:v>
                </c:pt>
                <c:pt idx="415">
                  <c:v>1.73</c:v>
                </c:pt>
                <c:pt idx="416">
                  <c:v>1.88</c:v>
                </c:pt>
                <c:pt idx="417">
                  <c:v>1.74</c:v>
                </c:pt>
                <c:pt idx="418">
                  <c:v>1.87</c:v>
                </c:pt>
                <c:pt idx="419">
                  <c:v>2.21</c:v>
                </c:pt>
                <c:pt idx="420">
                  <c:v>1.84</c:v>
                </c:pt>
                <c:pt idx="421">
                  <c:v>1.88</c:v>
                </c:pt>
                <c:pt idx="422">
                  <c:v>1.74</c:v>
                </c:pt>
                <c:pt idx="423">
                  <c:v>1.86</c:v>
                </c:pt>
                <c:pt idx="424">
                  <c:v>1.76</c:v>
                </c:pt>
                <c:pt idx="425">
                  <c:v>1.72</c:v>
                </c:pt>
                <c:pt idx="426">
                  <c:v>1.82</c:v>
                </c:pt>
                <c:pt idx="427">
                  <c:v>1.81</c:v>
                </c:pt>
                <c:pt idx="428">
                  <c:v>1.66</c:v>
                </c:pt>
                <c:pt idx="429">
                  <c:v>2.29</c:v>
                </c:pt>
                <c:pt idx="430">
                  <c:v>2.41</c:v>
                </c:pt>
                <c:pt idx="431">
                  <c:v>2.22</c:v>
                </c:pt>
                <c:pt idx="432">
                  <c:v>1.78</c:v>
                </c:pt>
                <c:pt idx="433">
                  <c:v>1.53</c:v>
                </c:pt>
                <c:pt idx="434">
                  <c:v>1.89</c:v>
                </c:pt>
                <c:pt idx="435">
                  <c:v>1.81</c:v>
                </c:pt>
                <c:pt idx="436">
                  <c:v>1.96</c:v>
                </c:pt>
                <c:pt idx="437">
                  <c:v>1.85</c:v>
                </c:pt>
                <c:pt idx="438">
                  <c:v>1.9</c:v>
                </c:pt>
                <c:pt idx="439">
                  <c:v>1.76</c:v>
                </c:pt>
                <c:pt idx="440">
                  <c:v>1.95</c:v>
                </c:pt>
                <c:pt idx="441">
                  <c:v>1.91</c:v>
                </c:pt>
                <c:pt idx="442">
                  <c:v>1.89</c:v>
                </c:pt>
                <c:pt idx="443">
                  <c:v>1.49</c:v>
                </c:pt>
                <c:pt idx="444">
                  <c:v>1.84</c:v>
                </c:pt>
                <c:pt idx="445">
                  <c:v>1.8</c:v>
                </c:pt>
                <c:pt idx="446">
                  <c:v>1.81</c:v>
                </c:pt>
                <c:pt idx="447">
                  <c:v>1.78</c:v>
                </c:pt>
                <c:pt idx="448">
                  <c:v>1.74</c:v>
                </c:pt>
                <c:pt idx="449">
                  <c:v>2.06</c:v>
                </c:pt>
                <c:pt idx="450">
                  <c:v>1.85</c:v>
                </c:pt>
                <c:pt idx="451">
                  <c:v>1.66</c:v>
                </c:pt>
                <c:pt idx="452">
                  <c:v>1.66</c:v>
                </c:pt>
                <c:pt idx="453">
                  <c:v>1.72</c:v>
                </c:pt>
                <c:pt idx="454">
                  <c:v>1.95</c:v>
                </c:pt>
                <c:pt idx="455">
                  <c:v>1.96</c:v>
                </c:pt>
                <c:pt idx="456">
                  <c:v>1.88</c:v>
                </c:pt>
                <c:pt idx="457">
                  <c:v>1.87</c:v>
                </c:pt>
                <c:pt idx="458">
                  <c:v>1.78</c:v>
                </c:pt>
                <c:pt idx="459">
                  <c:v>1.74</c:v>
                </c:pt>
                <c:pt idx="460">
                  <c:v>1.77</c:v>
                </c:pt>
                <c:pt idx="461">
                  <c:v>1.84</c:v>
                </c:pt>
                <c:pt idx="462">
                  <c:v>1.81</c:v>
                </c:pt>
                <c:pt idx="463">
                  <c:v>1.8</c:v>
                </c:pt>
                <c:pt idx="464">
                  <c:v>1.79</c:v>
                </c:pt>
                <c:pt idx="465">
                  <c:v>1.77</c:v>
                </c:pt>
                <c:pt idx="466">
                  <c:v>1.78</c:v>
                </c:pt>
                <c:pt idx="467">
                  <c:v>1.9</c:v>
                </c:pt>
                <c:pt idx="468">
                  <c:v>2.13</c:v>
                </c:pt>
                <c:pt idx="469">
                  <c:v>2</c:v>
                </c:pt>
                <c:pt idx="470">
                  <c:v>1.9</c:v>
                </c:pt>
                <c:pt idx="471">
                  <c:v>1.75</c:v>
                </c:pt>
                <c:pt idx="472">
                  <c:v>1.74</c:v>
                </c:pt>
                <c:pt idx="473">
                  <c:v>1.81</c:v>
                </c:pt>
                <c:pt idx="474">
                  <c:v>1.74</c:v>
                </c:pt>
                <c:pt idx="475">
                  <c:v>1.75</c:v>
                </c:pt>
                <c:pt idx="476">
                  <c:v>1.86</c:v>
                </c:pt>
                <c:pt idx="477">
                  <c:v>1.84</c:v>
                </c:pt>
                <c:pt idx="478">
                  <c:v>1.87</c:v>
                </c:pt>
                <c:pt idx="479">
                  <c:v>1.76</c:v>
                </c:pt>
                <c:pt idx="480">
                  <c:v>1.78</c:v>
                </c:pt>
                <c:pt idx="481">
                  <c:v>1.79</c:v>
                </c:pt>
                <c:pt idx="482">
                  <c:v>1.8</c:v>
                </c:pt>
                <c:pt idx="483">
                  <c:v>1.72</c:v>
                </c:pt>
                <c:pt idx="484">
                  <c:v>1.74</c:v>
                </c:pt>
                <c:pt idx="485">
                  <c:v>1.73</c:v>
                </c:pt>
                <c:pt idx="486">
                  <c:v>1.73</c:v>
                </c:pt>
                <c:pt idx="487">
                  <c:v>1.83</c:v>
                </c:pt>
                <c:pt idx="488">
                  <c:v>1.73</c:v>
                </c:pt>
                <c:pt idx="489">
                  <c:v>2.26</c:v>
                </c:pt>
                <c:pt idx="490">
                  <c:v>1.86</c:v>
                </c:pt>
                <c:pt idx="491">
                  <c:v>1.84</c:v>
                </c:pt>
                <c:pt idx="492">
                  <c:v>1.74</c:v>
                </c:pt>
                <c:pt idx="493">
                  <c:v>1.75</c:v>
                </c:pt>
                <c:pt idx="494">
                  <c:v>1.83</c:v>
                </c:pt>
                <c:pt idx="495">
                  <c:v>1.51</c:v>
                </c:pt>
                <c:pt idx="496">
                  <c:v>1.94</c:v>
                </c:pt>
                <c:pt idx="497">
                  <c:v>1.84</c:v>
                </c:pt>
                <c:pt idx="498">
                  <c:v>1.9</c:v>
                </c:pt>
                <c:pt idx="499">
                  <c:v>1.71</c:v>
                </c:pt>
                <c:pt idx="500">
                  <c:v>1.89</c:v>
                </c:pt>
                <c:pt idx="501">
                  <c:v>1.7</c:v>
                </c:pt>
                <c:pt idx="502">
                  <c:v>1.77</c:v>
                </c:pt>
                <c:pt idx="503">
                  <c:v>1.77</c:v>
                </c:pt>
                <c:pt idx="504">
                  <c:v>1.83</c:v>
                </c:pt>
                <c:pt idx="505">
                  <c:v>1.75</c:v>
                </c:pt>
                <c:pt idx="506">
                  <c:v>1.83</c:v>
                </c:pt>
                <c:pt idx="507">
                  <c:v>1.67</c:v>
                </c:pt>
                <c:pt idx="508">
                  <c:v>1.78</c:v>
                </c:pt>
                <c:pt idx="509">
                  <c:v>2.03</c:v>
                </c:pt>
                <c:pt idx="510">
                  <c:v>1.93</c:v>
                </c:pt>
                <c:pt idx="511">
                  <c:v>1.61</c:v>
                </c:pt>
                <c:pt idx="512">
                  <c:v>nd</c:v>
                </c:pt>
                <c:pt idx="513">
                  <c:v>1.73</c:v>
                </c:pt>
                <c:pt idx="514">
                  <c:v>1.74</c:v>
                </c:pt>
                <c:pt idx="515">
                  <c:v>1.75</c:v>
                </c:pt>
                <c:pt idx="516">
                  <c:v>1.61</c:v>
                </c:pt>
                <c:pt idx="517">
                  <c:v>1.6</c:v>
                </c:pt>
                <c:pt idx="518">
                  <c:v>1.68</c:v>
                </c:pt>
                <c:pt idx="519">
                  <c:v>1.58</c:v>
                </c:pt>
                <c:pt idx="520">
                  <c:v>2.5</c:v>
                </c:pt>
                <c:pt idx="521">
                  <c:v>2.43</c:v>
                </c:pt>
                <c:pt idx="522">
                  <c:v>1.99</c:v>
                </c:pt>
                <c:pt idx="523">
                  <c:v>1.84</c:v>
                </c:pt>
                <c:pt idx="524">
                  <c:v>1.84</c:v>
                </c:pt>
                <c:pt idx="525">
                  <c:v>1.71</c:v>
                </c:pt>
                <c:pt idx="526">
                  <c:v>1.75</c:v>
                </c:pt>
                <c:pt idx="527">
                  <c:v>1.72</c:v>
                </c:pt>
                <c:pt idx="528">
                  <c:v>1.79</c:v>
                </c:pt>
                <c:pt idx="529">
                  <c:v>1.76</c:v>
                </c:pt>
                <c:pt idx="530">
                  <c:v>1.61</c:v>
                </c:pt>
                <c:pt idx="531">
                  <c:v>1.74</c:v>
                </c:pt>
                <c:pt idx="532">
                  <c:v>1.76</c:v>
                </c:pt>
                <c:pt idx="533">
                  <c:v>1.78</c:v>
                </c:pt>
                <c:pt idx="534">
                  <c:v>1.65</c:v>
                </c:pt>
                <c:pt idx="535">
                  <c:v>1.73</c:v>
                </c:pt>
                <c:pt idx="536">
                  <c:v>1.51</c:v>
                </c:pt>
                <c:pt idx="537">
                  <c:v>1.69</c:v>
                </c:pt>
                <c:pt idx="538">
                  <c:v>1.79</c:v>
                </c:pt>
                <c:pt idx="539">
                  <c:v>1.76</c:v>
                </c:pt>
                <c:pt idx="540">
                  <c:v>2.36</c:v>
                </c:pt>
                <c:pt idx="541">
                  <c:v>2.43</c:v>
                </c:pt>
                <c:pt idx="542">
                  <c:v>2.21</c:v>
                </c:pt>
                <c:pt idx="543">
                  <c:v>1.7</c:v>
                </c:pt>
                <c:pt idx="544">
                  <c:v>1.81</c:v>
                </c:pt>
                <c:pt idx="545">
                  <c:v>1.78</c:v>
                </c:pt>
                <c:pt idx="546">
                  <c:v>1.66</c:v>
                </c:pt>
                <c:pt idx="547">
                  <c:v>1.95</c:v>
                </c:pt>
                <c:pt idx="548">
                  <c:v>1.88</c:v>
                </c:pt>
                <c:pt idx="549">
                  <c:v>1.69</c:v>
                </c:pt>
                <c:pt idx="550">
                  <c:v>1.78</c:v>
                </c:pt>
                <c:pt idx="551">
                  <c:v>2.58</c:v>
                </c:pt>
                <c:pt idx="552">
                  <c:v>2.75</c:v>
                </c:pt>
                <c:pt idx="553">
                  <c:v>1.5</c:v>
                </c:pt>
                <c:pt idx="554">
                  <c:v>1.46</c:v>
                </c:pt>
                <c:pt idx="555">
                  <c:v>2.8</c:v>
                </c:pt>
                <c:pt idx="556">
                  <c:v>2.5</c:v>
                </c:pt>
                <c:pt idx="557">
                  <c:v>2.64</c:v>
                </c:pt>
                <c:pt idx="558">
                  <c:v>1.71</c:v>
                </c:pt>
                <c:pt idx="559">
                  <c:v>1.29</c:v>
                </c:pt>
                <c:pt idx="560">
                  <c:v>1.42</c:v>
                </c:pt>
                <c:pt idx="561">
                  <c:v>1.44</c:v>
                </c:pt>
                <c:pt idx="562">
                  <c:v>1.45</c:v>
                </c:pt>
                <c:pt idx="563">
                  <c:v>1.81</c:v>
                </c:pt>
                <c:pt idx="564">
                  <c:v>1.8</c:v>
                </c:pt>
                <c:pt idx="565">
                  <c:v>1.56</c:v>
                </c:pt>
                <c:pt idx="566">
                  <c:v>1.53</c:v>
                </c:pt>
                <c:pt idx="567">
                  <c:v>1.46</c:v>
                </c:pt>
                <c:pt idx="568">
                  <c:v>1.4</c:v>
                </c:pt>
                <c:pt idx="569">
                  <c:v>1.43</c:v>
                </c:pt>
                <c:pt idx="570">
                  <c:v>1.44</c:v>
                </c:pt>
                <c:pt idx="571">
                  <c:v>2.1</c:v>
                </c:pt>
                <c:pt idx="572">
                  <c:v>1.41</c:v>
                </c:pt>
                <c:pt idx="573">
                  <c:v>1.46</c:v>
                </c:pt>
                <c:pt idx="574">
                  <c:v>1.34</c:v>
                </c:pt>
                <c:pt idx="575">
                  <c:v>1.33</c:v>
                </c:pt>
                <c:pt idx="576">
                  <c:v>1.42</c:v>
                </c:pt>
                <c:pt idx="577">
                  <c:v>1.37</c:v>
                </c:pt>
                <c:pt idx="578">
                  <c:v>2.22</c:v>
                </c:pt>
                <c:pt idx="579">
                  <c:v>2.51</c:v>
                </c:pt>
                <c:pt idx="580">
                  <c:v>1.7</c:v>
                </c:pt>
                <c:pt idx="581">
                  <c:v>1.52</c:v>
                </c:pt>
                <c:pt idx="582">
                  <c:v>1.46</c:v>
                </c:pt>
                <c:pt idx="583">
                  <c:v>1.37</c:v>
                </c:pt>
                <c:pt idx="584">
                  <c:v>1.5</c:v>
                </c:pt>
                <c:pt idx="585">
                  <c:v>1.44</c:v>
                </c:pt>
                <c:pt idx="586">
                  <c:v>1.41</c:v>
                </c:pt>
                <c:pt idx="587">
                  <c:v>1.43</c:v>
                </c:pt>
                <c:pt idx="588">
                  <c:v>1.42</c:v>
                </c:pt>
                <c:pt idx="589">
                  <c:v>1.99</c:v>
                </c:pt>
                <c:pt idx="590">
                  <c:v>1.84</c:v>
                </c:pt>
                <c:pt idx="591">
                  <c:v>1.64</c:v>
                </c:pt>
                <c:pt idx="592">
                  <c:v>1.56</c:v>
                </c:pt>
                <c:pt idx="593">
                  <c:v>1.43</c:v>
                </c:pt>
                <c:pt idx="594">
                  <c:v>1.51</c:v>
                </c:pt>
                <c:pt idx="595">
                  <c:v>1.47</c:v>
                </c:pt>
                <c:pt idx="596">
                  <c:v>1.48</c:v>
                </c:pt>
                <c:pt idx="597">
                  <c:v>1.39</c:v>
                </c:pt>
                <c:pt idx="598">
                  <c:v>1.36</c:v>
                </c:pt>
                <c:pt idx="599">
                  <c:v>1.34</c:v>
                </c:pt>
                <c:pt idx="600">
                  <c:v>1.94</c:v>
                </c:pt>
                <c:pt idx="601">
                  <c:v>2.2</c:v>
                </c:pt>
                <c:pt idx="602">
                  <c:v>1.46</c:v>
                </c:pt>
                <c:pt idx="603">
                  <c:v>1.26</c:v>
                </c:pt>
                <c:pt idx="604">
                  <c:v>1.41</c:v>
                </c:pt>
                <c:pt idx="605">
                  <c:v>1.35</c:v>
                </c:pt>
                <c:pt idx="606">
                  <c:v>1.34</c:v>
                </c:pt>
                <c:pt idx="607">
                  <c:v>1.35</c:v>
                </c:pt>
                <c:pt idx="608">
                  <c:v>1.35</c:v>
                </c:pt>
                <c:pt idx="609">
                  <c:v>1.4</c:v>
                </c:pt>
                <c:pt idx="610">
                  <c:v>2.26</c:v>
                </c:pt>
                <c:pt idx="611">
                  <c:v>2.2</c:v>
                </c:pt>
                <c:pt idx="612">
                  <c:v>1.81</c:v>
                </c:pt>
                <c:pt idx="613">
                  <c:v>1.94</c:v>
                </c:pt>
                <c:pt idx="614">
                  <c:v>1.33</c:v>
                </c:pt>
                <c:pt idx="615">
                  <c:v>1.35</c:v>
                </c:pt>
                <c:pt idx="616">
                  <c:v>1.36</c:v>
                </c:pt>
                <c:pt idx="617">
                  <c:v>1.35</c:v>
                </c:pt>
                <c:pt idx="618">
                  <c:v>1.72</c:v>
                </c:pt>
                <c:pt idx="619">
                  <c:v>1.45</c:v>
                </c:pt>
                <c:pt idx="620">
                  <c:v>1.33</c:v>
                </c:pt>
                <c:pt idx="621">
                  <c:v>0.95</c:v>
                </c:pt>
                <c:pt idx="622">
                  <c:v>0.97</c:v>
                </c:pt>
                <c:pt idx="623">
                  <c:v>1.17</c:v>
                </c:pt>
                <c:pt idx="624">
                  <c:v>1.22</c:v>
                </c:pt>
                <c:pt idx="625">
                  <c:v>0.96</c:v>
                </c:pt>
                <c:pt idx="626">
                  <c:v>1.1</c:v>
                </c:pt>
                <c:pt idx="627">
                  <c:v>0.98</c:v>
                </c:pt>
                <c:pt idx="628">
                  <c:v>1.17</c:v>
                </c:pt>
                <c:pt idx="629">
                  <c:v>1.31</c:v>
                </c:pt>
                <c:pt idx="630">
                  <c:v>2.85</c:v>
                </c:pt>
                <c:pt idx="631">
                  <c:v>2.26</c:v>
                </c:pt>
                <c:pt idx="632">
                  <c:v>1.72</c:v>
                </c:pt>
                <c:pt idx="633">
                  <c:v>1.74</c:v>
                </c:pt>
                <c:pt idx="634">
                  <c:v>1.07</c:v>
                </c:pt>
                <c:pt idx="635">
                  <c:v>1.86</c:v>
                </c:pt>
                <c:pt idx="636">
                  <c:v>1.74</c:v>
                </c:pt>
                <c:pt idx="637">
                  <c:v>1.55</c:v>
                </c:pt>
                <c:pt idx="638">
                  <c:v>1.52</c:v>
                </c:pt>
                <c:pt idx="639">
                  <c:v>2.29</c:v>
                </c:pt>
                <c:pt idx="640">
                  <c:v>1.59</c:v>
                </c:pt>
                <c:pt idx="641">
                  <c:v>1.49</c:v>
                </c:pt>
                <c:pt idx="642">
                  <c:v>1.59</c:v>
                </c:pt>
                <c:pt idx="643">
                  <c:v>1.4</c:v>
                </c:pt>
                <c:pt idx="644">
                  <c:v>1.24</c:v>
                </c:pt>
                <c:pt idx="645">
                  <c:v>2.74</c:v>
                </c:pt>
                <c:pt idx="646">
                  <c:v>1.73</c:v>
                </c:pt>
                <c:pt idx="647">
                  <c:v>1.41</c:v>
                </c:pt>
                <c:pt idx="648">
                  <c:v>2.01</c:v>
                </c:pt>
                <c:pt idx="649">
                  <c:v>2.13</c:v>
                </c:pt>
                <c:pt idx="650">
                  <c:v>1.45</c:v>
                </c:pt>
                <c:pt idx="651">
                  <c:v>1.6</c:v>
                </c:pt>
                <c:pt idx="652">
                  <c:v>1.36</c:v>
                </c:pt>
                <c:pt idx="653">
                  <c:v>1.35</c:v>
                </c:pt>
                <c:pt idx="654">
                  <c:v>1.56</c:v>
                </c:pt>
                <c:pt idx="655">
                  <c:v>1.43</c:v>
                </c:pt>
                <c:pt idx="656">
                  <c:v>1.55</c:v>
                </c:pt>
                <c:pt idx="657">
                  <c:v>1.53</c:v>
                </c:pt>
                <c:pt idx="658">
                  <c:v>1.55</c:v>
                </c:pt>
                <c:pt idx="659">
                  <c:v>1.89</c:v>
                </c:pt>
                <c:pt idx="660">
                  <c:v>1.91</c:v>
                </c:pt>
                <c:pt idx="661">
                  <c:v>1.52</c:v>
                </c:pt>
                <c:pt idx="662">
                  <c:v>1.38</c:v>
                </c:pt>
                <c:pt idx="663">
                  <c:v>1.28</c:v>
                </c:pt>
                <c:pt idx="664">
                  <c:v>1.75</c:v>
                </c:pt>
                <c:pt idx="665">
                  <c:v>3.02</c:v>
                </c:pt>
                <c:pt idx="666">
                  <c:v>1.96</c:v>
                </c:pt>
                <c:pt idx="667">
                  <c:v>2.1</c:v>
                </c:pt>
                <c:pt idx="668">
                  <c:v>2.61</c:v>
                </c:pt>
                <c:pt idx="669">
                  <c:v>1.7</c:v>
                </c:pt>
                <c:pt idx="670">
                  <c:v>1.78</c:v>
                </c:pt>
                <c:pt idx="671">
                  <c:v>1.68</c:v>
                </c:pt>
                <c:pt idx="672">
                  <c:v>2.62</c:v>
                </c:pt>
                <c:pt idx="673">
                  <c:v>2.13</c:v>
                </c:pt>
                <c:pt idx="674">
                  <c:v>1.81</c:v>
                </c:pt>
                <c:pt idx="675">
                  <c:v>1.56</c:v>
                </c:pt>
                <c:pt idx="676">
                  <c:v>1.58</c:v>
                </c:pt>
                <c:pt idx="677">
                  <c:v>1.83</c:v>
                </c:pt>
                <c:pt idx="678">
                  <c:v>1.47</c:v>
                </c:pt>
                <c:pt idx="679">
                  <c:v>1.39</c:v>
                </c:pt>
                <c:pt idx="680">
                  <c:v>1.39</c:v>
                </c:pt>
                <c:pt idx="681">
                  <c:v>1.18</c:v>
                </c:pt>
                <c:pt idx="682">
                  <c:v>0.92</c:v>
                </c:pt>
                <c:pt idx="683">
                  <c:v>2.96</c:v>
                </c:pt>
                <c:pt idx="684">
                  <c:v>1.94</c:v>
                </c:pt>
                <c:pt idx="685">
                  <c:v>1.48</c:v>
                </c:pt>
                <c:pt idx="686">
                  <c:v>1.61</c:v>
                </c:pt>
                <c:pt idx="687">
                  <c:v>1.42</c:v>
                </c:pt>
                <c:pt idx="688">
                  <c:v>1.39</c:v>
                </c:pt>
                <c:pt idx="689">
                  <c:v>1.5</c:v>
                </c:pt>
                <c:pt idx="690">
                  <c:v>1.06</c:v>
                </c:pt>
                <c:pt idx="691">
                  <c:v>1.11</c:v>
                </c:pt>
                <c:pt idx="692">
                  <c:v>1.15</c:v>
                </c:pt>
                <c:pt idx="693">
                  <c:v>4.36</c:v>
                </c:pt>
                <c:pt idx="694">
                  <c:v>1.43</c:v>
                </c:pt>
                <c:pt idx="695">
                  <c:v>1.96</c:v>
                </c:pt>
                <c:pt idx="696">
                  <c:v>1.17</c:v>
                </c:pt>
                <c:pt idx="697">
                  <c:v>1.22</c:v>
                </c:pt>
                <c:pt idx="698">
                  <c:v>1.28</c:v>
                </c:pt>
                <c:pt idx="699">
                  <c:v>1.13</c:v>
                </c:pt>
                <c:pt idx="700">
                  <c:v>1.14</c:v>
                </c:pt>
                <c:pt idx="701">
                  <c:v>1.04</c:v>
                </c:pt>
                <c:pt idx="702">
                  <c:v>2.57</c:v>
                </c:pt>
                <c:pt idx="703">
                  <c:v>2.01</c:v>
                </c:pt>
                <c:pt idx="704">
                  <c:v>1.87</c:v>
                </c:pt>
                <c:pt idx="705">
                  <c:v>1.88</c:v>
                </c:pt>
                <c:pt idx="706">
                  <c:v>1.77</c:v>
                </c:pt>
                <c:pt idx="707">
                  <c:v>1.37</c:v>
                </c:pt>
                <c:pt idx="708">
                  <c:v>2.32</c:v>
                </c:pt>
                <c:pt idx="709">
                  <c:v>1.72</c:v>
                </c:pt>
                <c:pt idx="710">
                  <c:v>1.42</c:v>
                </c:pt>
                <c:pt idx="711">
                  <c:v>1.75</c:v>
                </c:pt>
                <c:pt idx="712">
                  <c:v>1.42</c:v>
                </c:pt>
                <c:pt idx="713">
                  <c:v>1.52</c:v>
                </c:pt>
                <c:pt idx="714">
                  <c:v>1.04</c:v>
                </c:pt>
                <c:pt idx="715">
                  <c:v>1.16</c:v>
                </c:pt>
                <c:pt idx="716">
                  <c:v>1.13</c:v>
                </c:pt>
                <c:pt idx="717">
                  <c:v>2.19</c:v>
                </c:pt>
                <c:pt idx="718">
                  <c:v>1.69</c:v>
                </c:pt>
                <c:pt idx="719">
                  <c:v>1.61</c:v>
                </c:pt>
                <c:pt idx="720">
                  <c:v>1.58</c:v>
                </c:pt>
                <c:pt idx="721">
                  <c:v>1.26</c:v>
                </c:pt>
                <c:pt idx="722">
                  <c:v>1.41</c:v>
                </c:pt>
                <c:pt idx="723">
                  <c:v>1.23</c:v>
                </c:pt>
                <c:pt idx="724">
                  <c:v>2.39</c:v>
                </c:pt>
                <c:pt idx="725">
                  <c:v>1.8</c:v>
                </c:pt>
                <c:pt idx="726">
                  <c:v>1.57</c:v>
                </c:pt>
                <c:pt idx="727">
                  <c:v>1.47</c:v>
                </c:pt>
                <c:pt idx="728">
                  <c:v>1.62</c:v>
                </c:pt>
                <c:pt idx="729">
                  <c:v>1.58</c:v>
                </c:pt>
                <c:pt idx="730">
                  <c:v>1.65</c:v>
                </c:pt>
                <c:pt idx="731">
                  <c:v>1.3</c:v>
                </c:pt>
                <c:pt idx="732">
                  <c:v>1.24</c:v>
                </c:pt>
                <c:pt idx="733">
                  <c:v>1.23</c:v>
                </c:pt>
                <c:pt idx="734">
                  <c:v>2</c:v>
                </c:pt>
                <c:pt idx="735">
                  <c:v>1.5</c:v>
                </c:pt>
                <c:pt idx="736">
                  <c:v>1.3</c:v>
                </c:pt>
                <c:pt idx="737">
                  <c:v>1.2</c:v>
                </c:pt>
                <c:pt idx="738">
                  <c:v>1.1</c:v>
                </c:pt>
                <c:pt idx="739">
                  <c:v>2.2</c:v>
                </c:pt>
                <c:pt idx="740">
                  <c:v>2.1</c:v>
                </c:pt>
                <c:pt idx="741">
                  <c:v>2.5</c:v>
                </c:pt>
                <c:pt idx="742">
                  <c:v>2.8</c:v>
                </c:pt>
                <c:pt idx="743">
                  <c:v>2.2</c:v>
                </c:pt>
                <c:pt idx="744">
                  <c:v>2.1</c:v>
                </c:pt>
                <c:pt idx="745">
                  <c:v>1.5</c:v>
                </c:pt>
                <c:pt idx="746">
                  <c:v>1.8</c:v>
                </c:pt>
                <c:pt idx="747">
                  <c:v>1.4</c:v>
                </c:pt>
                <c:pt idx="748">
                  <c:v>1.5</c:v>
                </c:pt>
                <c:pt idx="749">
                  <c:v>2.1</c:v>
                </c:pt>
                <c:pt idx="750">
                  <c:v>2.2</c:v>
                </c:pt>
                <c:pt idx="751">
                  <c:v>2</c:v>
                </c:pt>
                <c:pt idx="752">
                  <c:v>2.4</c:v>
                </c:pt>
                <c:pt idx="753">
                  <c:v>1.8</c:v>
                </c:pt>
                <c:pt idx="754">
                  <c:v>1.4</c:v>
                </c:pt>
                <c:pt idx="755">
                  <c:v>1.5</c:v>
                </c:pt>
                <c:pt idx="756">
                  <c:v>1.7</c:v>
                </c:pt>
                <c:pt idx="757">
                  <c:v>1.4</c:v>
                </c:pt>
                <c:pt idx="758">
                  <c:v>2.9</c:v>
                </c:pt>
                <c:pt idx="759">
                  <c:v>1.8</c:v>
                </c:pt>
                <c:pt idx="760">
                  <c:v>1.7</c:v>
                </c:pt>
                <c:pt idx="761">
                  <c:v>1.6</c:v>
                </c:pt>
                <c:pt idx="762">
                  <c:v>1.65</c:v>
                </c:pt>
                <c:pt idx="763">
                  <c:v>3.7</c:v>
                </c:pt>
                <c:pt idx="764">
                  <c:v>1.9</c:v>
                </c:pt>
                <c:pt idx="765">
                  <c:v>1.8</c:v>
                </c:pt>
                <c:pt idx="766">
                  <c:v>1.7</c:v>
                </c:pt>
                <c:pt idx="767">
                  <c:v>1.6</c:v>
                </c:pt>
                <c:pt idx="768">
                  <c:v>1.9</c:v>
                </c:pt>
                <c:pt idx="769">
                  <c:v>2.47</c:v>
                </c:pt>
                <c:pt idx="770">
                  <c:v>2.13</c:v>
                </c:pt>
                <c:pt idx="771">
                  <c:v>1.81</c:v>
                </c:pt>
                <c:pt idx="772">
                  <c:v>1.56</c:v>
                </c:pt>
                <c:pt idx="773">
                  <c:v>1.68</c:v>
                </c:pt>
                <c:pt idx="774">
                  <c:v>1.73</c:v>
                </c:pt>
                <c:pt idx="775">
                  <c:v>1.53</c:v>
                </c:pt>
                <c:pt idx="776">
                  <c:v>2.05</c:v>
                </c:pt>
                <c:pt idx="777">
                  <c:v>1.89</c:v>
                </c:pt>
                <c:pt idx="778">
                  <c:v>1.7</c:v>
                </c:pt>
                <c:pt idx="779">
                  <c:v>1.69</c:v>
                </c:pt>
                <c:pt idx="780">
                  <c:v>2.41</c:v>
                </c:pt>
                <c:pt idx="781">
                  <c:v>1.81</c:v>
                </c:pt>
                <c:pt idx="782">
                  <c:v>2.58</c:v>
                </c:pt>
                <c:pt idx="783">
                  <c:v>2.94</c:v>
                </c:pt>
                <c:pt idx="784">
                  <c:v>2.15</c:v>
                </c:pt>
                <c:pt idx="785">
                  <c:v>1.85</c:v>
                </c:pt>
                <c:pt idx="786">
                  <c:v>2.51</c:v>
                </c:pt>
                <c:pt idx="787">
                  <c:v>2.39</c:v>
                </c:pt>
                <c:pt idx="788">
                  <c:v>1.72</c:v>
                </c:pt>
                <c:pt idx="789">
                  <c:v>2.74</c:v>
                </c:pt>
                <c:pt idx="790">
                  <c:v>2.55</c:v>
                </c:pt>
                <c:pt idx="791">
                  <c:v>1.75</c:v>
                </c:pt>
                <c:pt idx="792">
                  <c:v>1.66</c:v>
                </c:pt>
                <c:pt idx="793">
                  <c:v>1.48</c:v>
                </c:pt>
                <c:pt idx="794">
                  <c:v>1.3</c:v>
                </c:pt>
                <c:pt idx="795">
                  <c:v>2.71</c:v>
                </c:pt>
                <c:pt idx="796">
                  <c:v>2.36</c:v>
                </c:pt>
                <c:pt idx="797">
                  <c:v>1.71</c:v>
                </c:pt>
                <c:pt idx="798">
                  <c:v>1.99</c:v>
                </c:pt>
                <c:pt idx="799">
                  <c:v>1.62</c:v>
                </c:pt>
                <c:pt idx="800">
                  <c:v>1.56</c:v>
                </c:pt>
                <c:pt idx="801">
                  <c:v>1.43</c:v>
                </c:pt>
                <c:pt idx="802">
                  <c:v>1.27</c:v>
                </c:pt>
                <c:pt idx="803">
                  <c:v>0.96</c:v>
                </c:pt>
                <c:pt idx="804">
                  <c:v>2.88</c:v>
                </c:pt>
                <c:pt idx="805">
                  <c:v>2.33</c:v>
                </c:pt>
                <c:pt idx="806">
                  <c:v>2.24</c:v>
                </c:pt>
                <c:pt idx="807">
                  <c:v>1.33</c:v>
                </c:pt>
                <c:pt idx="808">
                  <c:v>1.6</c:v>
                </c:pt>
                <c:pt idx="809">
                  <c:v>1.15</c:v>
                </c:pt>
                <c:pt idx="810">
                  <c:v>1.53</c:v>
                </c:pt>
                <c:pt idx="811">
                  <c:v>1.03</c:v>
                </c:pt>
                <c:pt idx="812">
                  <c:v>0.95</c:v>
                </c:pt>
                <c:pt idx="813">
                  <c:v>0.81</c:v>
                </c:pt>
                <c:pt idx="814">
                  <c:v>0.93</c:v>
                </c:pt>
                <c:pt idx="815">
                  <c:v>2.19</c:v>
                </c:pt>
                <c:pt idx="816">
                  <c:v>2.11</c:v>
                </c:pt>
                <c:pt idx="817">
                  <c:v>2.41</c:v>
                </c:pt>
                <c:pt idx="818">
                  <c:v>2.51</c:v>
                </c:pt>
                <c:pt idx="819">
                  <c:v>2.62</c:v>
                </c:pt>
                <c:pt idx="820">
                  <c:v>2.71</c:v>
                </c:pt>
                <c:pt idx="821">
                  <c:v>2.41</c:v>
                </c:pt>
                <c:pt idx="822">
                  <c:v>2.27</c:v>
                </c:pt>
                <c:pt idx="823">
                  <c:v>2.38</c:v>
                </c:pt>
                <c:pt idx="824">
                  <c:v>2.54</c:v>
                </c:pt>
                <c:pt idx="825">
                  <c:v>2.37</c:v>
                </c:pt>
                <c:pt idx="826">
                  <c:v>1.98</c:v>
                </c:pt>
                <c:pt idx="827">
                  <c:v>1.46</c:v>
                </c:pt>
                <c:pt idx="828">
                  <c:v>1.4</c:v>
                </c:pt>
                <c:pt idx="829">
                  <c:v>1.5</c:v>
                </c:pt>
                <c:pt idx="830">
                  <c:v>2.48</c:v>
                </c:pt>
                <c:pt idx="831">
                  <c:v>2.61</c:v>
                </c:pt>
                <c:pt idx="832">
                  <c:v>1.94</c:v>
                </c:pt>
                <c:pt idx="833">
                  <c:v>1.48</c:v>
                </c:pt>
                <c:pt idx="834">
                  <c:v>1.41</c:v>
                </c:pt>
                <c:pt idx="835">
                  <c:v>1.23</c:v>
                </c:pt>
                <c:pt idx="836">
                  <c:v>2.87</c:v>
                </c:pt>
                <c:pt idx="837">
                  <c:v>2.48</c:v>
                </c:pt>
                <c:pt idx="838">
                  <c:v>1.85</c:v>
                </c:pt>
                <c:pt idx="839">
                  <c:v>1.91</c:v>
                </c:pt>
                <c:pt idx="840">
                  <c:v>1.41</c:v>
                </c:pt>
                <c:pt idx="841">
                  <c:v>1.63</c:v>
                </c:pt>
                <c:pt idx="842">
                  <c:v>1.4</c:v>
                </c:pt>
                <c:pt idx="843">
                  <c:v>1.49</c:v>
                </c:pt>
                <c:pt idx="844">
                  <c:v>1.19</c:v>
                </c:pt>
                <c:pt idx="845">
                  <c:v>1.09</c:v>
                </c:pt>
                <c:pt idx="846">
                  <c:v>0.94</c:v>
                </c:pt>
                <c:pt idx="847">
                  <c:v>1.05</c:v>
                </c:pt>
                <c:pt idx="848">
                  <c:v>1.06</c:v>
                </c:pt>
                <c:pt idx="849">
                  <c:v>2.43</c:v>
                </c:pt>
                <c:pt idx="850">
                  <c:v>1.14</c:v>
                </c:pt>
                <c:pt idx="851">
                  <c:v>0.61</c:v>
                </c:pt>
                <c:pt idx="852">
                  <c:v>1.42</c:v>
                </c:pt>
                <c:pt idx="853">
                  <c:v>1.16</c:v>
                </c:pt>
                <c:pt idx="854">
                  <c:v>0.85</c:v>
                </c:pt>
                <c:pt idx="855">
                  <c:v>0.51</c:v>
                </c:pt>
                <c:pt idx="856">
                  <c:v>0.83</c:v>
                </c:pt>
                <c:pt idx="857">
                  <c:v>0.71</c:v>
                </c:pt>
                <c:pt idx="858">
                  <c:v>1.23</c:v>
                </c:pt>
                <c:pt idx="859">
                  <c:v>1.14</c:v>
                </c:pt>
                <c:pt idx="860">
                  <c:v>0.72</c:v>
                </c:pt>
                <c:pt idx="861">
                  <c:v>0.52</c:v>
                </c:pt>
                <c:pt idx="862">
                  <c:v>1.31</c:v>
                </c:pt>
                <c:pt idx="863">
                  <c:v>1.46</c:v>
                </c:pt>
                <c:pt idx="864">
                  <c:v>0.72</c:v>
                </c:pt>
                <c:pt idx="865">
                  <c:v>0.74</c:v>
                </c:pt>
                <c:pt idx="866">
                  <c:v>0.67</c:v>
                </c:pt>
                <c:pt idx="867">
                  <c:v>2.15</c:v>
                </c:pt>
                <c:pt idx="868">
                  <c:v>1.37</c:v>
                </c:pt>
                <c:pt idx="869">
                  <c:v>0.64</c:v>
                </c:pt>
                <c:pt idx="870">
                  <c:v>3.15</c:v>
                </c:pt>
                <c:pt idx="871">
                  <c:v>2.55</c:v>
                </c:pt>
                <c:pt idx="872">
                  <c:v>1.4</c:v>
                </c:pt>
                <c:pt idx="873">
                  <c:v>1.32</c:v>
                </c:pt>
                <c:pt idx="874">
                  <c:v>1.31</c:v>
                </c:pt>
                <c:pt idx="875">
                  <c:v>1.09</c:v>
                </c:pt>
                <c:pt idx="876">
                  <c:v>1.06</c:v>
                </c:pt>
                <c:pt idx="877">
                  <c:v>1.17</c:v>
                </c:pt>
                <c:pt idx="878">
                  <c:v>1.18</c:v>
                </c:pt>
                <c:pt idx="879">
                  <c:v>0.86</c:v>
                </c:pt>
                <c:pt idx="880">
                  <c:v>0.85</c:v>
                </c:pt>
                <c:pt idx="881">
                  <c:v>1.05</c:v>
                </c:pt>
                <c:pt idx="882">
                  <c:v>1.85</c:v>
                </c:pt>
                <c:pt idx="883">
                  <c:v>2</c:v>
                </c:pt>
                <c:pt idx="884">
                  <c:v>1.5</c:v>
                </c:pt>
                <c:pt idx="885">
                  <c:v>1.35</c:v>
                </c:pt>
                <c:pt idx="886">
                  <c:v>1.37</c:v>
                </c:pt>
                <c:pt idx="887">
                  <c:v>1.41</c:v>
                </c:pt>
                <c:pt idx="888">
                  <c:v>1.44</c:v>
                </c:pt>
                <c:pt idx="889">
                  <c:v>1.47</c:v>
                </c:pt>
                <c:pt idx="890">
                  <c:v>1.44</c:v>
                </c:pt>
                <c:pt idx="891">
                  <c:v>1.27</c:v>
                </c:pt>
                <c:pt idx="892">
                  <c:v>1.13</c:v>
                </c:pt>
                <c:pt idx="893">
                  <c:v>1.12</c:v>
                </c:pt>
                <c:pt idx="894">
                  <c:v>1.43</c:v>
                </c:pt>
                <c:pt idx="895">
                  <c:v>1.11</c:v>
                </c:pt>
                <c:pt idx="896">
                  <c:v>1.08</c:v>
                </c:pt>
                <c:pt idx="897">
                  <c:v>1.95</c:v>
                </c:pt>
                <c:pt idx="898">
                  <c:v>1.78</c:v>
                </c:pt>
                <c:pt idx="899">
                  <c:v>1.77</c:v>
                </c:pt>
                <c:pt idx="900">
                  <c:v>1.54</c:v>
                </c:pt>
                <c:pt idx="901">
                  <c:v>1.53</c:v>
                </c:pt>
                <c:pt idx="902">
                  <c:v>1.61</c:v>
                </c:pt>
                <c:pt idx="903">
                  <c:v>1.25</c:v>
                </c:pt>
                <c:pt idx="904">
                  <c:v>1.34</c:v>
                </c:pt>
                <c:pt idx="905">
                  <c:v>1.38</c:v>
                </c:pt>
                <c:pt idx="906">
                  <c:v>1.43</c:v>
                </c:pt>
                <c:pt idx="907">
                  <c:v>2.42</c:v>
                </c:pt>
                <c:pt idx="908">
                  <c:v>2.37</c:v>
                </c:pt>
                <c:pt idx="909">
                  <c:v>2.16</c:v>
                </c:pt>
                <c:pt idx="910">
                  <c:v>2.03</c:v>
                </c:pt>
                <c:pt idx="911">
                  <c:v>1.48</c:v>
                </c:pt>
                <c:pt idx="912">
                  <c:v>1.41</c:v>
                </c:pt>
                <c:pt idx="913">
                  <c:v>1.58</c:v>
                </c:pt>
                <c:pt idx="914">
                  <c:v>1.37</c:v>
                </c:pt>
                <c:pt idx="915">
                  <c:v>1.53</c:v>
                </c:pt>
                <c:pt idx="916">
                  <c:v>1.35</c:v>
                </c:pt>
                <c:pt idx="917">
                  <c:v>1.47</c:v>
                </c:pt>
                <c:pt idx="918">
                  <c:v>1.3</c:v>
                </c:pt>
                <c:pt idx="919">
                  <c:v>1.13</c:v>
                </c:pt>
                <c:pt idx="920">
                  <c:v>2.47</c:v>
                </c:pt>
                <c:pt idx="921">
                  <c:v>2.48</c:v>
                </c:pt>
                <c:pt idx="922">
                  <c:v>2.47</c:v>
                </c:pt>
                <c:pt idx="923">
                  <c:v>2.03</c:v>
                </c:pt>
                <c:pt idx="924">
                  <c:v>2.04</c:v>
                </c:pt>
                <c:pt idx="925">
                  <c:v>1.57</c:v>
                </c:pt>
                <c:pt idx="926">
                  <c:v>1.42</c:v>
                </c:pt>
                <c:pt idx="927">
                  <c:v>1.39</c:v>
                </c:pt>
                <c:pt idx="928">
                  <c:v>1.46</c:v>
                </c:pt>
                <c:pt idx="929">
                  <c:v>1.37</c:v>
                </c:pt>
                <c:pt idx="930">
                  <c:v>1.44</c:v>
                </c:pt>
                <c:pt idx="931">
                  <c:v>1.28</c:v>
                </c:pt>
                <c:pt idx="932">
                  <c:v>1.36</c:v>
                </c:pt>
                <c:pt idx="933">
                  <c:v>1.38</c:v>
                </c:pt>
                <c:pt idx="934">
                  <c:v>1.62</c:v>
                </c:pt>
                <c:pt idx="935">
                  <c:v>2.77</c:v>
                </c:pt>
                <c:pt idx="936">
                  <c:v>2.84</c:v>
                </c:pt>
                <c:pt idx="937">
                  <c:v>1.99</c:v>
                </c:pt>
                <c:pt idx="938">
                  <c:v>2.07</c:v>
                </c:pt>
                <c:pt idx="939">
                  <c:v>1.92</c:v>
                </c:pt>
                <c:pt idx="940">
                  <c:v>1.36</c:v>
                </c:pt>
                <c:pt idx="941">
                  <c:v>1.99</c:v>
                </c:pt>
                <c:pt idx="942">
                  <c:v>1.63</c:v>
                </c:pt>
                <c:pt idx="943">
                  <c:v>1.53</c:v>
                </c:pt>
                <c:pt idx="944">
                  <c:v>1.58</c:v>
                </c:pt>
                <c:pt idx="945">
                  <c:v>1.41</c:v>
                </c:pt>
                <c:pt idx="946">
                  <c:v>1.37</c:v>
                </c:pt>
                <c:pt idx="947">
                  <c:v>1.44</c:v>
                </c:pt>
                <c:pt idx="948">
                  <c:v>3.24</c:v>
                </c:pt>
                <c:pt idx="949">
                  <c:v>2.85</c:v>
                </c:pt>
                <c:pt idx="950">
                  <c:v>2.36</c:v>
                </c:pt>
                <c:pt idx="951">
                  <c:v>2.57</c:v>
                </c:pt>
                <c:pt idx="952">
                  <c:v>2.3</c:v>
                </c:pt>
                <c:pt idx="953">
                  <c:v>2.42</c:v>
                </c:pt>
                <c:pt idx="954">
                  <c:v>1.93</c:v>
                </c:pt>
                <c:pt idx="955">
                  <c:v>1.67</c:v>
                </c:pt>
                <c:pt idx="956">
                  <c:v>1.43</c:v>
                </c:pt>
                <c:pt idx="957">
                  <c:v>1.42</c:v>
                </c:pt>
                <c:pt idx="958">
                  <c:v>1.34</c:v>
                </c:pt>
                <c:pt idx="959">
                  <c:v>1.26</c:v>
                </c:pt>
                <c:pt idx="960">
                  <c:v>1.39</c:v>
                </c:pt>
                <c:pt idx="961">
                  <c:v>1.16</c:v>
                </c:pt>
                <c:pt idx="962">
                  <c:v>1.37</c:v>
                </c:pt>
                <c:pt idx="963">
                  <c:v>1.28</c:v>
                </c:pt>
                <c:pt idx="964">
                  <c:v>2.5</c:v>
                </c:pt>
                <c:pt idx="965">
                  <c:v>3.01</c:v>
                </c:pt>
                <c:pt idx="966">
                  <c:v>2.44</c:v>
                </c:pt>
                <c:pt idx="967">
                  <c:v>2.72</c:v>
                </c:pt>
                <c:pt idx="968">
                  <c:v>2.41</c:v>
                </c:pt>
                <c:pt idx="969">
                  <c:v>1.9</c:v>
                </c:pt>
                <c:pt idx="970">
                  <c:v>1.7</c:v>
                </c:pt>
                <c:pt idx="971">
                  <c:v>1.68</c:v>
                </c:pt>
                <c:pt idx="972">
                  <c:v>1.45</c:v>
                </c:pt>
                <c:pt idx="973">
                  <c:v>1.51</c:v>
                </c:pt>
                <c:pt idx="974">
                  <c:v>1.36</c:v>
                </c:pt>
                <c:pt idx="975">
                  <c:v>1.36</c:v>
                </c:pt>
                <c:pt idx="976">
                  <c:v>1.43</c:v>
                </c:pt>
                <c:pt idx="977">
                  <c:v>1.4</c:v>
                </c:pt>
                <c:pt idx="978">
                  <c:v>1.47</c:v>
                </c:pt>
                <c:pt idx="979">
                  <c:v>2.46</c:v>
                </c:pt>
                <c:pt idx="980">
                  <c:v>2.78</c:v>
                </c:pt>
                <c:pt idx="981">
                  <c:v>2.32</c:v>
                </c:pt>
                <c:pt idx="982">
                  <c:v>2.07</c:v>
                </c:pt>
                <c:pt idx="983">
                  <c:v>2.06</c:v>
                </c:pt>
                <c:pt idx="984">
                  <c:v>1.83</c:v>
                </c:pt>
                <c:pt idx="985">
                  <c:v>1.54</c:v>
                </c:pt>
                <c:pt idx="986">
                  <c:v>1.51</c:v>
                </c:pt>
                <c:pt idx="987">
                  <c:v>1.36</c:v>
                </c:pt>
                <c:pt idx="988">
                  <c:v>1.22</c:v>
                </c:pt>
                <c:pt idx="989">
                  <c:v>1.24</c:v>
                </c:pt>
                <c:pt idx="990">
                  <c:v>3.24</c:v>
                </c:pt>
                <c:pt idx="991">
                  <c:v>2.07</c:v>
                </c:pt>
                <c:pt idx="992">
                  <c:v>1.89</c:v>
                </c:pt>
                <c:pt idx="993">
                  <c:v>2.09</c:v>
                </c:pt>
                <c:pt idx="994">
                  <c:v>2.01</c:v>
                </c:pt>
                <c:pt idx="995">
                  <c:v>1.83</c:v>
                </c:pt>
                <c:pt idx="996">
                  <c:v>1.5</c:v>
                </c:pt>
                <c:pt idx="997">
                  <c:v>1.29</c:v>
                </c:pt>
                <c:pt idx="998">
                  <c:v>1.28</c:v>
                </c:pt>
                <c:pt idx="999">
                  <c:v>1.42</c:v>
                </c:pt>
                <c:pt idx="1000">
                  <c:v>1.3</c:v>
                </c:pt>
                <c:pt idx="1001">
                  <c:v>1.36</c:v>
                </c:pt>
                <c:pt idx="1002">
                  <c:v>1.96</c:v>
                </c:pt>
                <c:pt idx="1003">
                  <c:v>1.89</c:v>
                </c:pt>
                <c:pt idx="1004">
                  <c:v>1.77</c:v>
                </c:pt>
                <c:pt idx="1005">
                  <c:v>1.73</c:v>
                </c:pt>
                <c:pt idx="1006">
                  <c:v>1.55</c:v>
                </c:pt>
                <c:pt idx="1007">
                  <c:v>1.48</c:v>
                </c:pt>
                <c:pt idx="1008">
                  <c:v>1.57</c:v>
                </c:pt>
                <c:pt idx="1009">
                  <c:v>1.44</c:v>
                </c:pt>
                <c:pt idx="1010">
                  <c:v>1.13</c:v>
                </c:pt>
                <c:pt idx="1011">
                  <c:v>3.04</c:v>
                </c:pt>
                <c:pt idx="1012">
                  <c:v>2.89</c:v>
                </c:pt>
                <c:pt idx="1013">
                  <c:v>2.07</c:v>
                </c:pt>
                <c:pt idx="1014">
                  <c:v>1.99</c:v>
                </c:pt>
                <c:pt idx="1015">
                  <c:v>1.79</c:v>
                </c:pt>
                <c:pt idx="1016">
                  <c:v>1.36</c:v>
                </c:pt>
                <c:pt idx="1017">
                  <c:v>1.64</c:v>
                </c:pt>
                <c:pt idx="1018">
                  <c:v>1.48</c:v>
                </c:pt>
                <c:pt idx="1019">
                  <c:v>1.37</c:v>
                </c:pt>
                <c:pt idx="1020">
                  <c:v>1.4</c:v>
                </c:pt>
                <c:pt idx="1021">
                  <c:v>1.18</c:v>
                </c:pt>
                <c:pt idx="1022">
                  <c:v>1.51</c:v>
                </c:pt>
                <c:pt idx="1023">
                  <c:v>1.3</c:v>
                </c:pt>
                <c:pt idx="1024">
                  <c:v>1.06</c:v>
                </c:pt>
                <c:pt idx="1025">
                  <c:v>1.05</c:v>
                </c:pt>
                <c:pt idx="1026">
                  <c:v>2.21</c:v>
                </c:pt>
                <c:pt idx="1027">
                  <c:v>2.52</c:v>
                </c:pt>
                <c:pt idx="1028">
                  <c:v>2.65</c:v>
                </c:pt>
                <c:pt idx="1029">
                  <c:v>2.26</c:v>
                </c:pt>
                <c:pt idx="1030">
                  <c:v>2.11</c:v>
                </c:pt>
                <c:pt idx="1031">
                  <c:v>2.01</c:v>
                </c:pt>
                <c:pt idx="1032">
                  <c:v>2</c:v>
                </c:pt>
                <c:pt idx="1033">
                  <c:v>1.94</c:v>
                </c:pt>
                <c:pt idx="1034">
                  <c:v>1.9</c:v>
                </c:pt>
                <c:pt idx="1035">
                  <c:v>1.95</c:v>
                </c:pt>
                <c:pt idx="1036">
                  <c:v>2.02</c:v>
                </c:pt>
                <c:pt idx="1037">
                  <c:v>1.73</c:v>
                </c:pt>
                <c:pt idx="1038">
                  <c:v>1.76</c:v>
                </c:pt>
                <c:pt idx="1039">
                  <c:v>1.91</c:v>
                </c:pt>
                <c:pt idx="1040">
                  <c:v>2.08</c:v>
                </c:pt>
                <c:pt idx="1041">
                  <c:v>1.87</c:v>
                </c:pt>
                <c:pt idx="1042">
                  <c:v>1.93</c:v>
                </c:pt>
                <c:pt idx="1043">
                  <c:v>1.94</c:v>
                </c:pt>
                <c:pt idx="1044">
                  <c:v>1.85</c:v>
                </c:pt>
                <c:pt idx="1045">
                  <c:v>2.76</c:v>
                </c:pt>
                <c:pt idx="1046">
                  <c:v>2.29</c:v>
                </c:pt>
                <c:pt idx="1047">
                  <c:v>2.06</c:v>
                </c:pt>
                <c:pt idx="1048">
                  <c:v>1.89</c:v>
                </c:pt>
                <c:pt idx="1049">
                  <c:v>1.83</c:v>
                </c:pt>
                <c:pt idx="1050">
                  <c:v>1.77</c:v>
                </c:pt>
                <c:pt idx="1051">
                  <c:v>1.98</c:v>
                </c:pt>
                <c:pt idx="1052">
                  <c:v>2.11</c:v>
                </c:pt>
                <c:pt idx="1053">
                  <c:v>2.25</c:v>
                </c:pt>
                <c:pt idx="1054">
                  <c:v>2.08</c:v>
                </c:pt>
                <c:pt idx="1055">
                  <c:v>2.01</c:v>
                </c:pt>
                <c:pt idx="1056">
                  <c:v>2.17</c:v>
                </c:pt>
                <c:pt idx="1057">
                  <c:v>2.19</c:v>
                </c:pt>
                <c:pt idx="1058">
                  <c:v>2.02</c:v>
                </c:pt>
                <c:pt idx="1059">
                  <c:v>2.15</c:v>
                </c:pt>
                <c:pt idx="1060">
                  <c:v>1.99</c:v>
                </c:pt>
                <c:pt idx="1061">
                  <c:v>1.98</c:v>
                </c:pt>
                <c:pt idx="1062">
                  <c:v>2.14</c:v>
                </c:pt>
                <c:pt idx="1063">
                  <c:v>1.9</c:v>
                </c:pt>
                <c:pt idx="1064">
                  <c:v>1.96</c:v>
                </c:pt>
                <c:pt idx="1065">
                  <c:v>2.09</c:v>
                </c:pt>
                <c:pt idx="1066">
                  <c:v>2.64</c:v>
                </c:pt>
                <c:pt idx="1067">
                  <c:v>2.91</c:v>
                </c:pt>
                <c:pt idx="1068">
                  <c:v>1.82</c:v>
                </c:pt>
                <c:pt idx="1069">
                  <c:v>1.7</c:v>
                </c:pt>
                <c:pt idx="1070">
                  <c:v>1.76</c:v>
                </c:pt>
                <c:pt idx="1071">
                  <c:v>1.83</c:v>
                </c:pt>
                <c:pt idx="1072">
                  <c:v>1.95</c:v>
                </c:pt>
                <c:pt idx="1073">
                  <c:v>2.14</c:v>
                </c:pt>
                <c:pt idx="1074">
                  <c:v>2.02</c:v>
                </c:pt>
                <c:pt idx="1075">
                  <c:v>2.08</c:v>
                </c:pt>
                <c:pt idx="1076">
                  <c:v>2.08</c:v>
                </c:pt>
                <c:pt idx="1077">
                  <c:v>2.05</c:v>
                </c:pt>
                <c:pt idx="1078">
                  <c:v>1.91</c:v>
                </c:pt>
                <c:pt idx="1079">
                  <c:v>2</c:v>
                </c:pt>
                <c:pt idx="1080">
                  <c:v>2.01</c:v>
                </c:pt>
                <c:pt idx="1081">
                  <c:v>1.83</c:v>
                </c:pt>
                <c:pt idx="1082">
                  <c:v>1.71</c:v>
                </c:pt>
                <c:pt idx="1083">
                  <c:v>1.76</c:v>
                </c:pt>
                <c:pt idx="1084">
                  <c:v>1.72</c:v>
                </c:pt>
                <c:pt idx="1085">
                  <c:v>1.79</c:v>
                </c:pt>
                <c:pt idx="1086">
                  <c:v>1.78</c:v>
                </c:pt>
                <c:pt idx="1087">
                  <c:v>1.75</c:v>
                </c:pt>
                <c:pt idx="1088">
                  <c:v>2.65</c:v>
                </c:pt>
                <c:pt idx="1089">
                  <c:v>2.6</c:v>
                </c:pt>
                <c:pt idx="1090">
                  <c:v>3.08</c:v>
                </c:pt>
                <c:pt idx="1091">
                  <c:v>2.79</c:v>
                </c:pt>
                <c:pt idx="1092">
                  <c:v>1.9</c:v>
                </c:pt>
                <c:pt idx="1093">
                  <c:v>1.71</c:v>
                </c:pt>
                <c:pt idx="1094">
                  <c:v>1.84</c:v>
                </c:pt>
                <c:pt idx="1095">
                  <c:v>1.71</c:v>
                </c:pt>
                <c:pt idx="1096">
                  <c:v>1.79</c:v>
                </c:pt>
                <c:pt idx="1097">
                  <c:v>1.77</c:v>
                </c:pt>
                <c:pt idx="1098">
                  <c:v>1.94</c:v>
                </c:pt>
                <c:pt idx="1099">
                  <c:v>1.93</c:v>
                </c:pt>
                <c:pt idx="1100">
                  <c:v>2.07</c:v>
                </c:pt>
                <c:pt idx="1101">
                  <c:v>1.87</c:v>
                </c:pt>
                <c:pt idx="1102">
                  <c:v>1.93</c:v>
                </c:pt>
                <c:pt idx="1103">
                  <c:v>2.07</c:v>
                </c:pt>
                <c:pt idx="1104">
                  <c:v>1.85</c:v>
                </c:pt>
                <c:pt idx="1105">
                  <c:v>1.98</c:v>
                </c:pt>
                <c:pt idx="1106">
                  <c:v>2.1</c:v>
                </c:pt>
                <c:pt idx="1107">
                  <c:v>1.91</c:v>
                </c:pt>
                <c:pt idx="1108">
                  <c:v>1.9</c:v>
                </c:pt>
                <c:pt idx="1109">
                  <c:v>1.86</c:v>
                </c:pt>
                <c:pt idx="1110">
                  <c:v>1.91</c:v>
                </c:pt>
                <c:pt idx="1111">
                  <c:v>2.45</c:v>
                </c:pt>
                <c:pt idx="1112">
                  <c:v>1.85</c:v>
                </c:pt>
                <c:pt idx="1113">
                  <c:v>1.7</c:v>
                </c:pt>
                <c:pt idx="1114">
                  <c:v>1.64</c:v>
                </c:pt>
                <c:pt idx="1115">
                  <c:v>1.61</c:v>
                </c:pt>
                <c:pt idx="1116">
                  <c:v>1.56</c:v>
                </c:pt>
                <c:pt idx="1117">
                  <c:v>1.55</c:v>
                </c:pt>
                <c:pt idx="1118">
                  <c:v>1.53</c:v>
                </c:pt>
                <c:pt idx="1119">
                  <c:v>1.61</c:v>
                </c:pt>
                <c:pt idx="1120">
                  <c:v>1.52</c:v>
                </c:pt>
                <c:pt idx="1121">
                  <c:v>1.58</c:v>
                </c:pt>
                <c:pt idx="1122">
                  <c:v>1.34</c:v>
                </c:pt>
                <c:pt idx="1123">
                  <c:v>1.35</c:v>
                </c:pt>
                <c:pt idx="1124">
                  <c:v>1.27</c:v>
                </c:pt>
                <c:pt idx="1125">
                  <c:v>1.28</c:v>
                </c:pt>
                <c:pt idx="1126">
                  <c:v>1.29</c:v>
                </c:pt>
                <c:pt idx="1127">
                  <c:v>1.35</c:v>
                </c:pt>
                <c:pt idx="1128">
                  <c:v>1.36</c:v>
                </c:pt>
                <c:pt idx="1129">
                  <c:v>1.32</c:v>
                </c:pt>
                <c:pt idx="1130">
                  <c:v>1.3</c:v>
                </c:pt>
                <c:pt idx="1131">
                  <c:v>1.39</c:v>
                </c:pt>
                <c:pt idx="1132">
                  <c:v>1.32</c:v>
                </c:pt>
                <c:pt idx="1133">
                  <c:v>1.34</c:v>
                </c:pt>
                <c:pt idx="1134">
                  <c:v>1.24</c:v>
                </c:pt>
                <c:pt idx="1135">
                  <c:v>2.27</c:v>
                </c:pt>
                <c:pt idx="1136">
                  <c:v>2.35</c:v>
                </c:pt>
                <c:pt idx="1137">
                  <c:v>1.94</c:v>
                </c:pt>
                <c:pt idx="1138">
                  <c:v>1.65</c:v>
                </c:pt>
                <c:pt idx="1139">
                  <c:v>1.68</c:v>
                </c:pt>
                <c:pt idx="1140">
                  <c:v>1.79</c:v>
                </c:pt>
                <c:pt idx="1141">
                  <c:v>1.39</c:v>
                </c:pt>
                <c:pt idx="1142">
                  <c:v>1.41</c:v>
                </c:pt>
                <c:pt idx="1143">
                  <c:v>1.42</c:v>
                </c:pt>
                <c:pt idx="1144">
                  <c:v>1.42</c:v>
                </c:pt>
                <c:pt idx="1145">
                  <c:v>1.46</c:v>
                </c:pt>
                <c:pt idx="1146">
                  <c:v>1.52</c:v>
                </c:pt>
                <c:pt idx="1147">
                  <c:v>1.52</c:v>
                </c:pt>
                <c:pt idx="1148">
                  <c:v>1.38</c:v>
                </c:pt>
                <c:pt idx="1149">
                  <c:v>1.28</c:v>
                </c:pt>
                <c:pt idx="1150">
                  <c:v>1.29</c:v>
                </c:pt>
                <c:pt idx="1151">
                  <c:v>1.21</c:v>
                </c:pt>
                <c:pt idx="1152">
                  <c:v>1.29</c:v>
                </c:pt>
                <c:pt idx="1153">
                  <c:v>2.96</c:v>
                </c:pt>
                <c:pt idx="1154">
                  <c:v>2.66</c:v>
                </c:pt>
                <c:pt idx="1155">
                  <c:v>1.88</c:v>
                </c:pt>
                <c:pt idx="1156">
                  <c:v>1.84</c:v>
                </c:pt>
                <c:pt idx="1157">
                  <c:v>2.08</c:v>
                </c:pt>
                <c:pt idx="1158">
                  <c:v>1.7</c:v>
                </c:pt>
                <c:pt idx="1159">
                  <c:v>1.81</c:v>
                </c:pt>
                <c:pt idx="1160">
                  <c:v>1.75</c:v>
                </c:pt>
                <c:pt idx="1161">
                  <c:v>1.51</c:v>
                </c:pt>
                <c:pt idx="1162">
                  <c:v>1.48</c:v>
                </c:pt>
                <c:pt idx="1163">
                  <c:v>1.42</c:v>
                </c:pt>
                <c:pt idx="1164">
                  <c:v>1.45</c:v>
                </c:pt>
                <c:pt idx="1165">
                  <c:v>1.4</c:v>
                </c:pt>
                <c:pt idx="1166">
                  <c:v>1.42</c:v>
                </c:pt>
                <c:pt idx="1167">
                  <c:v>1.39</c:v>
                </c:pt>
                <c:pt idx="1168">
                  <c:v>1.43</c:v>
                </c:pt>
                <c:pt idx="1169">
                  <c:v>2.7</c:v>
                </c:pt>
                <c:pt idx="1170">
                  <c:v>2.52</c:v>
                </c:pt>
                <c:pt idx="1171">
                  <c:v>1.74</c:v>
                </c:pt>
                <c:pt idx="1172">
                  <c:v>1.63</c:v>
                </c:pt>
                <c:pt idx="1173">
                  <c:v>1.75</c:v>
                </c:pt>
                <c:pt idx="1174">
                  <c:v>1.69</c:v>
                </c:pt>
                <c:pt idx="1175">
                  <c:v>1.57</c:v>
                </c:pt>
                <c:pt idx="1176">
                  <c:v>1.57</c:v>
                </c:pt>
                <c:pt idx="1177">
                  <c:v>1.64</c:v>
                </c:pt>
                <c:pt idx="1178">
                  <c:v>1.72</c:v>
                </c:pt>
                <c:pt idx="1179">
                  <c:v>1.51</c:v>
                </c:pt>
                <c:pt idx="1180">
                  <c:v>1.49</c:v>
                </c:pt>
                <c:pt idx="1181">
                  <c:v>1.4</c:v>
                </c:pt>
                <c:pt idx="1182">
                  <c:v>1.27</c:v>
                </c:pt>
                <c:pt idx="1183">
                  <c:v>1.37</c:v>
                </c:pt>
                <c:pt idx="1184">
                  <c:v>1.4</c:v>
                </c:pt>
                <c:pt idx="1185">
                  <c:v>1.3</c:v>
                </c:pt>
                <c:pt idx="1186">
                  <c:v>2.46</c:v>
                </c:pt>
                <c:pt idx="1187">
                  <c:v>2.36</c:v>
                </c:pt>
                <c:pt idx="1188">
                  <c:v>1.75</c:v>
                </c:pt>
                <c:pt idx="1189">
                  <c:v>1.84</c:v>
                </c:pt>
                <c:pt idx="1190">
                  <c:v>1.8</c:v>
                </c:pt>
                <c:pt idx="1191">
                  <c:v>1.52</c:v>
                </c:pt>
                <c:pt idx="1192">
                  <c:v>1.53</c:v>
                </c:pt>
                <c:pt idx="1193">
                  <c:v>1.47</c:v>
                </c:pt>
                <c:pt idx="1194">
                  <c:v>1.66</c:v>
                </c:pt>
                <c:pt idx="1195">
                  <c:v>1.66</c:v>
                </c:pt>
                <c:pt idx="1196">
                  <c:v>1.57</c:v>
                </c:pt>
                <c:pt idx="1197">
                  <c:v>1.51</c:v>
                </c:pt>
                <c:pt idx="1198">
                  <c:v>1.47</c:v>
                </c:pt>
                <c:pt idx="1199">
                  <c:v>1.45</c:v>
                </c:pt>
                <c:pt idx="1200">
                  <c:v>1.31</c:v>
                </c:pt>
                <c:pt idx="1201">
                  <c:v>1.36</c:v>
                </c:pt>
                <c:pt idx="1202">
                  <c:v>1.42</c:v>
                </c:pt>
                <c:pt idx="1203">
                  <c:v>1.36</c:v>
                </c:pt>
                <c:pt idx="1204">
                  <c:v>1.39</c:v>
                </c:pt>
                <c:pt idx="1205">
                  <c:v>2.58</c:v>
                </c:pt>
                <c:pt idx="1206">
                  <c:v>1.79</c:v>
                </c:pt>
                <c:pt idx="1207">
                  <c:v>1.72</c:v>
                </c:pt>
                <c:pt idx="1208">
                  <c:v>1.59</c:v>
                </c:pt>
                <c:pt idx="1209">
                  <c:v>1.6</c:v>
                </c:pt>
                <c:pt idx="1210">
                  <c:v>1.51</c:v>
                </c:pt>
                <c:pt idx="1211">
                  <c:v>1.53</c:v>
                </c:pt>
                <c:pt idx="1212">
                  <c:v>1.56</c:v>
                </c:pt>
                <c:pt idx="1213">
                  <c:v>1.8</c:v>
                </c:pt>
                <c:pt idx="1214">
                  <c:v>1.53</c:v>
                </c:pt>
                <c:pt idx="1215">
                  <c:v>1.58</c:v>
                </c:pt>
                <c:pt idx="1216">
                  <c:v>1.52</c:v>
                </c:pt>
                <c:pt idx="1217">
                  <c:v>1.43</c:v>
                </c:pt>
                <c:pt idx="1218">
                  <c:v>1.36</c:v>
                </c:pt>
                <c:pt idx="1219">
                  <c:v>1.35</c:v>
                </c:pt>
                <c:pt idx="1220">
                  <c:v>1.33</c:v>
                </c:pt>
                <c:pt idx="1221">
                  <c:v>1.39</c:v>
                </c:pt>
                <c:pt idx="1222">
                  <c:v>1.39</c:v>
                </c:pt>
                <c:pt idx="1223">
                  <c:v>1.28</c:v>
                </c:pt>
                <c:pt idx="1224">
                  <c:v>1.41</c:v>
                </c:pt>
                <c:pt idx="1225">
                  <c:v>2.06</c:v>
                </c:pt>
                <c:pt idx="1226">
                  <c:v>2.15</c:v>
                </c:pt>
                <c:pt idx="1227">
                  <c:v>1.77</c:v>
                </c:pt>
                <c:pt idx="1228">
                  <c:v>1.45</c:v>
                </c:pt>
                <c:pt idx="1229">
                  <c:v>1.43</c:v>
                </c:pt>
                <c:pt idx="1230">
                  <c:v>1.48</c:v>
                </c:pt>
                <c:pt idx="1231">
                  <c:v>1.56</c:v>
                </c:pt>
                <c:pt idx="1232">
                  <c:v>1.38</c:v>
                </c:pt>
                <c:pt idx="1233">
                  <c:v>1.43</c:v>
                </c:pt>
                <c:pt idx="1234">
                  <c:v>1.37</c:v>
                </c:pt>
                <c:pt idx="1235">
                  <c:v>1.3</c:v>
                </c:pt>
                <c:pt idx="1236">
                  <c:v>1.4</c:v>
                </c:pt>
                <c:pt idx="1237">
                  <c:v>1.51</c:v>
                </c:pt>
                <c:pt idx="1238">
                  <c:v>1.32</c:v>
                </c:pt>
                <c:pt idx="1239">
                  <c:v>1.32</c:v>
                </c:pt>
                <c:pt idx="1240">
                  <c:v>1.33</c:v>
                </c:pt>
                <c:pt idx="1241">
                  <c:v>2.62</c:v>
                </c:pt>
                <c:pt idx="1242">
                  <c:v>2.3</c:v>
                </c:pt>
                <c:pt idx="1243">
                  <c:v>1.87</c:v>
                </c:pt>
                <c:pt idx="1244">
                  <c:v>1.69</c:v>
                </c:pt>
                <c:pt idx="1245">
                  <c:v>1.66</c:v>
                </c:pt>
                <c:pt idx="1246">
                  <c:v>1.68</c:v>
                </c:pt>
                <c:pt idx="1247">
                  <c:v>1.67</c:v>
                </c:pt>
                <c:pt idx="1248">
                  <c:v>1.8</c:v>
                </c:pt>
                <c:pt idx="1249">
                  <c:v>2.1</c:v>
                </c:pt>
                <c:pt idx="1250">
                  <c:v>2.49</c:v>
                </c:pt>
                <c:pt idx="1251">
                  <c:v>3.55</c:v>
                </c:pt>
                <c:pt idx="1252">
                  <c:v>2.44</c:v>
                </c:pt>
                <c:pt idx="1253">
                  <c:v>2.34</c:v>
                </c:pt>
                <c:pt idx="1254">
                  <c:v>2.1</c:v>
                </c:pt>
                <c:pt idx="1255">
                  <c:v>2.04</c:v>
                </c:pt>
                <c:pt idx="1256">
                  <c:v>2.06</c:v>
                </c:pt>
                <c:pt idx="1257">
                  <c:v>1.83</c:v>
                </c:pt>
                <c:pt idx="1258">
                  <c:v>2.43</c:v>
                </c:pt>
                <c:pt idx="1259">
                  <c:v>2.19</c:v>
                </c:pt>
                <c:pt idx="1260">
                  <c:v>2.5</c:v>
                </c:pt>
                <c:pt idx="1261">
                  <c:v>2.95</c:v>
                </c:pt>
                <c:pt idx="1262">
                  <c:v>2.93</c:v>
                </c:pt>
                <c:pt idx="1263">
                  <c:v>2.28</c:v>
                </c:pt>
                <c:pt idx="1264">
                  <c:v>1.51</c:v>
                </c:pt>
                <c:pt idx="1265">
                  <c:v>1.51</c:v>
                </c:pt>
                <c:pt idx="1266">
                  <c:v>1.53</c:v>
                </c:pt>
                <c:pt idx="1267">
                  <c:v>1.51</c:v>
                </c:pt>
                <c:pt idx="1268">
                  <c:v>1.36</c:v>
                </c:pt>
                <c:pt idx="1269">
                  <c:v>1.31</c:v>
                </c:pt>
                <c:pt idx="1270">
                  <c:v>1.3</c:v>
                </c:pt>
                <c:pt idx="1271">
                  <c:v>1.43</c:v>
                </c:pt>
                <c:pt idx="1272">
                  <c:v>1.31</c:v>
                </c:pt>
                <c:pt idx="1273">
                  <c:v>1.31</c:v>
                </c:pt>
                <c:pt idx="1274">
                  <c:v>1.34</c:v>
                </c:pt>
                <c:pt idx="1275">
                  <c:v>1.35</c:v>
                </c:pt>
                <c:pt idx="1276">
                  <c:v>1.35</c:v>
                </c:pt>
                <c:pt idx="1277">
                  <c:v>1.3</c:v>
                </c:pt>
                <c:pt idx="1278">
                  <c:v>1.29</c:v>
                </c:pt>
                <c:pt idx="1279">
                  <c:v>2.46</c:v>
                </c:pt>
                <c:pt idx="1280">
                  <c:v>2.34</c:v>
                </c:pt>
                <c:pt idx="1281">
                  <c:v>2.37</c:v>
                </c:pt>
                <c:pt idx="1282">
                  <c:v>1.53</c:v>
                </c:pt>
                <c:pt idx="1283">
                  <c:v>1.75</c:v>
                </c:pt>
                <c:pt idx="1284">
                  <c:v>1.42</c:v>
                </c:pt>
                <c:pt idx="1285">
                  <c:v>1.37</c:v>
                </c:pt>
                <c:pt idx="1286">
                  <c:v>1.43</c:v>
                </c:pt>
                <c:pt idx="1287">
                  <c:v>1.27</c:v>
                </c:pt>
                <c:pt idx="1288">
                  <c:v>1.18</c:v>
                </c:pt>
                <c:pt idx="1289">
                  <c:v>1.38</c:v>
                </c:pt>
                <c:pt idx="1290">
                  <c:v>1.39</c:v>
                </c:pt>
                <c:pt idx="1291">
                  <c:v>1.38</c:v>
                </c:pt>
                <c:pt idx="1292">
                  <c:v>1.28</c:v>
                </c:pt>
                <c:pt idx="1293">
                  <c:v>2.31</c:v>
                </c:pt>
                <c:pt idx="1294">
                  <c:v>2.52</c:v>
                </c:pt>
                <c:pt idx="1295">
                  <c:v>2.36</c:v>
                </c:pt>
                <c:pt idx="1296">
                  <c:v>2.03</c:v>
                </c:pt>
                <c:pt idx="1297">
                  <c:v>1.48</c:v>
                </c:pt>
                <c:pt idx="1298">
                  <c:v>1.58</c:v>
                </c:pt>
                <c:pt idx="1299">
                  <c:v>1.51</c:v>
                </c:pt>
                <c:pt idx="1300">
                  <c:v>1.47</c:v>
                </c:pt>
                <c:pt idx="1301">
                  <c:v>1.36</c:v>
                </c:pt>
                <c:pt idx="1302">
                  <c:v>1.35</c:v>
                </c:pt>
                <c:pt idx="1303">
                  <c:v>1.38</c:v>
                </c:pt>
                <c:pt idx="1304">
                  <c:v>1.28</c:v>
                </c:pt>
                <c:pt idx="1305">
                  <c:v>1.23</c:v>
                </c:pt>
                <c:pt idx="1306">
                  <c:v>1.37</c:v>
                </c:pt>
                <c:pt idx="1307">
                  <c:v>1.45</c:v>
                </c:pt>
                <c:pt idx="1308">
                  <c:v>2.65</c:v>
                </c:pt>
                <c:pt idx="1309">
                  <c:v>2.16</c:v>
                </c:pt>
                <c:pt idx="1310">
                  <c:v>1.84</c:v>
                </c:pt>
                <c:pt idx="1311">
                  <c:v>1.5</c:v>
                </c:pt>
                <c:pt idx="1312">
                  <c:v>1.65</c:v>
                </c:pt>
                <c:pt idx="1313">
                  <c:v>1.35</c:v>
                </c:pt>
                <c:pt idx="1314">
                  <c:v>1.39</c:v>
                </c:pt>
                <c:pt idx="1315">
                  <c:v>1.43</c:v>
                </c:pt>
                <c:pt idx="1316">
                  <c:v>1.37</c:v>
                </c:pt>
                <c:pt idx="1317">
                  <c:v>1.3</c:v>
                </c:pt>
                <c:pt idx="1318">
                  <c:v>1.33</c:v>
                </c:pt>
                <c:pt idx="1319">
                  <c:v>1.24</c:v>
                </c:pt>
                <c:pt idx="1320">
                  <c:v>1.29</c:v>
                </c:pt>
                <c:pt idx="1321">
                  <c:v>1.29</c:v>
                </c:pt>
                <c:pt idx="1322">
                  <c:v>1.28</c:v>
                </c:pt>
                <c:pt idx="1323">
                  <c:v>1.69</c:v>
                </c:pt>
                <c:pt idx="1324">
                  <c:v>3.41</c:v>
                </c:pt>
                <c:pt idx="1325">
                  <c:v>3.31</c:v>
                </c:pt>
                <c:pt idx="1326">
                  <c:v>2.98</c:v>
                </c:pt>
                <c:pt idx="1327">
                  <c:v>1.86</c:v>
                </c:pt>
                <c:pt idx="1328">
                  <c:v>1.58</c:v>
                </c:pt>
                <c:pt idx="1329">
                  <c:v>1.39</c:v>
                </c:pt>
                <c:pt idx="1330">
                  <c:v>1.38</c:v>
                </c:pt>
                <c:pt idx="1331">
                  <c:v>1.28</c:v>
                </c:pt>
                <c:pt idx="1332">
                  <c:v>1.32</c:v>
                </c:pt>
                <c:pt idx="1333">
                  <c:v>1.29</c:v>
                </c:pt>
                <c:pt idx="1334">
                  <c:v>1.35</c:v>
                </c:pt>
                <c:pt idx="1335">
                  <c:v>1.33</c:v>
                </c:pt>
                <c:pt idx="1336">
                  <c:v>1.32</c:v>
                </c:pt>
                <c:pt idx="1337">
                  <c:v>1.29</c:v>
                </c:pt>
                <c:pt idx="1338">
                  <c:v>3.09</c:v>
                </c:pt>
                <c:pt idx="1339">
                  <c:v>3.51</c:v>
                </c:pt>
                <c:pt idx="1340">
                  <c:v>3.16</c:v>
                </c:pt>
                <c:pt idx="1341">
                  <c:v>1.58</c:v>
                </c:pt>
                <c:pt idx="1342">
                  <c:v>1.65</c:v>
                </c:pt>
                <c:pt idx="1343">
                  <c:v>1.69</c:v>
                </c:pt>
                <c:pt idx="1344">
                  <c:v>1.33</c:v>
                </c:pt>
                <c:pt idx="1345">
                  <c:v>1.38</c:v>
                </c:pt>
                <c:pt idx="1346">
                  <c:v>1.23</c:v>
                </c:pt>
                <c:pt idx="1347">
                  <c:v>1.56</c:v>
                </c:pt>
                <c:pt idx="1348">
                  <c:v>1.38</c:v>
                </c:pt>
                <c:pt idx="1349">
                  <c:v>1.31</c:v>
                </c:pt>
                <c:pt idx="1350">
                  <c:v>1.3</c:v>
                </c:pt>
                <c:pt idx="1351">
                  <c:v>1.36</c:v>
                </c:pt>
                <c:pt idx="1352">
                  <c:v>1.26</c:v>
                </c:pt>
                <c:pt idx="1353">
                  <c:v>1.34</c:v>
                </c:pt>
                <c:pt idx="1354">
                  <c:v>3.5</c:v>
                </c:pt>
                <c:pt idx="1355">
                  <c:v>2.93</c:v>
                </c:pt>
                <c:pt idx="1356">
                  <c:v>1.75</c:v>
                </c:pt>
                <c:pt idx="1357">
                  <c:v>1.43</c:v>
                </c:pt>
                <c:pt idx="1358">
                  <c:v>1.56</c:v>
                </c:pt>
                <c:pt idx="1359">
                  <c:v>1.52</c:v>
                </c:pt>
                <c:pt idx="1360">
                  <c:v>1.5</c:v>
                </c:pt>
                <c:pt idx="1361">
                  <c:v>1.37</c:v>
                </c:pt>
                <c:pt idx="1362">
                  <c:v>1.49</c:v>
                </c:pt>
                <c:pt idx="1363">
                  <c:v>1.34</c:v>
                </c:pt>
                <c:pt idx="1364">
                  <c:v>1.35</c:v>
                </c:pt>
                <c:pt idx="1365">
                  <c:v>1.44</c:v>
                </c:pt>
                <c:pt idx="1366">
                  <c:v>1.22</c:v>
                </c:pt>
                <c:pt idx="1367">
                  <c:v>1.24</c:v>
                </c:pt>
                <c:pt idx="1368">
                  <c:v>1.36</c:v>
                </c:pt>
                <c:pt idx="1369">
                  <c:v>1.38</c:v>
                </c:pt>
                <c:pt idx="1370">
                  <c:v>3.42</c:v>
                </c:pt>
                <c:pt idx="1371">
                  <c:v>3.25</c:v>
                </c:pt>
                <c:pt idx="1372">
                  <c:v>2.45</c:v>
                </c:pt>
                <c:pt idx="1373">
                  <c:v>1.72</c:v>
                </c:pt>
                <c:pt idx="1374">
                  <c:v>1.67</c:v>
                </c:pt>
                <c:pt idx="1375">
                  <c:v>1.53</c:v>
                </c:pt>
                <c:pt idx="1376">
                  <c:v>1.55</c:v>
                </c:pt>
                <c:pt idx="1377">
                  <c:v>1.47</c:v>
                </c:pt>
                <c:pt idx="1378">
                  <c:v>1.45</c:v>
                </c:pt>
                <c:pt idx="1379">
                  <c:v>1.45</c:v>
                </c:pt>
                <c:pt idx="1380">
                  <c:v>1.32</c:v>
                </c:pt>
                <c:pt idx="1381">
                  <c:v>1.39</c:v>
                </c:pt>
                <c:pt idx="1382">
                  <c:v>1.31</c:v>
                </c:pt>
                <c:pt idx="1383">
                  <c:v>1.29</c:v>
                </c:pt>
                <c:pt idx="1384">
                  <c:v>1.32</c:v>
                </c:pt>
                <c:pt idx="1385">
                  <c:v>1.42</c:v>
                </c:pt>
                <c:pt idx="1386">
                  <c:v>1.38</c:v>
                </c:pt>
                <c:pt idx="1387">
                  <c:v>1.33</c:v>
                </c:pt>
                <c:pt idx="1388">
                  <c:v>3.32</c:v>
                </c:pt>
                <c:pt idx="1389">
                  <c:v>3.28</c:v>
                </c:pt>
                <c:pt idx="1390">
                  <c:v>2.77</c:v>
                </c:pt>
                <c:pt idx="1391">
                  <c:v>2.71</c:v>
                </c:pt>
                <c:pt idx="1392">
                  <c:v>1.48</c:v>
                </c:pt>
                <c:pt idx="1393">
                  <c:v>1.4</c:v>
                </c:pt>
                <c:pt idx="1394">
                  <c:v>1.26</c:v>
                </c:pt>
                <c:pt idx="1395">
                  <c:v>1.34</c:v>
                </c:pt>
                <c:pt idx="1396">
                  <c:v>1.41</c:v>
                </c:pt>
                <c:pt idx="1397">
                  <c:v>1.36</c:v>
                </c:pt>
                <c:pt idx="1398">
                  <c:v>1.34</c:v>
                </c:pt>
                <c:pt idx="1399">
                  <c:v>1.32</c:v>
                </c:pt>
                <c:pt idx="1400">
                  <c:v>1.26</c:v>
                </c:pt>
                <c:pt idx="1401">
                  <c:v>1.37</c:v>
                </c:pt>
                <c:pt idx="1402">
                  <c:v>1.26</c:v>
                </c:pt>
                <c:pt idx="1403">
                  <c:v>1.32</c:v>
                </c:pt>
                <c:pt idx="1404">
                  <c:v>1.32</c:v>
                </c:pt>
                <c:pt idx="1405">
                  <c:v>1.39</c:v>
                </c:pt>
                <c:pt idx="1406">
                  <c:v>1.47</c:v>
                </c:pt>
                <c:pt idx="1407">
                  <c:v>1.37</c:v>
                </c:pt>
                <c:pt idx="1408">
                  <c:v>2.61</c:v>
                </c:pt>
                <c:pt idx="1409">
                  <c:v>1.8</c:v>
                </c:pt>
                <c:pt idx="1410">
                  <c:v>1.63</c:v>
                </c:pt>
                <c:pt idx="1411">
                  <c:v>1.55</c:v>
                </c:pt>
                <c:pt idx="1412">
                  <c:v>1.41</c:v>
                </c:pt>
                <c:pt idx="1413">
                  <c:v>1.45</c:v>
                </c:pt>
                <c:pt idx="1414">
                  <c:v>1.48</c:v>
                </c:pt>
                <c:pt idx="1415">
                  <c:v>1.44</c:v>
                </c:pt>
                <c:pt idx="1416">
                  <c:v>1.37</c:v>
                </c:pt>
                <c:pt idx="1417">
                  <c:v>1.3</c:v>
                </c:pt>
                <c:pt idx="1418">
                  <c:v>1.26</c:v>
                </c:pt>
                <c:pt idx="1419">
                  <c:v>1.28</c:v>
                </c:pt>
                <c:pt idx="1420">
                  <c:v>1.34</c:v>
                </c:pt>
                <c:pt idx="1421">
                  <c:v>1.32</c:v>
                </c:pt>
                <c:pt idx="1422">
                  <c:v>1.4</c:v>
                </c:pt>
                <c:pt idx="1423">
                  <c:v>1.27</c:v>
                </c:pt>
                <c:pt idx="1424">
                  <c:v>1.42</c:v>
                </c:pt>
                <c:pt idx="1425">
                  <c:v>1.25</c:v>
                </c:pt>
                <c:pt idx="1426">
                  <c:v>1.35</c:v>
                </c:pt>
              </c:strCache>
            </c:strRef>
          </c:xVal>
          <c:yVal>
            <c:numRef>
              <c:f>SEAWATER!$H$2:$H$815</c:f>
              <c:numCache>
                <c:formatCode>General</c:formatCode>
                <c:ptCount val="814"/>
                <c:pt idx="0">
                  <c:v>300</c:v>
                </c:pt>
                <c:pt idx="1">
                  <c:v>800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700</c:v>
                </c:pt>
                <c:pt idx="15">
                  <c:v>900</c:v>
                </c:pt>
                <c:pt idx="16">
                  <c:v>1000</c:v>
                </c:pt>
                <c:pt idx="17">
                  <c:v>10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80</c:v>
                </c:pt>
                <c:pt idx="23">
                  <c:v>90</c:v>
                </c:pt>
                <c:pt idx="24">
                  <c:v>10</c:v>
                </c:pt>
                <c:pt idx="25">
                  <c:v>10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3000</c:v>
                </c:pt>
                <c:pt idx="32">
                  <c:v>2000</c:v>
                </c:pt>
                <c:pt idx="33">
                  <c:v>2400</c:v>
                </c:pt>
                <c:pt idx="34">
                  <c:v>3000</c:v>
                </c:pt>
                <c:pt idx="35">
                  <c:v>3400</c:v>
                </c:pt>
                <c:pt idx="36">
                  <c:v>3800</c:v>
                </c:pt>
                <c:pt idx="37">
                  <c:v>4200</c:v>
                </c:pt>
                <c:pt idx="38">
                  <c:v>4500</c:v>
                </c:pt>
                <c:pt idx="39">
                  <c:v>600</c:v>
                </c:pt>
                <c:pt idx="40">
                  <c:v>1000</c:v>
                </c:pt>
                <c:pt idx="41">
                  <c:v>1300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3000</c:v>
                </c:pt>
                <c:pt idx="47">
                  <c:v>3400</c:v>
                </c:pt>
                <c:pt idx="48">
                  <c:v>3800</c:v>
                </c:pt>
                <c:pt idx="49">
                  <c:v>4200</c:v>
                </c:pt>
                <c:pt idx="50">
                  <c:v>200</c:v>
                </c:pt>
                <c:pt idx="51">
                  <c:v>500</c:v>
                </c:pt>
                <c:pt idx="52">
                  <c:v>700</c:v>
                </c:pt>
                <c:pt idx="53">
                  <c:v>900</c:v>
                </c:pt>
                <c:pt idx="54">
                  <c:v>1200</c:v>
                </c:pt>
                <c:pt idx="55">
                  <c:v>1500</c:v>
                </c:pt>
                <c:pt idx="56">
                  <c:v>1800</c:v>
                </c:pt>
                <c:pt idx="57">
                  <c:v>2100</c:v>
                </c:pt>
                <c:pt idx="58">
                  <c:v>2400</c:v>
                </c:pt>
                <c:pt idx="59">
                  <c:v>2700</c:v>
                </c:pt>
                <c:pt idx="60">
                  <c:v>3000</c:v>
                </c:pt>
                <c:pt idx="61">
                  <c:v>3300</c:v>
                </c:pt>
                <c:pt idx="62">
                  <c:v>3600</c:v>
                </c:pt>
                <c:pt idx="63">
                  <c:v>3900</c:v>
                </c:pt>
                <c:pt idx="64">
                  <c:v>4100</c:v>
                </c:pt>
                <c:pt idx="65">
                  <c:v>5</c:v>
                </c:pt>
                <c:pt idx="66">
                  <c:v>1200</c:v>
                </c:pt>
                <c:pt idx="67">
                  <c:v>0</c:v>
                </c:pt>
                <c:pt idx="68">
                  <c:v>450</c:v>
                </c:pt>
                <c:pt idx="69">
                  <c:v>5</c:v>
                </c:pt>
                <c:pt idx="70">
                  <c:v>25</c:v>
                </c:pt>
                <c:pt idx="71">
                  <c:v>301</c:v>
                </c:pt>
                <c:pt idx="72">
                  <c:v>700</c:v>
                </c:pt>
                <c:pt idx="73">
                  <c:v>1002</c:v>
                </c:pt>
                <c:pt idx="74">
                  <c:v>1500</c:v>
                </c:pt>
                <c:pt idx="75">
                  <c:v>2001</c:v>
                </c:pt>
                <c:pt idx="76">
                  <c:v>4</c:v>
                </c:pt>
                <c:pt idx="77">
                  <c:v>50</c:v>
                </c:pt>
                <c:pt idx="78">
                  <c:v>400</c:v>
                </c:pt>
                <c:pt idx="79">
                  <c:v>499</c:v>
                </c:pt>
                <c:pt idx="80">
                  <c:v>801</c:v>
                </c:pt>
                <c:pt idx="81">
                  <c:v>1205</c:v>
                </c:pt>
                <c:pt idx="82">
                  <c:v>1603</c:v>
                </c:pt>
                <c:pt idx="83">
                  <c:v>2005</c:v>
                </c:pt>
                <c:pt idx="84">
                  <c:v>2607</c:v>
                </c:pt>
                <c:pt idx="85">
                  <c:v>3007</c:v>
                </c:pt>
                <c:pt idx="86">
                  <c:v>4166</c:v>
                </c:pt>
                <c:pt idx="87">
                  <c:v>11</c:v>
                </c:pt>
                <c:pt idx="88">
                  <c:v>51</c:v>
                </c:pt>
                <c:pt idx="89">
                  <c:v>151</c:v>
                </c:pt>
                <c:pt idx="90">
                  <c:v>301</c:v>
                </c:pt>
                <c:pt idx="91">
                  <c:v>601</c:v>
                </c:pt>
                <c:pt idx="92">
                  <c:v>799</c:v>
                </c:pt>
                <c:pt idx="93">
                  <c:v>1300</c:v>
                </c:pt>
                <c:pt idx="94">
                  <c:v>1899</c:v>
                </c:pt>
                <c:pt idx="95">
                  <c:v>2498</c:v>
                </c:pt>
                <c:pt idx="96">
                  <c:v>3099</c:v>
                </c:pt>
                <c:pt idx="97">
                  <c:v>3401</c:v>
                </c:pt>
                <c:pt idx="98">
                  <c:v>3862</c:v>
                </c:pt>
                <c:pt idx="99">
                  <c:v>5</c:v>
                </c:pt>
                <c:pt idx="100">
                  <c:v>100</c:v>
                </c:pt>
                <c:pt idx="101">
                  <c:v>140</c:v>
                </c:pt>
                <c:pt idx="102">
                  <c:v>500</c:v>
                </c:pt>
                <c:pt idx="103">
                  <c:v>1000</c:v>
                </c:pt>
                <c:pt idx="104">
                  <c:v>1801</c:v>
                </c:pt>
                <c:pt idx="105">
                  <c:v>2199</c:v>
                </c:pt>
                <c:pt idx="106">
                  <c:v>3098</c:v>
                </c:pt>
                <c:pt idx="107">
                  <c:v>5</c:v>
                </c:pt>
                <c:pt idx="108">
                  <c:v>52</c:v>
                </c:pt>
                <c:pt idx="109">
                  <c:v>100</c:v>
                </c:pt>
                <c:pt idx="110">
                  <c:v>141</c:v>
                </c:pt>
                <c:pt idx="111">
                  <c:v>199</c:v>
                </c:pt>
                <c:pt idx="112">
                  <c:v>400</c:v>
                </c:pt>
                <c:pt idx="113">
                  <c:v>801</c:v>
                </c:pt>
                <c:pt idx="114">
                  <c:v>1000</c:v>
                </c:pt>
                <c:pt idx="115">
                  <c:v>1401</c:v>
                </c:pt>
                <c:pt idx="116">
                  <c:v>1799</c:v>
                </c:pt>
                <c:pt idx="117">
                  <c:v>2101</c:v>
                </c:pt>
                <c:pt idx="118">
                  <c:v>3000</c:v>
                </c:pt>
                <c:pt idx="119">
                  <c:v>3600</c:v>
                </c:pt>
                <c:pt idx="120">
                  <c:v>4203</c:v>
                </c:pt>
                <c:pt idx="121">
                  <c:v>10</c:v>
                </c:pt>
                <c:pt idx="122">
                  <c:v>60</c:v>
                </c:pt>
                <c:pt idx="123">
                  <c:v>90</c:v>
                </c:pt>
                <c:pt idx="124">
                  <c:v>130</c:v>
                </c:pt>
                <c:pt idx="125">
                  <c:v>200</c:v>
                </c:pt>
                <c:pt idx="126">
                  <c:v>501</c:v>
                </c:pt>
                <c:pt idx="127">
                  <c:v>1000</c:v>
                </c:pt>
                <c:pt idx="128">
                  <c:v>1599</c:v>
                </c:pt>
                <c:pt idx="129">
                  <c:v>2200</c:v>
                </c:pt>
                <c:pt idx="130">
                  <c:v>2800</c:v>
                </c:pt>
                <c:pt idx="131">
                  <c:v>3199</c:v>
                </c:pt>
                <c:pt idx="132">
                  <c:v>3899</c:v>
                </c:pt>
                <c:pt idx="133">
                  <c:v>4201</c:v>
                </c:pt>
                <c:pt idx="134">
                  <c:v>4456</c:v>
                </c:pt>
                <c:pt idx="135">
                  <c:v>6</c:v>
                </c:pt>
                <c:pt idx="136">
                  <c:v>46</c:v>
                </c:pt>
                <c:pt idx="137">
                  <c:v>101</c:v>
                </c:pt>
                <c:pt idx="138">
                  <c:v>202</c:v>
                </c:pt>
                <c:pt idx="139">
                  <c:v>307</c:v>
                </c:pt>
                <c:pt idx="140">
                  <c:v>402</c:v>
                </c:pt>
                <c:pt idx="141">
                  <c:v>606</c:v>
                </c:pt>
                <c:pt idx="142">
                  <c:v>801</c:v>
                </c:pt>
                <c:pt idx="143">
                  <c:v>1001</c:v>
                </c:pt>
                <c:pt idx="144">
                  <c:v>1401</c:v>
                </c:pt>
                <c:pt idx="145">
                  <c:v>1801</c:v>
                </c:pt>
                <c:pt idx="146">
                  <c:v>2501</c:v>
                </c:pt>
                <c:pt idx="147">
                  <c:v>3100</c:v>
                </c:pt>
                <c:pt idx="148">
                  <c:v>3400</c:v>
                </c:pt>
                <c:pt idx="149">
                  <c:v>3749</c:v>
                </c:pt>
                <c:pt idx="150">
                  <c:v>11</c:v>
                </c:pt>
                <c:pt idx="151">
                  <c:v>41</c:v>
                </c:pt>
                <c:pt idx="152">
                  <c:v>81</c:v>
                </c:pt>
                <c:pt idx="153">
                  <c:v>121</c:v>
                </c:pt>
                <c:pt idx="154">
                  <c:v>201</c:v>
                </c:pt>
                <c:pt idx="155">
                  <c:v>601</c:v>
                </c:pt>
                <c:pt idx="156">
                  <c:v>800</c:v>
                </c:pt>
                <c:pt idx="157">
                  <c:v>1000</c:v>
                </c:pt>
                <c:pt idx="158">
                  <c:v>1300</c:v>
                </c:pt>
                <c:pt idx="159">
                  <c:v>1900</c:v>
                </c:pt>
                <c:pt idx="160">
                  <c:v>2550</c:v>
                </c:pt>
                <c:pt idx="161">
                  <c:v>250</c:v>
                </c:pt>
                <c:pt idx="162">
                  <c:v>600</c:v>
                </c:pt>
                <c:pt idx="163">
                  <c:v>1000</c:v>
                </c:pt>
                <c:pt idx="164">
                  <c:v>2207</c:v>
                </c:pt>
                <c:pt idx="165">
                  <c:v>800</c:v>
                </c:pt>
                <c:pt idx="166">
                  <c:v>1000</c:v>
                </c:pt>
                <c:pt idx="167">
                  <c:v>1500</c:v>
                </c:pt>
                <c:pt idx="168">
                  <c:v>2000</c:v>
                </c:pt>
                <c:pt idx="169">
                  <c:v>2690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2924</c:v>
                </c:pt>
                <c:pt idx="175">
                  <c:v>1000</c:v>
                </c:pt>
                <c:pt idx="176">
                  <c:v>3424</c:v>
                </c:pt>
                <c:pt idx="177">
                  <c:v>1000</c:v>
                </c:pt>
                <c:pt idx="178">
                  <c:v>1500</c:v>
                </c:pt>
                <c:pt idx="179">
                  <c:v>2000</c:v>
                </c:pt>
                <c:pt idx="180">
                  <c:v>2500</c:v>
                </c:pt>
                <c:pt idx="181">
                  <c:v>3000</c:v>
                </c:pt>
                <c:pt idx="182">
                  <c:v>3500</c:v>
                </c:pt>
                <c:pt idx="183">
                  <c:v>4250</c:v>
                </c:pt>
                <c:pt idx="184">
                  <c:v>991</c:v>
                </c:pt>
                <c:pt idx="185">
                  <c:v>2000</c:v>
                </c:pt>
                <c:pt idx="186">
                  <c:v>200</c:v>
                </c:pt>
                <c:pt idx="187">
                  <c:v>455</c:v>
                </c:pt>
                <c:pt idx="188">
                  <c:v>3000</c:v>
                </c:pt>
                <c:pt idx="189">
                  <c:v>4621</c:v>
                </c:pt>
                <c:pt idx="190">
                  <c:v>100</c:v>
                </c:pt>
                <c:pt idx="191">
                  <c:v>200</c:v>
                </c:pt>
                <c:pt idx="192">
                  <c:v>943</c:v>
                </c:pt>
                <c:pt idx="193">
                  <c:v>2500</c:v>
                </c:pt>
                <c:pt idx="194">
                  <c:v>4106</c:v>
                </c:pt>
                <c:pt idx="195">
                  <c:v>40</c:v>
                </c:pt>
                <c:pt idx="196">
                  <c:v>100</c:v>
                </c:pt>
                <c:pt idx="197">
                  <c:v>200</c:v>
                </c:pt>
                <c:pt idx="198">
                  <c:v>100</c:v>
                </c:pt>
                <c:pt idx="199">
                  <c:v>200</c:v>
                </c:pt>
                <c:pt idx="200">
                  <c:v>500</c:v>
                </c:pt>
                <c:pt idx="201">
                  <c:v>100</c:v>
                </c:pt>
                <c:pt idx="202">
                  <c:v>200</c:v>
                </c:pt>
                <c:pt idx="203">
                  <c:v>800</c:v>
                </c:pt>
                <c:pt idx="204">
                  <c:v>4500</c:v>
                </c:pt>
                <c:pt idx="205">
                  <c:v>770</c:v>
                </c:pt>
                <c:pt idx="206">
                  <c:v>2024</c:v>
                </c:pt>
                <c:pt idx="207">
                  <c:v>3500</c:v>
                </c:pt>
                <c:pt idx="208">
                  <c:v>4766</c:v>
                </c:pt>
                <c:pt idx="209">
                  <c:v>109</c:v>
                </c:pt>
                <c:pt idx="210">
                  <c:v>150</c:v>
                </c:pt>
                <c:pt idx="211">
                  <c:v>200</c:v>
                </c:pt>
                <c:pt idx="212">
                  <c:v>300</c:v>
                </c:pt>
                <c:pt idx="213">
                  <c:v>399</c:v>
                </c:pt>
                <c:pt idx="214">
                  <c:v>499</c:v>
                </c:pt>
                <c:pt idx="215">
                  <c:v>599</c:v>
                </c:pt>
                <c:pt idx="216">
                  <c:v>699</c:v>
                </c:pt>
                <c:pt idx="217">
                  <c:v>800</c:v>
                </c:pt>
                <c:pt idx="218">
                  <c:v>999</c:v>
                </c:pt>
                <c:pt idx="219">
                  <c:v>1499</c:v>
                </c:pt>
                <c:pt idx="220">
                  <c:v>2000</c:v>
                </c:pt>
                <c:pt idx="221">
                  <c:v>2499</c:v>
                </c:pt>
                <c:pt idx="222">
                  <c:v>3000</c:v>
                </c:pt>
                <c:pt idx="223">
                  <c:v>3500</c:v>
                </c:pt>
                <c:pt idx="224">
                  <c:v>3832</c:v>
                </c:pt>
                <c:pt idx="225">
                  <c:v>3999</c:v>
                </c:pt>
                <c:pt idx="226">
                  <c:v>70</c:v>
                </c:pt>
                <c:pt idx="227">
                  <c:v>110</c:v>
                </c:pt>
                <c:pt idx="228">
                  <c:v>150</c:v>
                </c:pt>
                <c:pt idx="229">
                  <c:v>200</c:v>
                </c:pt>
                <c:pt idx="230">
                  <c:v>399</c:v>
                </c:pt>
                <c:pt idx="231">
                  <c:v>600</c:v>
                </c:pt>
                <c:pt idx="232">
                  <c:v>799</c:v>
                </c:pt>
                <c:pt idx="233">
                  <c:v>999</c:v>
                </c:pt>
                <c:pt idx="234">
                  <c:v>1249</c:v>
                </c:pt>
                <c:pt idx="235">
                  <c:v>1499</c:v>
                </c:pt>
                <c:pt idx="236">
                  <c:v>1999</c:v>
                </c:pt>
                <c:pt idx="237">
                  <c:v>2499</c:v>
                </c:pt>
                <c:pt idx="238">
                  <c:v>3000</c:v>
                </c:pt>
                <c:pt idx="239">
                  <c:v>3500</c:v>
                </c:pt>
                <c:pt idx="240">
                  <c:v>3999</c:v>
                </c:pt>
                <c:pt idx="241">
                  <c:v>4499</c:v>
                </c:pt>
                <c:pt idx="242">
                  <c:v>5106</c:v>
                </c:pt>
                <c:pt idx="243">
                  <c:v>3600</c:v>
                </c:pt>
                <c:pt idx="244">
                  <c:v>1250</c:v>
                </c:pt>
                <c:pt idx="245">
                  <c:v>88.5</c:v>
                </c:pt>
                <c:pt idx="246">
                  <c:v>137.69999999999999</c:v>
                </c:pt>
                <c:pt idx="247">
                  <c:v>187.3</c:v>
                </c:pt>
                <c:pt idx="248">
                  <c:v>236.3</c:v>
                </c:pt>
                <c:pt idx="249">
                  <c:v>389.4</c:v>
                </c:pt>
                <c:pt idx="250">
                  <c:v>661.7</c:v>
                </c:pt>
                <c:pt idx="251">
                  <c:v>957</c:v>
                </c:pt>
                <c:pt idx="252">
                  <c:v>1187.0999999999999</c:v>
                </c:pt>
                <c:pt idx="253">
                  <c:v>1532.3</c:v>
                </c:pt>
                <c:pt idx="254">
                  <c:v>1680.2</c:v>
                </c:pt>
                <c:pt idx="255">
                  <c:v>2075.4</c:v>
                </c:pt>
                <c:pt idx="256">
                  <c:v>2469.6999999999998</c:v>
                </c:pt>
                <c:pt idx="257">
                  <c:v>2864.2</c:v>
                </c:pt>
                <c:pt idx="258">
                  <c:v>3027.2</c:v>
                </c:pt>
                <c:pt idx="259">
                  <c:v>185.4</c:v>
                </c:pt>
                <c:pt idx="260">
                  <c:v>235</c:v>
                </c:pt>
                <c:pt idx="261">
                  <c:v>348.7</c:v>
                </c:pt>
                <c:pt idx="262">
                  <c:v>447.3</c:v>
                </c:pt>
                <c:pt idx="263">
                  <c:v>595.20000000000005</c:v>
                </c:pt>
                <c:pt idx="264">
                  <c:v>891.2</c:v>
                </c:pt>
                <c:pt idx="265">
                  <c:v>1266.0999999999999</c:v>
                </c:pt>
                <c:pt idx="266">
                  <c:v>1976.1</c:v>
                </c:pt>
                <c:pt idx="267">
                  <c:v>2469.5</c:v>
                </c:pt>
                <c:pt idx="268">
                  <c:v>2962.8</c:v>
                </c:pt>
                <c:pt idx="269">
                  <c:v>3209.4</c:v>
                </c:pt>
                <c:pt idx="270">
                  <c:v>3531.3</c:v>
                </c:pt>
                <c:pt idx="271">
                  <c:v>90.1</c:v>
                </c:pt>
                <c:pt idx="272">
                  <c:v>110.6</c:v>
                </c:pt>
                <c:pt idx="273">
                  <c:v>135.30000000000001</c:v>
                </c:pt>
                <c:pt idx="274">
                  <c:v>236</c:v>
                </c:pt>
                <c:pt idx="275">
                  <c:v>419.5</c:v>
                </c:pt>
                <c:pt idx="276">
                  <c:v>524.20000000000005</c:v>
                </c:pt>
                <c:pt idx="277">
                  <c:v>598.70000000000005</c:v>
                </c:pt>
                <c:pt idx="278">
                  <c:v>663.3</c:v>
                </c:pt>
                <c:pt idx="279">
                  <c:v>824.6</c:v>
                </c:pt>
                <c:pt idx="280">
                  <c:v>1199</c:v>
                </c:pt>
                <c:pt idx="281">
                  <c:v>1499.9</c:v>
                </c:pt>
                <c:pt idx="282">
                  <c:v>1798.1</c:v>
                </c:pt>
                <c:pt idx="283">
                  <c:v>1998.4</c:v>
                </c:pt>
                <c:pt idx="284">
                  <c:v>2068</c:v>
                </c:pt>
                <c:pt idx="285">
                  <c:v>797.1</c:v>
                </c:pt>
                <c:pt idx="286">
                  <c:v>970</c:v>
                </c:pt>
                <c:pt idx="287">
                  <c:v>1496.6</c:v>
                </c:pt>
                <c:pt idx="288">
                  <c:v>2094</c:v>
                </c:pt>
                <c:pt idx="289">
                  <c:v>2689</c:v>
                </c:pt>
                <c:pt idx="290">
                  <c:v>3286</c:v>
                </c:pt>
                <c:pt idx="291">
                  <c:v>4178.8999999999996</c:v>
                </c:pt>
                <c:pt idx="292">
                  <c:v>4419.3</c:v>
                </c:pt>
                <c:pt idx="293">
                  <c:v>4522.5</c:v>
                </c:pt>
                <c:pt idx="294">
                  <c:v>745.8</c:v>
                </c:pt>
                <c:pt idx="295">
                  <c:v>999.1</c:v>
                </c:pt>
                <c:pt idx="296">
                  <c:v>1497.4</c:v>
                </c:pt>
                <c:pt idx="297">
                  <c:v>2100.5</c:v>
                </c:pt>
                <c:pt idx="298">
                  <c:v>2996.6</c:v>
                </c:pt>
                <c:pt idx="299">
                  <c:v>3893</c:v>
                </c:pt>
                <c:pt idx="300">
                  <c:v>4688.8999999999996</c:v>
                </c:pt>
                <c:pt idx="301">
                  <c:v>5087.6000000000004</c:v>
                </c:pt>
                <c:pt idx="302">
                  <c:v>5466.7</c:v>
                </c:pt>
                <c:pt idx="303">
                  <c:v>5604.3</c:v>
                </c:pt>
                <c:pt idx="304">
                  <c:v>599.1</c:v>
                </c:pt>
                <c:pt idx="305">
                  <c:v>801.3</c:v>
                </c:pt>
                <c:pt idx="306">
                  <c:v>1497.2</c:v>
                </c:pt>
                <c:pt idx="307">
                  <c:v>2087.5</c:v>
                </c:pt>
                <c:pt idx="308">
                  <c:v>2982.1</c:v>
                </c:pt>
                <c:pt idx="309">
                  <c:v>3228</c:v>
                </c:pt>
                <c:pt idx="310">
                  <c:v>3306.6</c:v>
                </c:pt>
                <c:pt idx="311">
                  <c:v>3481.1</c:v>
                </c:pt>
                <c:pt idx="312">
                  <c:v>3606.2</c:v>
                </c:pt>
                <c:pt idx="313">
                  <c:v>376.5</c:v>
                </c:pt>
                <c:pt idx="314">
                  <c:v>733.9</c:v>
                </c:pt>
                <c:pt idx="315">
                  <c:v>1059.2</c:v>
                </c:pt>
                <c:pt idx="316">
                  <c:v>2295.8000000000002</c:v>
                </c:pt>
                <c:pt idx="317">
                  <c:v>3492.3</c:v>
                </c:pt>
                <c:pt idx="318">
                  <c:v>4687.1000000000004</c:v>
                </c:pt>
                <c:pt idx="319">
                  <c:v>5253.3</c:v>
                </c:pt>
                <c:pt idx="320">
                  <c:v>5302.4</c:v>
                </c:pt>
                <c:pt idx="321">
                  <c:v>5350.6</c:v>
                </c:pt>
                <c:pt idx="322">
                  <c:v>5435.3</c:v>
                </c:pt>
                <c:pt idx="323">
                  <c:v>183.9</c:v>
                </c:pt>
                <c:pt idx="324">
                  <c:v>233.1</c:v>
                </c:pt>
                <c:pt idx="325">
                  <c:v>568.20000000000005</c:v>
                </c:pt>
                <c:pt idx="326">
                  <c:v>662.8</c:v>
                </c:pt>
                <c:pt idx="327">
                  <c:v>897.7</c:v>
                </c:pt>
                <c:pt idx="328">
                  <c:v>1492.3</c:v>
                </c:pt>
                <c:pt idx="329">
                  <c:v>2091.6</c:v>
                </c:pt>
                <c:pt idx="330">
                  <c:v>2988</c:v>
                </c:pt>
                <c:pt idx="331">
                  <c:v>3586.2</c:v>
                </c:pt>
                <c:pt idx="332">
                  <c:v>4183.5</c:v>
                </c:pt>
                <c:pt idx="333">
                  <c:v>4580.7</c:v>
                </c:pt>
                <c:pt idx="334">
                  <c:v>4969.7</c:v>
                </c:pt>
                <c:pt idx="335">
                  <c:v>183.7</c:v>
                </c:pt>
                <c:pt idx="336">
                  <c:v>234.5</c:v>
                </c:pt>
                <c:pt idx="337">
                  <c:v>348.7</c:v>
                </c:pt>
                <c:pt idx="338">
                  <c:v>430.1</c:v>
                </c:pt>
                <c:pt idx="339">
                  <c:v>594.9</c:v>
                </c:pt>
                <c:pt idx="340">
                  <c:v>898.1</c:v>
                </c:pt>
                <c:pt idx="341">
                  <c:v>1263.3</c:v>
                </c:pt>
                <c:pt idx="342">
                  <c:v>1973.3</c:v>
                </c:pt>
                <c:pt idx="343">
                  <c:v>2462.4</c:v>
                </c:pt>
                <c:pt idx="344">
                  <c:v>2957.1</c:v>
                </c:pt>
                <c:pt idx="345">
                  <c:v>3202.1</c:v>
                </c:pt>
                <c:pt idx="346">
                  <c:v>3525.1</c:v>
                </c:pt>
                <c:pt idx="347">
                  <c:v>4.2</c:v>
                </c:pt>
                <c:pt idx="348">
                  <c:v>17.600000000000001</c:v>
                </c:pt>
                <c:pt idx="349">
                  <c:v>34.4</c:v>
                </c:pt>
                <c:pt idx="350">
                  <c:v>49.4</c:v>
                </c:pt>
                <c:pt idx="351">
                  <c:v>5.0999999999999996</c:v>
                </c:pt>
                <c:pt idx="352">
                  <c:v>17.5</c:v>
                </c:pt>
                <c:pt idx="353">
                  <c:v>34.700000000000003</c:v>
                </c:pt>
                <c:pt idx="354">
                  <c:v>50</c:v>
                </c:pt>
                <c:pt idx="355">
                  <c:v>5.6</c:v>
                </c:pt>
                <c:pt idx="356">
                  <c:v>18</c:v>
                </c:pt>
                <c:pt idx="357">
                  <c:v>33.299999999999997</c:v>
                </c:pt>
                <c:pt idx="358">
                  <c:v>49.7</c:v>
                </c:pt>
                <c:pt idx="359">
                  <c:v>19.5</c:v>
                </c:pt>
                <c:pt idx="360">
                  <c:v>24.3</c:v>
                </c:pt>
                <c:pt idx="361">
                  <c:v>40.299999999999997</c:v>
                </c:pt>
                <c:pt idx="362">
                  <c:v>56.3</c:v>
                </c:pt>
                <c:pt idx="363">
                  <c:v>72.5</c:v>
                </c:pt>
                <c:pt idx="364">
                  <c:v>100.4</c:v>
                </c:pt>
                <c:pt idx="365">
                  <c:v>125.4</c:v>
                </c:pt>
                <c:pt idx="366">
                  <c:v>175.4</c:v>
                </c:pt>
                <c:pt idx="367">
                  <c:v>225.3</c:v>
                </c:pt>
                <c:pt idx="368">
                  <c:v>260.3</c:v>
                </c:pt>
                <c:pt idx="369">
                  <c:v>375.7</c:v>
                </c:pt>
                <c:pt idx="370">
                  <c:v>500.7</c:v>
                </c:pt>
                <c:pt idx="371">
                  <c:v>801.7</c:v>
                </c:pt>
                <c:pt idx="372">
                  <c:v>1000.4</c:v>
                </c:pt>
                <c:pt idx="373">
                  <c:v>1401.6</c:v>
                </c:pt>
                <c:pt idx="374">
                  <c:v>1651.2</c:v>
                </c:pt>
                <c:pt idx="375">
                  <c:v>1901.2</c:v>
                </c:pt>
                <c:pt idx="376">
                  <c:v>2400.8000000000002</c:v>
                </c:pt>
                <c:pt idx="377">
                  <c:v>2900.2</c:v>
                </c:pt>
                <c:pt idx="378">
                  <c:v>3400.3</c:v>
                </c:pt>
                <c:pt idx="379">
                  <c:v>3792.6</c:v>
                </c:pt>
                <c:pt idx="380">
                  <c:v>3868.6</c:v>
                </c:pt>
                <c:pt idx="381">
                  <c:v>3919.2</c:v>
                </c:pt>
                <c:pt idx="382">
                  <c:v>3.1</c:v>
                </c:pt>
                <c:pt idx="383">
                  <c:v>20</c:v>
                </c:pt>
                <c:pt idx="384">
                  <c:v>40</c:v>
                </c:pt>
                <c:pt idx="385">
                  <c:v>59.6</c:v>
                </c:pt>
                <c:pt idx="386">
                  <c:v>99.7</c:v>
                </c:pt>
                <c:pt idx="387">
                  <c:v>124.9</c:v>
                </c:pt>
                <c:pt idx="388">
                  <c:v>150.1</c:v>
                </c:pt>
                <c:pt idx="389">
                  <c:v>200.8</c:v>
                </c:pt>
                <c:pt idx="390">
                  <c:v>274.7</c:v>
                </c:pt>
                <c:pt idx="391">
                  <c:v>349.7</c:v>
                </c:pt>
                <c:pt idx="392">
                  <c:v>420.6</c:v>
                </c:pt>
                <c:pt idx="393">
                  <c:v>500.3</c:v>
                </c:pt>
                <c:pt idx="394">
                  <c:v>750</c:v>
                </c:pt>
                <c:pt idx="395">
                  <c:v>999.9</c:v>
                </c:pt>
                <c:pt idx="396">
                  <c:v>1299</c:v>
                </c:pt>
                <c:pt idx="397">
                  <c:v>1600.4</c:v>
                </c:pt>
                <c:pt idx="398">
                  <c:v>1899.9</c:v>
                </c:pt>
                <c:pt idx="399">
                  <c:v>2350.1</c:v>
                </c:pt>
                <c:pt idx="400">
                  <c:v>2800.2</c:v>
                </c:pt>
                <c:pt idx="401">
                  <c:v>3225.3</c:v>
                </c:pt>
                <c:pt idx="402">
                  <c:v>3650.6</c:v>
                </c:pt>
                <c:pt idx="403">
                  <c:v>4159.8999999999996</c:v>
                </c:pt>
                <c:pt idx="404">
                  <c:v>4200.1000000000004</c:v>
                </c:pt>
                <c:pt idx="405">
                  <c:v>3.3</c:v>
                </c:pt>
                <c:pt idx="406">
                  <c:v>20.2</c:v>
                </c:pt>
                <c:pt idx="407">
                  <c:v>45</c:v>
                </c:pt>
                <c:pt idx="408">
                  <c:v>63.1</c:v>
                </c:pt>
                <c:pt idx="409">
                  <c:v>82.9</c:v>
                </c:pt>
                <c:pt idx="410">
                  <c:v>100</c:v>
                </c:pt>
                <c:pt idx="411">
                  <c:v>125.1</c:v>
                </c:pt>
                <c:pt idx="412">
                  <c:v>150.1</c:v>
                </c:pt>
                <c:pt idx="413">
                  <c:v>199.9</c:v>
                </c:pt>
                <c:pt idx="414">
                  <c:v>280</c:v>
                </c:pt>
                <c:pt idx="415">
                  <c:v>380.1</c:v>
                </c:pt>
                <c:pt idx="416">
                  <c:v>440.2</c:v>
                </c:pt>
                <c:pt idx="417">
                  <c:v>499.5</c:v>
                </c:pt>
                <c:pt idx="418">
                  <c:v>649.9</c:v>
                </c:pt>
                <c:pt idx="419">
                  <c:v>799.6</c:v>
                </c:pt>
                <c:pt idx="420">
                  <c:v>1000</c:v>
                </c:pt>
                <c:pt idx="421">
                  <c:v>1225.2</c:v>
                </c:pt>
                <c:pt idx="422">
                  <c:v>1449.9</c:v>
                </c:pt>
                <c:pt idx="423">
                  <c:v>1675.8</c:v>
                </c:pt>
                <c:pt idx="424">
                  <c:v>1900.3</c:v>
                </c:pt>
                <c:pt idx="425">
                  <c:v>2150.3000000000002</c:v>
                </c:pt>
                <c:pt idx="426">
                  <c:v>2388.9</c:v>
                </c:pt>
                <c:pt idx="427">
                  <c:v>2463.6999999999998</c:v>
                </c:pt>
                <c:pt idx="428">
                  <c:v>2514.6</c:v>
                </c:pt>
                <c:pt idx="429">
                  <c:v>2</c:v>
                </c:pt>
                <c:pt idx="430">
                  <c:v>19.7</c:v>
                </c:pt>
                <c:pt idx="431">
                  <c:v>54.5</c:v>
                </c:pt>
                <c:pt idx="432">
                  <c:v>74.7</c:v>
                </c:pt>
                <c:pt idx="433">
                  <c:v>99.6</c:v>
                </c:pt>
                <c:pt idx="434">
                  <c:v>175</c:v>
                </c:pt>
                <c:pt idx="435">
                  <c:v>215.3</c:v>
                </c:pt>
                <c:pt idx="436">
                  <c:v>275.39999999999998</c:v>
                </c:pt>
                <c:pt idx="437">
                  <c:v>330.5</c:v>
                </c:pt>
                <c:pt idx="438">
                  <c:v>416</c:v>
                </c:pt>
                <c:pt idx="439">
                  <c:v>499.9</c:v>
                </c:pt>
                <c:pt idx="440">
                  <c:v>599.29999999999995</c:v>
                </c:pt>
                <c:pt idx="441">
                  <c:v>699.9</c:v>
                </c:pt>
                <c:pt idx="442">
                  <c:v>849.5</c:v>
                </c:pt>
                <c:pt idx="443">
                  <c:v>1399</c:v>
                </c:pt>
                <c:pt idx="444">
                  <c:v>1599.4</c:v>
                </c:pt>
                <c:pt idx="445">
                  <c:v>1798.9</c:v>
                </c:pt>
                <c:pt idx="446">
                  <c:v>2055</c:v>
                </c:pt>
                <c:pt idx="447">
                  <c:v>2155.1</c:v>
                </c:pt>
                <c:pt idx="448">
                  <c:v>2178.3000000000002</c:v>
                </c:pt>
                <c:pt idx="449">
                  <c:v>65.099999999999994</c:v>
                </c:pt>
                <c:pt idx="450">
                  <c:v>89.9</c:v>
                </c:pt>
                <c:pt idx="451">
                  <c:v>119.9</c:v>
                </c:pt>
                <c:pt idx="452">
                  <c:v>140.19999999999999</c:v>
                </c:pt>
                <c:pt idx="453">
                  <c:v>300.3</c:v>
                </c:pt>
                <c:pt idx="454">
                  <c:v>400.3</c:v>
                </c:pt>
                <c:pt idx="455">
                  <c:v>450.2</c:v>
                </c:pt>
                <c:pt idx="456">
                  <c:v>501.1</c:v>
                </c:pt>
                <c:pt idx="457">
                  <c:v>700.9</c:v>
                </c:pt>
                <c:pt idx="458">
                  <c:v>900.9</c:v>
                </c:pt>
                <c:pt idx="459">
                  <c:v>1150.4000000000001</c:v>
                </c:pt>
                <c:pt idx="460">
                  <c:v>1400.5</c:v>
                </c:pt>
                <c:pt idx="461">
                  <c:v>1650.4</c:v>
                </c:pt>
                <c:pt idx="462">
                  <c:v>1900.7</c:v>
                </c:pt>
                <c:pt idx="463">
                  <c:v>2200.4</c:v>
                </c:pt>
                <c:pt idx="464">
                  <c:v>2501</c:v>
                </c:pt>
                <c:pt idx="465">
                  <c:v>2783.6</c:v>
                </c:pt>
                <c:pt idx="466">
                  <c:v>2882.7</c:v>
                </c:pt>
                <c:pt idx="467">
                  <c:v>2907.9</c:v>
                </c:pt>
                <c:pt idx="468">
                  <c:v>48.7</c:v>
                </c:pt>
                <c:pt idx="469">
                  <c:v>65.7</c:v>
                </c:pt>
                <c:pt idx="470">
                  <c:v>90.8</c:v>
                </c:pt>
                <c:pt idx="471">
                  <c:v>119.8</c:v>
                </c:pt>
                <c:pt idx="472">
                  <c:v>149.9</c:v>
                </c:pt>
                <c:pt idx="473">
                  <c:v>189.9</c:v>
                </c:pt>
                <c:pt idx="474">
                  <c:v>266.10000000000002</c:v>
                </c:pt>
                <c:pt idx="475">
                  <c:v>340.2</c:v>
                </c:pt>
                <c:pt idx="476">
                  <c:v>416</c:v>
                </c:pt>
                <c:pt idx="477">
                  <c:v>500.6</c:v>
                </c:pt>
                <c:pt idx="478">
                  <c:v>710.5</c:v>
                </c:pt>
                <c:pt idx="479">
                  <c:v>1049.0999999999999</c:v>
                </c:pt>
                <c:pt idx="480">
                  <c:v>1400</c:v>
                </c:pt>
                <c:pt idx="481">
                  <c:v>1751.3</c:v>
                </c:pt>
                <c:pt idx="482">
                  <c:v>2100.9</c:v>
                </c:pt>
                <c:pt idx="483">
                  <c:v>2450.5</c:v>
                </c:pt>
                <c:pt idx="484">
                  <c:v>2900.4</c:v>
                </c:pt>
                <c:pt idx="485">
                  <c:v>3299.7</c:v>
                </c:pt>
                <c:pt idx="486">
                  <c:v>3650.4</c:v>
                </c:pt>
                <c:pt idx="487">
                  <c:v>3730.4</c:v>
                </c:pt>
                <c:pt idx="488">
                  <c:v>3780.4</c:v>
                </c:pt>
                <c:pt idx="489">
                  <c:v>60.1</c:v>
                </c:pt>
                <c:pt idx="490">
                  <c:v>90</c:v>
                </c:pt>
                <c:pt idx="491">
                  <c:v>120.2</c:v>
                </c:pt>
                <c:pt idx="492">
                  <c:v>150.1</c:v>
                </c:pt>
                <c:pt idx="493">
                  <c:v>190</c:v>
                </c:pt>
                <c:pt idx="494">
                  <c:v>245.2</c:v>
                </c:pt>
                <c:pt idx="495">
                  <c:v>350.6</c:v>
                </c:pt>
                <c:pt idx="496">
                  <c:v>450.3</c:v>
                </c:pt>
                <c:pt idx="497">
                  <c:v>602</c:v>
                </c:pt>
                <c:pt idx="498">
                  <c:v>901.4</c:v>
                </c:pt>
                <c:pt idx="499">
                  <c:v>1200.3</c:v>
                </c:pt>
                <c:pt idx="500">
                  <c:v>1500</c:v>
                </c:pt>
                <c:pt idx="501">
                  <c:v>1800.1</c:v>
                </c:pt>
                <c:pt idx="502">
                  <c:v>2449.6999999999998</c:v>
                </c:pt>
                <c:pt idx="503">
                  <c:v>2849.8</c:v>
                </c:pt>
                <c:pt idx="504">
                  <c:v>3300.2</c:v>
                </c:pt>
                <c:pt idx="505">
                  <c:v>3667.1</c:v>
                </c:pt>
                <c:pt idx="506">
                  <c:v>3742</c:v>
                </c:pt>
                <c:pt idx="507">
                  <c:v>3791.4</c:v>
                </c:pt>
                <c:pt idx="508">
                  <c:v>600.5</c:v>
                </c:pt>
                <c:pt idx="509">
                  <c:v>801.6</c:v>
                </c:pt>
                <c:pt idx="510">
                  <c:v>1001.9</c:v>
                </c:pt>
                <c:pt idx="511">
                  <c:v>1214.2</c:v>
                </c:pt>
                <c:pt idx="512">
                  <c:v>1400.4</c:v>
                </c:pt>
                <c:pt idx="513">
                  <c:v>1601.1</c:v>
                </c:pt>
                <c:pt idx="514">
                  <c:v>2002</c:v>
                </c:pt>
                <c:pt idx="515">
                  <c:v>2500.6999999999998</c:v>
                </c:pt>
                <c:pt idx="516">
                  <c:v>2999.3</c:v>
                </c:pt>
                <c:pt idx="517">
                  <c:v>3499.2</c:v>
                </c:pt>
                <c:pt idx="518">
                  <c:v>3747.8</c:v>
                </c:pt>
                <c:pt idx="519">
                  <c:v>3800.7</c:v>
                </c:pt>
                <c:pt idx="520">
                  <c:v>56.8</c:v>
                </c:pt>
                <c:pt idx="521">
                  <c:v>65.900000000000006</c:v>
                </c:pt>
                <c:pt idx="522">
                  <c:v>84.9</c:v>
                </c:pt>
                <c:pt idx="523">
                  <c:v>105.6</c:v>
                </c:pt>
                <c:pt idx="524">
                  <c:v>125.3</c:v>
                </c:pt>
                <c:pt idx="525">
                  <c:v>185.3</c:v>
                </c:pt>
                <c:pt idx="526">
                  <c:v>235.4</c:v>
                </c:pt>
                <c:pt idx="527">
                  <c:v>306.10000000000002</c:v>
                </c:pt>
                <c:pt idx="528">
                  <c:v>442.9</c:v>
                </c:pt>
                <c:pt idx="529">
                  <c:v>551.9</c:v>
                </c:pt>
                <c:pt idx="530">
                  <c:v>660.7</c:v>
                </c:pt>
                <c:pt idx="531">
                  <c:v>751.5</c:v>
                </c:pt>
                <c:pt idx="532">
                  <c:v>951.4</c:v>
                </c:pt>
                <c:pt idx="533">
                  <c:v>1599.4</c:v>
                </c:pt>
                <c:pt idx="534">
                  <c:v>2000.4</c:v>
                </c:pt>
                <c:pt idx="535">
                  <c:v>2400.8000000000002</c:v>
                </c:pt>
                <c:pt idx="536">
                  <c:v>2900.3</c:v>
                </c:pt>
                <c:pt idx="537">
                  <c:v>3360.3</c:v>
                </c:pt>
                <c:pt idx="538">
                  <c:v>3436</c:v>
                </c:pt>
                <c:pt idx="539">
                  <c:v>3484.4</c:v>
                </c:pt>
                <c:pt idx="540">
                  <c:v>25.2</c:v>
                </c:pt>
                <c:pt idx="541">
                  <c:v>44.3</c:v>
                </c:pt>
                <c:pt idx="542">
                  <c:v>57.2</c:v>
                </c:pt>
                <c:pt idx="543">
                  <c:v>110.4</c:v>
                </c:pt>
                <c:pt idx="544">
                  <c:v>137.19999999999999</c:v>
                </c:pt>
                <c:pt idx="545">
                  <c:v>240.4</c:v>
                </c:pt>
                <c:pt idx="546">
                  <c:v>335.9</c:v>
                </c:pt>
                <c:pt idx="547">
                  <c:v>415.9</c:v>
                </c:pt>
                <c:pt idx="548">
                  <c:v>659.5</c:v>
                </c:pt>
                <c:pt idx="549">
                  <c:v>1014.4</c:v>
                </c:pt>
                <c:pt idx="550">
                  <c:v>1039.3</c:v>
                </c:pt>
                <c:pt idx="551">
                  <c:v>4.7</c:v>
                </c:pt>
                <c:pt idx="552">
                  <c:v>16.7</c:v>
                </c:pt>
                <c:pt idx="553">
                  <c:v>55.6</c:v>
                </c:pt>
                <c:pt idx="554">
                  <c:v>73.099999999999994</c:v>
                </c:pt>
                <c:pt idx="555">
                  <c:v>3.9</c:v>
                </c:pt>
                <c:pt idx="556">
                  <c:v>12.4</c:v>
                </c:pt>
                <c:pt idx="557">
                  <c:v>19.7</c:v>
                </c:pt>
                <c:pt idx="558">
                  <c:v>199</c:v>
                </c:pt>
                <c:pt idx="559">
                  <c:v>251</c:v>
                </c:pt>
                <c:pt idx="560">
                  <c:v>296</c:v>
                </c:pt>
                <c:pt idx="561">
                  <c:v>402</c:v>
                </c:pt>
                <c:pt idx="562">
                  <c:v>502</c:v>
                </c:pt>
                <c:pt idx="563">
                  <c:v>2</c:v>
                </c:pt>
                <c:pt idx="564">
                  <c:v>79</c:v>
                </c:pt>
                <c:pt idx="565">
                  <c:v>149</c:v>
                </c:pt>
                <c:pt idx="566">
                  <c:v>199</c:v>
                </c:pt>
                <c:pt idx="567">
                  <c:v>250</c:v>
                </c:pt>
                <c:pt idx="568">
                  <c:v>299</c:v>
                </c:pt>
                <c:pt idx="569">
                  <c:v>404</c:v>
                </c:pt>
                <c:pt idx="570">
                  <c:v>499</c:v>
                </c:pt>
                <c:pt idx="571">
                  <c:v>38</c:v>
                </c:pt>
                <c:pt idx="572">
                  <c:v>150</c:v>
                </c:pt>
                <c:pt idx="573">
                  <c:v>199</c:v>
                </c:pt>
                <c:pt idx="574">
                  <c:v>250</c:v>
                </c:pt>
                <c:pt idx="575">
                  <c:v>299</c:v>
                </c:pt>
                <c:pt idx="576">
                  <c:v>399</c:v>
                </c:pt>
                <c:pt idx="577">
                  <c:v>499</c:v>
                </c:pt>
                <c:pt idx="578">
                  <c:v>2</c:v>
                </c:pt>
                <c:pt idx="579">
                  <c:v>65</c:v>
                </c:pt>
                <c:pt idx="580">
                  <c:v>355</c:v>
                </c:pt>
                <c:pt idx="581">
                  <c:v>553</c:v>
                </c:pt>
                <c:pt idx="582">
                  <c:v>750</c:v>
                </c:pt>
                <c:pt idx="583">
                  <c:v>1000</c:v>
                </c:pt>
                <c:pt idx="584">
                  <c:v>1251</c:v>
                </c:pt>
                <c:pt idx="585">
                  <c:v>1502</c:v>
                </c:pt>
                <c:pt idx="586">
                  <c:v>2002</c:v>
                </c:pt>
                <c:pt idx="587">
                  <c:v>3000</c:v>
                </c:pt>
                <c:pt idx="588">
                  <c:v>4324</c:v>
                </c:pt>
                <c:pt idx="589">
                  <c:v>2</c:v>
                </c:pt>
                <c:pt idx="590">
                  <c:v>84</c:v>
                </c:pt>
                <c:pt idx="591">
                  <c:v>190</c:v>
                </c:pt>
                <c:pt idx="592">
                  <c:v>375</c:v>
                </c:pt>
                <c:pt idx="593">
                  <c:v>549</c:v>
                </c:pt>
                <c:pt idx="594">
                  <c:v>750</c:v>
                </c:pt>
                <c:pt idx="595">
                  <c:v>999</c:v>
                </c:pt>
                <c:pt idx="596">
                  <c:v>1500</c:v>
                </c:pt>
                <c:pt idx="597">
                  <c:v>2000</c:v>
                </c:pt>
                <c:pt idx="598">
                  <c:v>2999</c:v>
                </c:pt>
                <c:pt idx="599">
                  <c:v>4249</c:v>
                </c:pt>
                <c:pt idx="600">
                  <c:v>19</c:v>
                </c:pt>
                <c:pt idx="601">
                  <c:v>85</c:v>
                </c:pt>
                <c:pt idx="602">
                  <c:v>131</c:v>
                </c:pt>
                <c:pt idx="603">
                  <c:v>160</c:v>
                </c:pt>
                <c:pt idx="604">
                  <c:v>185</c:v>
                </c:pt>
                <c:pt idx="605">
                  <c:v>200</c:v>
                </c:pt>
                <c:pt idx="606">
                  <c:v>250</c:v>
                </c:pt>
                <c:pt idx="607">
                  <c:v>299</c:v>
                </c:pt>
                <c:pt idx="608">
                  <c:v>399</c:v>
                </c:pt>
                <c:pt idx="609">
                  <c:v>500</c:v>
                </c:pt>
                <c:pt idx="610">
                  <c:v>60</c:v>
                </c:pt>
                <c:pt idx="611">
                  <c:v>123</c:v>
                </c:pt>
                <c:pt idx="612">
                  <c:v>59</c:v>
                </c:pt>
                <c:pt idx="613">
                  <c:v>200</c:v>
                </c:pt>
                <c:pt idx="614">
                  <c:v>250</c:v>
                </c:pt>
                <c:pt idx="615">
                  <c:v>299</c:v>
                </c:pt>
                <c:pt idx="616">
                  <c:v>399</c:v>
                </c:pt>
                <c:pt idx="617">
                  <c:v>498</c:v>
                </c:pt>
                <c:pt idx="618">
                  <c:v>82</c:v>
                </c:pt>
                <c:pt idx="619">
                  <c:v>500.6</c:v>
                </c:pt>
                <c:pt idx="620">
                  <c:v>1000.8</c:v>
                </c:pt>
                <c:pt idx="621">
                  <c:v>2499.6</c:v>
                </c:pt>
                <c:pt idx="622">
                  <c:v>3000.4</c:v>
                </c:pt>
                <c:pt idx="623">
                  <c:v>3580.6</c:v>
                </c:pt>
                <c:pt idx="624">
                  <c:v>2499.4</c:v>
                </c:pt>
                <c:pt idx="625">
                  <c:v>3000.2</c:v>
                </c:pt>
                <c:pt idx="626">
                  <c:v>4000.8</c:v>
                </c:pt>
                <c:pt idx="627">
                  <c:v>4998.8999999999996</c:v>
                </c:pt>
                <c:pt idx="628">
                  <c:v>3998.9</c:v>
                </c:pt>
                <c:pt idx="629">
                  <c:v>4500.3999999999996</c:v>
                </c:pt>
                <c:pt idx="630">
                  <c:v>500.8</c:v>
                </c:pt>
                <c:pt idx="631">
                  <c:v>999</c:v>
                </c:pt>
                <c:pt idx="632">
                  <c:v>1400.4</c:v>
                </c:pt>
                <c:pt idx="633">
                  <c:v>1998.4</c:v>
                </c:pt>
                <c:pt idx="634">
                  <c:v>3499.5</c:v>
                </c:pt>
                <c:pt idx="635">
                  <c:v>1399</c:v>
                </c:pt>
                <c:pt idx="636">
                  <c:v>2000.1</c:v>
                </c:pt>
                <c:pt idx="637">
                  <c:v>2499.8000000000002</c:v>
                </c:pt>
                <c:pt idx="638">
                  <c:v>2999.8</c:v>
                </c:pt>
                <c:pt idx="639">
                  <c:v>499.4</c:v>
                </c:pt>
                <c:pt idx="640">
                  <c:v>1000.8</c:v>
                </c:pt>
                <c:pt idx="641">
                  <c:v>1401.3</c:v>
                </c:pt>
                <c:pt idx="642">
                  <c:v>2000.3</c:v>
                </c:pt>
                <c:pt idx="643">
                  <c:v>2501</c:v>
                </c:pt>
                <c:pt idx="644">
                  <c:v>2900.1</c:v>
                </c:pt>
                <c:pt idx="645">
                  <c:v>999.4</c:v>
                </c:pt>
                <c:pt idx="646">
                  <c:v>1400.6</c:v>
                </c:pt>
                <c:pt idx="647">
                  <c:v>1719.4</c:v>
                </c:pt>
                <c:pt idx="648">
                  <c:v>499.6</c:v>
                </c:pt>
                <c:pt idx="649">
                  <c:v>999.4</c:v>
                </c:pt>
                <c:pt idx="650">
                  <c:v>1399.4</c:v>
                </c:pt>
                <c:pt idx="651">
                  <c:v>1799.8</c:v>
                </c:pt>
                <c:pt idx="652">
                  <c:v>1999.1</c:v>
                </c:pt>
                <c:pt idx="653">
                  <c:v>2249.6</c:v>
                </c:pt>
                <c:pt idx="654">
                  <c:v>1000.1</c:v>
                </c:pt>
                <c:pt idx="655">
                  <c:v>1400.3</c:v>
                </c:pt>
                <c:pt idx="656">
                  <c:v>2000</c:v>
                </c:pt>
                <c:pt idx="657">
                  <c:v>2999</c:v>
                </c:pt>
                <c:pt idx="658">
                  <c:v>3499.9</c:v>
                </c:pt>
                <c:pt idx="659">
                  <c:v>501.7</c:v>
                </c:pt>
                <c:pt idx="660">
                  <c:v>1001.4</c:v>
                </c:pt>
                <c:pt idx="661">
                  <c:v>1500.3</c:v>
                </c:pt>
                <c:pt idx="662">
                  <c:v>2000.4</c:v>
                </c:pt>
                <c:pt idx="663">
                  <c:v>2530.9</c:v>
                </c:pt>
                <c:pt idx="672">
                  <c:v>2</c:v>
                </c:pt>
                <c:pt idx="673">
                  <c:v>21</c:v>
                </c:pt>
                <c:pt idx="674">
                  <c:v>41</c:v>
                </c:pt>
                <c:pt idx="675">
                  <c:v>60</c:v>
                </c:pt>
                <c:pt idx="676">
                  <c:v>92</c:v>
                </c:pt>
                <c:pt idx="677">
                  <c:v>201</c:v>
                </c:pt>
                <c:pt idx="678">
                  <c:v>250</c:v>
                </c:pt>
                <c:pt idx="679">
                  <c:v>328</c:v>
                </c:pt>
                <c:pt idx="680">
                  <c:v>502</c:v>
                </c:pt>
                <c:pt idx="681">
                  <c:v>999</c:v>
                </c:pt>
                <c:pt idx="682">
                  <c:v>1802</c:v>
                </c:pt>
                <c:pt idx="683">
                  <c:v>2</c:v>
                </c:pt>
                <c:pt idx="684">
                  <c:v>30</c:v>
                </c:pt>
                <c:pt idx="685">
                  <c:v>60</c:v>
                </c:pt>
                <c:pt idx="686">
                  <c:v>70</c:v>
                </c:pt>
                <c:pt idx="687">
                  <c:v>100</c:v>
                </c:pt>
                <c:pt idx="688">
                  <c:v>199</c:v>
                </c:pt>
                <c:pt idx="689">
                  <c:v>499</c:v>
                </c:pt>
                <c:pt idx="690">
                  <c:v>999</c:v>
                </c:pt>
                <c:pt idx="691">
                  <c:v>1499</c:v>
                </c:pt>
                <c:pt idx="692">
                  <c:v>1800</c:v>
                </c:pt>
                <c:pt idx="693">
                  <c:v>3</c:v>
                </c:pt>
                <c:pt idx="694">
                  <c:v>50</c:v>
                </c:pt>
                <c:pt idx="695">
                  <c:v>101</c:v>
                </c:pt>
                <c:pt idx="696">
                  <c:v>150</c:v>
                </c:pt>
                <c:pt idx="697">
                  <c:v>174</c:v>
                </c:pt>
                <c:pt idx="698">
                  <c:v>1007</c:v>
                </c:pt>
                <c:pt idx="699">
                  <c:v>2003</c:v>
                </c:pt>
                <c:pt idx="700">
                  <c:v>3004</c:v>
                </c:pt>
                <c:pt idx="701">
                  <c:v>4036</c:v>
                </c:pt>
                <c:pt idx="702">
                  <c:v>3</c:v>
                </c:pt>
                <c:pt idx="703">
                  <c:v>50</c:v>
                </c:pt>
                <c:pt idx="704">
                  <c:v>101</c:v>
                </c:pt>
                <c:pt idx="705">
                  <c:v>152</c:v>
                </c:pt>
                <c:pt idx="706">
                  <c:v>502</c:v>
                </c:pt>
                <c:pt idx="707">
                  <c:v>1503</c:v>
                </c:pt>
                <c:pt idx="708">
                  <c:v>2</c:v>
                </c:pt>
                <c:pt idx="709">
                  <c:v>31</c:v>
                </c:pt>
                <c:pt idx="710">
                  <c:v>75</c:v>
                </c:pt>
                <c:pt idx="711">
                  <c:v>100</c:v>
                </c:pt>
                <c:pt idx="712">
                  <c:v>151</c:v>
                </c:pt>
                <c:pt idx="713">
                  <c:v>401</c:v>
                </c:pt>
                <c:pt idx="714">
                  <c:v>1501</c:v>
                </c:pt>
                <c:pt idx="715">
                  <c:v>2501</c:v>
                </c:pt>
                <c:pt idx="716">
                  <c:v>3501</c:v>
                </c:pt>
                <c:pt idx="717">
                  <c:v>2</c:v>
                </c:pt>
                <c:pt idx="718">
                  <c:v>51</c:v>
                </c:pt>
                <c:pt idx="719">
                  <c:v>100</c:v>
                </c:pt>
                <c:pt idx="720">
                  <c:v>199</c:v>
                </c:pt>
                <c:pt idx="721">
                  <c:v>400</c:v>
                </c:pt>
                <c:pt idx="722">
                  <c:v>751</c:v>
                </c:pt>
                <c:pt idx="723">
                  <c:v>4002</c:v>
                </c:pt>
                <c:pt idx="724">
                  <c:v>3</c:v>
                </c:pt>
                <c:pt idx="725">
                  <c:v>20</c:v>
                </c:pt>
                <c:pt idx="726">
                  <c:v>51</c:v>
                </c:pt>
                <c:pt idx="727">
                  <c:v>90</c:v>
                </c:pt>
                <c:pt idx="728">
                  <c:v>150</c:v>
                </c:pt>
                <c:pt idx="729">
                  <c:v>199</c:v>
                </c:pt>
                <c:pt idx="730">
                  <c:v>398</c:v>
                </c:pt>
                <c:pt idx="731">
                  <c:v>598</c:v>
                </c:pt>
                <c:pt idx="732">
                  <c:v>999</c:v>
                </c:pt>
                <c:pt idx="733">
                  <c:v>2500</c:v>
                </c:pt>
                <c:pt idx="734">
                  <c:v>2</c:v>
                </c:pt>
                <c:pt idx="735">
                  <c:v>30</c:v>
                </c:pt>
                <c:pt idx="736">
                  <c:v>60</c:v>
                </c:pt>
                <c:pt idx="737">
                  <c:v>90</c:v>
                </c:pt>
                <c:pt idx="738">
                  <c:v>109</c:v>
                </c:pt>
                <c:pt idx="739">
                  <c:v>2</c:v>
                </c:pt>
                <c:pt idx="740">
                  <c:v>11</c:v>
                </c:pt>
                <c:pt idx="741">
                  <c:v>19</c:v>
                </c:pt>
                <c:pt idx="742">
                  <c:v>30</c:v>
                </c:pt>
                <c:pt idx="743">
                  <c:v>40</c:v>
                </c:pt>
                <c:pt idx="744">
                  <c:v>50</c:v>
                </c:pt>
                <c:pt idx="745">
                  <c:v>70</c:v>
                </c:pt>
                <c:pt idx="746">
                  <c:v>110</c:v>
                </c:pt>
                <c:pt idx="747">
                  <c:v>139</c:v>
                </c:pt>
                <c:pt idx="748">
                  <c:v>150</c:v>
                </c:pt>
                <c:pt idx="749">
                  <c:v>2</c:v>
                </c:pt>
                <c:pt idx="750">
                  <c:v>10</c:v>
                </c:pt>
                <c:pt idx="751">
                  <c:v>20</c:v>
                </c:pt>
                <c:pt idx="752">
                  <c:v>29</c:v>
                </c:pt>
                <c:pt idx="753">
                  <c:v>60</c:v>
                </c:pt>
                <c:pt idx="754">
                  <c:v>79</c:v>
                </c:pt>
                <c:pt idx="755">
                  <c:v>120</c:v>
                </c:pt>
                <c:pt idx="756">
                  <c:v>129</c:v>
                </c:pt>
                <c:pt idx="757">
                  <c:v>140</c:v>
                </c:pt>
                <c:pt idx="758">
                  <c:v>3</c:v>
                </c:pt>
                <c:pt idx="759">
                  <c:v>51</c:v>
                </c:pt>
                <c:pt idx="760">
                  <c:v>120</c:v>
                </c:pt>
                <c:pt idx="761">
                  <c:v>199</c:v>
                </c:pt>
                <c:pt idx="762">
                  <c:v>302.39999999999998</c:v>
                </c:pt>
                <c:pt idx="763">
                  <c:v>2</c:v>
                </c:pt>
                <c:pt idx="764">
                  <c:v>40</c:v>
                </c:pt>
                <c:pt idx="765">
                  <c:v>59</c:v>
                </c:pt>
                <c:pt idx="766">
                  <c:v>81</c:v>
                </c:pt>
                <c:pt idx="767">
                  <c:v>101</c:v>
                </c:pt>
                <c:pt idx="768">
                  <c:v>199</c:v>
                </c:pt>
                <c:pt idx="769">
                  <c:v>2</c:v>
                </c:pt>
                <c:pt idx="770">
                  <c:v>20</c:v>
                </c:pt>
                <c:pt idx="771">
                  <c:v>40</c:v>
                </c:pt>
                <c:pt idx="772">
                  <c:v>60</c:v>
                </c:pt>
                <c:pt idx="773">
                  <c:v>91</c:v>
                </c:pt>
                <c:pt idx="774">
                  <c:v>200</c:v>
                </c:pt>
                <c:pt idx="775">
                  <c:v>250</c:v>
                </c:pt>
                <c:pt idx="776">
                  <c:v>31</c:v>
                </c:pt>
                <c:pt idx="777">
                  <c:v>50.2</c:v>
                </c:pt>
                <c:pt idx="778">
                  <c:v>100.1</c:v>
                </c:pt>
                <c:pt idx="779">
                  <c:v>199.1</c:v>
                </c:pt>
                <c:pt idx="780">
                  <c:v>6</c:v>
                </c:pt>
                <c:pt idx="781">
                  <c:v>30.8</c:v>
                </c:pt>
                <c:pt idx="782">
                  <c:v>4.9000000000000004</c:v>
                </c:pt>
                <c:pt idx="783">
                  <c:v>25.9</c:v>
                </c:pt>
                <c:pt idx="784">
                  <c:v>51.5</c:v>
                </c:pt>
                <c:pt idx="785">
                  <c:v>68.5</c:v>
                </c:pt>
                <c:pt idx="786">
                  <c:v>5.5</c:v>
                </c:pt>
                <c:pt idx="787">
                  <c:v>50.5</c:v>
                </c:pt>
                <c:pt idx="788">
                  <c:v>94.8</c:v>
                </c:pt>
                <c:pt idx="789">
                  <c:v>5.3</c:v>
                </c:pt>
                <c:pt idx="790">
                  <c:v>50</c:v>
                </c:pt>
                <c:pt idx="791">
                  <c:v>97.9</c:v>
                </c:pt>
                <c:pt idx="792">
                  <c:v>199.6</c:v>
                </c:pt>
                <c:pt idx="793">
                  <c:v>298.89999999999998</c:v>
                </c:pt>
                <c:pt idx="794">
                  <c:v>298.89999999999998</c:v>
                </c:pt>
                <c:pt idx="795">
                  <c:v>5.3</c:v>
                </c:pt>
                <c:pt idx="796">
                  <c:v>48.9</c:v>
                </c:pt>
                <c:pt idx="797">
                  <c:v>99.5</c:v>
                </c:pt>
                <c:pt idx="798">
                  <c:v>99.5</c:v>
                </c:pt>
                <c:pt idx="799">
                  <c:v>198.8</c:v>
                </c:pt>
                <c:pt idx="800">
                  <c:v>497.6</c:v>
                </c:pt>
                <c:pt idx="801">
                  <c:v>497.6</c:v>
                </c:pt>
                <c:pt idx="802">
                  <c:v>991.5</c:v>
                </c:pt>
                <c:pt idx="803">
                  <c:v>1978.3</c:v>
                </c:pt>
                <c:pt idx="804">
                  <c:v>7.1</c:v>
                </c:pt>
                <c:pt idx="805">
                  <c:v>27</c:v>
                </c:pt>
                <c:pt idx="806">
                  <c:v>50.6</c:v>
                </c:pt>
                <c:pt idx="807">
                  <c:v>100</c:v>
                </c:pt>
                <c:pt idx="808">
                  <c:v>149.4</c:v>
                </c:pt>
                <c:pt idx="809">
                  <c:v>200.6</c:v>
                </c:pt>
                <c:pt idx="810">
                  <c:v>496.8</c:v>
                </c:pt>
                <c:pt idx="811">
                  <c:v>793.7</c:v>
                </c:pt>
                <c:pt idx="812">
                  <c:v>993</c:v>
                </c:pt>
                <c:pt idx="813">
                  <c:v>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B-412B-A5FC-AA0C9406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27505"/>
        <c:axId val="2038434255"/>
      </c:scatterChart>
      <c:valAx>
        <c:axId val="19424275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d30Si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8434255"/>
        <c:crosses val="autoZero"/>
        <c:crossBetween val="midCat"/>
      </c:valAx>
      <c:valAx>
        <c:axId val="2038434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42750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d30Si vs depth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'SEAWATER_noBCO-DMO'!$H$1</c:f>
              <c:strCache>
                <c:ptCount val="1"/>
                <c:pt idx="0">
                  <c:v>depth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'SEAWATER_noBCO-DMO'!$A$2:$A$1217</c:f>
              <c:numCache>
                <c:formatCode>General</c:formatCode>
                <c:ptCount val="1216"/>
                <c:pt idx="0">
                  <c:v>0.8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  <c:pt idx="9">
                  <c:v>0.8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1.7</c:v>
                </c:pt>
                <c:pt idx="18">
                  <c:v>1.4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1.1000000000000001</c:v>
                </c:pt>
                <c:pt idx="23">
                  <c:v>1.2</c:v>
                </c:pt>
                <c:pt idx="24">
                  <c:v>1.2</c:v>
                </c:pt>
                <c:pt idx="25">
                  <c:v>1.5</c:v>
                </c:pt>
                <c:pt idx="26">
                  <c:v>1.3</c:v>
                </c:pt>
                <c:pt idx="27">
                  <c:v>1.3</c:v>
                </c:pt>
                <c:pt idx="28">
                  <c:v>1</c:v>
                </c:pt>
                <c:pt idx="29">
                  <c:v>1.6</c:v>
                </c:pt>
                <c:pt idx="30">
                  <c:v>0.9</c:v>
                </c:pt>
                <c:pt idx="31">
                  <c:v>0.9</c:v>
                </c:pt>
                <c:pt idx="32">
                  <c:v>1.5</c:v>
                </c:pt>
                <c:pt idx="33">
                  <c:v>1.2</c:v>
                </c:pt>
                <c:pt idx="34">
                  <c:v>1.2</c:v>
                </c:pt>
                <c:pt idx="35">
                  <c:v>1</c:v>
                </c:pt>
                <c:pt idx="36">
                  <c:v>1.3</c:v>
                </c:pt>
                <c:pt idx="37">
                  <c:v>1.6</c:v>
                </c:pt>
                <c:pt idx="38">
                  <c:v>2.2000000000000002</c:v>
                </c:pt>
                <c:pt idx="39">
                  <c:v>1.3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1.6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1.2</c:v>
                </c:pt>
                <c:pt idx="48">
                  <c:v>1.4</c:v>
                </c:pt>
                <c:pt idx="49">
                  <c:v>1.3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</c:v>
                </c:pt>
                <c:pt idx="60">
                  <c:v>1.2</c:v>
                </c:pt>
                <c:pt idx="61">
                  <c:v>1.2</c:v>
                </c:pt>
                <c:pt idx="62">
                  <c:v>1.1000000000000001</c:v>
                </c:pt>
                <c:pt idx="63">
                  <c:v>1</c:v>
                </c:pt>
                <c:pt idx="64">
                  <c:v>1</c:v>
                </c:pt>
                <c:pt idx="65">
                  <c:v>1.3</c:v>
                </c:pt>
                <c:pt idx="66">
                  <c:v>0.6</c:v>
                </c:pt>
                <c:pt idx="67">
                  <c:v>1.4</c:v>
                </c:pt>
                <c:pt idx="68">
                  <c:v>1.3</c:v>
                </c:pt>
                <c:pt idx="69" formatCode="0.00">
                  <c:v>1.9493</c:v>
                </c:pt>
                <c:pt idx="70" formatCode="0.00">
                  <c:v>1.7948999999999999</c:v>
                </c:pt>
                <c:pt idx="71" formatCode="0.00">
                  <c:v>1.6212</c:v>
                </c:pt>
                <c:pt idx="72" formatCode="0.00">
                  <c:v>1.4861</c:v>
                </c:pt>
                <c:pt idx="73" formatCode="0.00">
                  <c:v>1.3124</c:v>
                </c:pt>
                <c:pt idx="74" formatCode="0.00">
                  <c:v>1.2544999999999999</c:v>
                </c:pt>
                <c:pt idx="75" formatCode="0.00">
                  <c:v>1.4475</c:v>
                </c:pt>
                <c:pt idx="76" formatCode="0.00">
                  <c:v>1.6983999999999999</c:v>
                </c:pt>
                <c:pt idx="77" formatCode="0.00">
                  <c:v>1.8720999999999999</c:v>
                </c:pt>
                <c:pt idx="78" formatCode="0.00">
                  <c:v>1.7948999999999999</c:v>
                </c:pt>
                <c:pt idx="79" formatCode="0.00">
                  <c:v>1.5825999999999998</c:v>
                </c:pt>
                <c:pt idx="80" formatCode="0.00">
                  <c:v>1.4667999999999999</c:v>
                </c:pt>
                <c:pt idx="81" formatCode="0.00">
                  <c:v>1.2159</c:v>
                </c:pt>
                <c:pt idx="82" formatCode="0.00">
                  <c:v>1.3124</c:v>
                </c:pt>
                <c:pt idx="83" formatCode="0.00">
                  <c:v>1.1194</c:v>
                </c:pt>
                <c:pt idx="84" formatCode="0.00">
                  <c:v>1.2159</c:v>
                </c:pt>
                <c:pt idx="85" formatCode="0.00">
                  <c:v>1.1965999999999999</c:v>
                </c:pt>
                <c:pt idx="86" formatCode="0.00">
                  <c:v>0.96499999999999997</c:v>
                </c:pt>
                <c:pt idx="87" formatCode="0.00">
                  <c:v>2.0651000000000002</c:v>
                </c:pt>
                <c:pt idx="88" formatCode="0.00">
                  <c:v>2.2580999999999998</c:v>
                </c:pt>
                <c:pt idx="89" formatCode="0.00">
                  <c:v>2.0072000000000001</c:v>
                </c:pt>
                <c:pt idx="90" formatCode="0.00">
                  <c:v>1.8527999999999998</c:v>
                </c:pt>
                <c:pt idx="91" formatCode="0.00">
                  <c:v>1.7369999999999999</c:v>
                </c:pt>
                <c:pt idx="92" formatCode="0.00">
                  <c:v>1.2738</c:v>
                </c:pt>
                <c:pt idx="93" formatCode="0.00">
                  <c:v>1.1965999999999999</c:v>
                </c:pt>
                <c:pt idx="94" formatCode="0.00">
                  <c:v>1.2159</c:v>
                </c:pt>
                <c:pt idx="95" formatCode="0.00">
                  <c:v>1.1579999999999999</c:v>
                </c:pt>
                <c:pt idx="96" formatCode="0.00">
                  <c:v>1.2159</c:v>
                </c:pt>
                <c:pt idx="97" formatCode="0.00">
                  <c:v>1.2738</c:v>
                </c:pt>
                <c:pt idx="98" formatCode="0.00">
                  <c:v>1.1194</c:v>
                </c:pt>
                <c:pt idx="99" formatCode="0.00">
                  <c:v>2.0651000000000002</c:v>
                </c:pt>
                <c:pt idx="100" formatCode="0.00">
                  <c:v>1.9685999999999999</c:v>
                </c:pt>
                <c:pt idx="101" formatCode="0.00">
                  <c:v>2.0651000000000002</c:v>
                </c:pt>
                <c:pt idx="102" formatCode="0.00">
                  <c:v>1.3702999999999999</c:v>
                </c:pt>
                <c:pt idx="103" formatCode="0.00">
                  <c:v>1.2738</c:v>
                </c:pt>
                <c:pt idx="104" formatCode="0.00">
                  <c:v>1.0422</c:v>
                </c:pt>
                <c:pt idx="105" formatCode="0.00">
                  <c:v>1.0808</c:v>
                </c:pt>
                <c:pt idx="106" formatCode="0.00">
                  <c:v>1.1579999999999999</c:v>
                </c:pt>
                <c:pt idx="107" formatCode="0.00">
                  <c:v>1.9493</c:v>
                </c:pt>
                <c:pt idx="108" formatCode="0.00">
                  <c:v>1.8527999999999998</c:v>
                </c:pt>
                <c:pt idx="109" formatCode="0.00">
                  <c:v>1.93</c:v>
                </c:pt>
                <c:pt idx="110" formatCode="0.00">
                  <c:v>1.8334999999999999</c:v>
                </c:pt>
                <c:pt idx="111" formatCode="0.00">
                  <c:v>1.6983999999999999</c:v>
                </c:pt>
                <c:pt idx="112" formatCode="0.00">
                  <c:v>1.6404999999999998</c:v>
                </c:pt>
                <c:pt idx="113" formatCode="0.00">
                  <c:v>1.0615000000000001</c:v>
                </c:pt>
                <c:pt idx="114" formatCode="0.00">
                  <c:v>1.2159</c:v>
                </c:pt>
                <c:pt idx="115" formatCode="0.00">
                  <c:v>1.3702999999999999</c:v>
                </c:pt>
                <c:pt idx="116" formatCode="0.00">
                  <c:v>1.2544999999999999</c:v>
                </c:pt>
                <c:pt idx="117" formatCode="0.00">
                  <c:v>1.3702999999999999</c:v>
                </c:pt>
                <c:pt idx="118" formatCode="0.00">
                  <c:v>1.1579999999999999</c:v>
                </c:pt>
                <c:pt idx="119" formatCode="0.00">
                  <c:v>1.3316999999999999</c:v>
                </c:pt>
                <c:pt idx="120" formatCode="0.00">
                  <c:v>1.3316999999999999</c:v>
                </c:pt>
                <c:pt idx="121" formatCode="0.00">
                  <c:v>1.93</c:v>
                </c:pt>
                <c:pt idx="122" formatCode="0.00">
                  <c:v>1.6983999999999999</c:v>
                </c:pt>
                <c:pt idx="123" formatCode="0.00">
                  <c:v>1.9685999999999999</c:v>
                </c:pt>
                <c:pt idx="124" formatCode="0.00">
                  <c:v>1.4475</c:v>
                </c:pt>
                <c:pt idx="125" formatCode="0.00">
                  <c:v>1.1965999999999999</c:v>
                </c:pt>
                <c:pt idx="126" formatCode="0.00">
                  <c:v>1.2159</c:v>
                </c:pt>
                <c:pt idx="127" formatCode="0.00">
                  <c:v>1.2544999999999999</c:v>
                </c:pt>
                <c:pt idx="128" formatCode="0.00">
                  <c:v>1.1965999999999999</c:v>
                </c:pt>
                <c:pt idx="129" formatCode="0.00">
                  <c:v>1.2159</c:v>
                </c:pt>
                <c:pt idx="130" formatCode="0.00">
                  <c:v>1.0808</c:v>
                </c:pt>
                <c:pt idx="131" formatCode="0.00">
                  <c:v>1.2352000000000001</c:v>
                </c:pt>
                <c:pt idx="132" formatCode="0.00">
                  <c:v>1.2931000000000001</c:v>
                </c:pt>
                <c:pt idx="133" formatCode="0.00">
                  <c:v>1.351</c:v>
                </c:pt>
                <c:pt idx="134" formatCode="0.00">
                  <c:v>1.0422</c:v>
                </c:pt>
                <c:pt idx="135" formatCode="0.00">
                  <c:v>1.8720999999999999</c:v>
                </c:pt>
                <c:pt idx="136" formatCode="0.00">
                  <c:v>1.5054000000000001</c:v>
                </c:pt>
                <c:pt idx="137" formatCode="0.00">
                  <c:v>1.4861</c:v>
                </c:pt>
                <c:pt idx="138" formatCode="0.00">
                  <c:v>1.2931000000000001</c:v>
                </c:pt>
                <c:pt idx="139" formatCode="0.00">
                  <c:v>1.0615000000000001</c:v>
                </c:pt>
                <c:pt idx="140" formatCode="0.00">
                  <c:v>1.0422</c:v>
                </c:pt>
                <c:pt idx="141" formatCode="0.00">
                  <c:v>1.1194</c:v>
                </c:pt>
                <c:pt idx="142" formatCode="0.00">
                  <c:v>1.544</c:v>
                </c:pt>
                <c:pt idx="143" formatCode="0.00">
                  <c:v>1.3316999999999999</c:v>
                </c:pt>
                <c:pt idx="144" formatCode="0.00">
                  <c:v>1.2159</c:v>
                </c:pt>
                <c:pt idx="145" formatCode="0.00">
                  <c:v>1.4088999999999998</c:v>
                </c:pt>
                <c:pt idx="146" formatCode="0.00">
                  <c:v>1.1579999999999999</c:v>
                </c:pt>
                <c:pt idx="147" formatCode="0.00">
                  <c:v>1.2738</c:v>
                </c:pt>
                <c:pt idx="148" formatCode="0.00">
                  <c:v>1.1579999999999999</c:v>
                </c:pt>
                <c:pt idx="149" formatCode="0.00">
                  <c:v>1.1773</c:v>
                </c:pt>
                <c:pt idx="150" formatCode="0.00">
                  <c:v>1.7177</c:v>
                </c:pt>
                <c:pt idx="151" formatCode="0.00">
                  <c:v>1.5054000000000001</c:v>
                </c:pt>
                <c:pt idx="152" formatCode="0.00">
                  <c:v>1.6212</c:v>
                </c:pt>
                <c:pt idx="153" formatCode="0.00">
                  <c:v>1.4475</c:v>
                </c:pt>
                <c:pt idx="154" formatCode="0.00">
                  <c:v>1.4281999999999999</c:v>
                </c:pt>
                <c:pt idx="155" formatCode="0.00">
                  <c:v>1.2159</c:v>
                </c:pt>
                <c:pt idx="156" formatCode="0.00">
                  <c:v>1.3124</c:v>
                </c:pt>
                <c:pt idx="157" formatCode="0.00">
                  <c:v>1.1579999999999999</c:v>
                </c:pt>
                <c:pt idx="158" formatCode="0.00">
                  <c:v>1.0422</c:v>
                </c:pt>
                <c:pt idx="159" formatCode="0.00">
                  <c:v>1.0228999999999999</c:v>
                </c:pt>
                <c:pt idx="160" formatCode="0.00">
                  <c:v>1.2931000000000001</c:v>
                </c:pt>
                <c:pt idx="161">
                  <c:v>1.85</c:v>
                </c:pt>
                <c:pt idx="162">
                  <c:v>1.78</c:v>
                </c:pt>
                <c:pt idx="163">
                  <c:v>1.69</c:v>
                </c:pt>
                <c:pt idx="164">
                  <c:v>1.86</c:v>
                </c:pt>
                <c:pt idx="165">
                  <c:v>1.78</c:v>
                </c:pt>
                <c:pt idx="166">
                  <c:v>1.76</c:v>
                </c:pt>
                <c:pt idx="167">
                  <c:v>1.66</c:v>
                </c:pt>
                <c:pt idx="168">
                  <c:v>1.64</c:v>
                </c:pt>
                <c:pt idx="169">
                  <c:v>1.69</c:v>
                </c:pt>
                <c:pt idx="170">
                  <c:v>1.71</c:v>
                </c:pt>
                <c:pt idx="171">
                  <c:v>1.73</c:v>
                </c:pt>
                <c:pt idx="172">
                  <c:v>1.63</c:v>
                </c:pt>
                <c:pt idx="173">
                  <c:v>1.58</c:v>
                </c:pt>
                <c:pt idx="174">
                  <c:v>1.74</c:v>
                </c:pt>
                <c:pt idx="175">
                  <c:v>1.79</c:v>
                </c:pt>
                <c:pt idx="176">
                  <c:v>1.58</c:v>
                </c:pt>
                <c:pt idx="177">
                  <c:v>1.8</c:v>
                </c:pt>
                <c:pt idx="178">
                  <c:v>1.75</c:v>
                </c:pt>
                <c:pt idx="179">
                  <c:v>1.67</c:v>
                </c:pt>
                <c:pt idx="180">
                  <c:v>1.63</c:v>
                </c:pt>
                <c:pt idx="181">
                  <c:v>1.61</c:v>
                </c:pt>
                <c:pt idx="182">
                  <c:v>1.49</c:v>
                </c:pt>
                <c:pt idx="183">
                  <c:v>1.55</c:v>
                </c:pt>
                <c:pt idx="184">
                  <c:v>1.58</c:v>
                </c:pt>
                <c:pt idx="185">
                  <c:v>1.45</c:v>
                </c:pt>
                <c:pt idx="186">
                  <c:v>2.11</c:v>
                </c:pt>
                <c:pt idx="187">
                  <c:v>1.55</c:v>
                </c:pt>
                <c:pt idx="188">
                  <c:v>1.29</c:v>
                </c:pt>
                <c:pt idx="189">
                  <c:v>1.29</c:v>
                </c:pt>
                <c:pt idx="190">
                  <c:v>1.95</c:v>
                </c:pt>
                <c:pt idx="191">
                  <c:v>1.7</c:v>
                </c:pt>
                <c:pt idx="192">
                  <c:v>1.46</c:v>
                </c:pt>
                <c:pt idx="193">
                  <c:v>1.38</c:v>
                </c:pt>
                <c:pt idx="194">
                  <c:v>1.3</c:v>
                </c:pt>
                <c:pt idx="195">
                  <c:v>2.89</c:v>
                </c:pt>
                <c:pt idx="196">
                  <c:v>1.79</c:v>
                </c:pt>
                <c:pt idx="197">
                  <c:v>1.63</c:v>
                </c:pt>
                <c:pt idx="198">
                  <c:v>1.73</c:v>
                </c:pt>
                <c:pt idx="199">
                  <c:v>1.7</c:v>
                </c:pt>
                <c:pt idx="200">
                  <c:v>1.54</c:v>
                </c:pt>
                <c:pt idx="201">
                  <c:v>1.88</c:v>
                </c:pt>
                <c:pt idx="202">
                  <c:v>1.59</c:v>
                </c:pt>
                <c:pt idx="203">
                  <c:v>1.43</c:v>
                </c:pt>
                <c:pt idx="204">
                  <c:v>1.28</c:v>
                </c:pt>
                <c:pt idx="205">
                  <c:v>1.51</c:v>
                </c:pt>
                <c:pt idx="206">
                  <c:v>1.38</c:v>
                </c:pt>
                <c:pt idx="207">
                  <c:v>1.28</c:v>
                </c:pt>
                <c:pt idx="208">
                  <c:v>1.2</c:v>
                </c:pt>
                <c:pt idx="209">
                  <c:v>2.3199999999999998</c:v>
                </c:pt>
                <c:pt idx="210">
                  <c:v>1.95</c:v>
                </c:pt>
                <c:pt idx="211">
                  <c:v>1.72</c:v>
                </c:pt>
                <c:pt idx="212">
                  <c:v>1.55</c:v>
                </c:pt>
                <c:pt idx="213">
                  <c:v>1.55</c:v>
                </c:pt>
                <c:pt idx="214">
                  <c:v>1.49</c:v>
                </c:pt>
                <c:pt idx="215">
                  <c:v>1.47</c:v>
                </c:pt>
                <c:pt idx="216">
                  <c:v>1.41</c:v>
                </c:pt>
                <c:pt idx="217">
                  <c:v>1.42</c:v>
                </c:pt>
                <c:pt idx="218">
                  <c:v>1.31</c:v>
                </c:pt>
                <c:pt idx="219">
                  <c:v>1.37</c:v>
                </c:pt>
                <c:pt idx="220">
                  <c:v>1.33</c:v>
                </c:pt>
                <c:pt idx="221">
                  <c:v>1.37</c:v>
                </c:pt>
                <c:pt idx="222">
                  <c:v>1.28</c:v>
                </c:pt>
                <c:pt idx="223">
                  <c:v>1.22</c:v>
                </c:pt>
                <c:pt idx="224">
                  <c:v>1.21</c:v>
                </c:pt>
                <c:pt idx="225">
                  <c:v>1.25</c:v>
                </c:pt>
                <c:pt idx="226">
                  <c:v>2.0499999999999998</c:v>
                </c:pt>
                <c:pt idx="227">
                  <c:v>1.76</c:v>
                </c:pt>
                <c:pt idx="228">
                  <c:v>1.71</c:v>
                </c:pt>
                <c:pt idx="229">
                  <c:v>1.57</c:v>
                </c:pt>
                <c:pt idx="230">
                  <c:v>1.6</c:v>
                </c:pt>
                <c:pt idx="231">
                  <c:v>1.53</c:v>
                </c:pt>
                <c:pt idx="232">
                  <c:v>1.43</c:v>
                </c:pt>
                <c:pt idx="233">
                  <c:v>1.37</c:v>
                </c:pt>
                <c:pt idx="234">
                  <c:v>1.36</c:v>
                </c:pt>
                <c:pt idx="235">
                  <c:v>1.32</c:v>
                </c:pt>
                <c:pt idx="236">
                  <c:v>1.38</c:v>
                </c:pt>
                <c:pt idx="237">
                  <c:v>1.23</c:v>
                </c:pt>
                <c:pt idx="238">
                  <c:v>1.25</c:v>
                </c:pt>
                <c:pt idx="239">
                  <c:v>1.21</c:v>
                </c:pt>
                <c:pt idx="240">
                  <c:v>1.25</c:v>
                </c:pt>
                <c:pt idx="241">
                  <c:v>1.25</c:v>
                </c:pt>
                <c:pt idx="242">
                  <c:v>1.21</c:v>
                </c:pt>
                <c:pt idx="243">
                  <c:v>1.21</c:v>
                </c:pt>
                <c:pt idx="244">
                  <c:v>1.23</c:v>
                </c:pt>
                <c:pt idx="245">
                  <c:v>2.31</c:v>
                </c:pt>
                <c:pt idx="246">
                  <c:v>1.95</c:v>
                </c:pt>
                <c:pt idx="247">
                  <c:v>2.02</c:v>
                </c:pt>
                <c:pt idx="248">
                  <c:v>2</c:v>
                </c:pt>
                <c:pt idx="249">
                  <c:v>2</c:v>
                </c:pt>
                <c:pt idx="250">
                  <c:v>1.64</c:v>
                </c:pt>
                <c:pt idx="251">
                  <c:v>1.72</c:v>
                </c:pt>
                <c:pt idx="252">
                  <c:v>1.71</c:v>
                </c:pt>
                <c:pt idx="253">
                  <c:v>1.76</c:v>
                </c:pt>
                <c:pt idx="254">
                  <c:v>1.77</c:v>
                </c:pt>
                <c:pt idx="255">
                  <c:v>1.68</c:v>
                </c:pt>
                <c:pt idx="256">
                  <c:v>1.59</c:v>
                </c:pt>
                <c:pt idx="257">
                  <c:v>1.65</c:v>
                </c:pt>
                <c:pt idx="258">
                  <c:v>1.53</c:v>
                </c:pt>
                <c:pt idx="259">
                  <c:v>1.85</c:v>
                </c:pt>
                <c:pt idx="260">
                  <c:v>1.9</c:v>
                </c:pt>
                <c:pt idx="261">
                  <c:v>1.96</c:v>
                </c:pt>
                <c:pt idx="262">
                  <c:v>1.83</c:v>
                </c:pt>
                <c:pt idx="263">
                  <c:v>1.86</c:v>
                </c:pt>
                <c:pt idx="264">
                  <c:v>1.79</c:v>
                </c:pt>
                <c:pt idx="265">
                  <c:v>1.87</c:v>
                </c:pt>
                <c:pt idx="266">
                  <c:v>1.75</c:v>
                </c:pt>
                <c:pt idx="267">
                  <c:v>1.61</c:v>
                </c:pt>
                <c:pt idx="268">
                  <c:v>1.63</c:v>
                </c:pt>
                <c:pt idx="269">
                  <c:v>1.53</c:v>
                </c:pt>
                <c:pt idx="270">
                  <c:v>1.51</c:v>
                </c:pt>
                <c:pt idx="271">
                  <c:v>2.38</c:v>
                </c:pt>
                <c:pt idx="272">
                  <c:v>2.29</c:v>
                </c:pt>
                <c:pt idx="273">
                  <c:v>2.0299999999999998</c:v>
                </c:pt>
                <c:pt idx="274">
                  <c:v>1.9</c:v>
                </c:pt>
                <c:pt idx="275">
                  <c:v>1.82</c:v>
                </c:pt>
                <c:pt idx="276">
                  <c:v>1.88</c:v>
                </c:pt>
                <c:pt idx="277">
                  <c:v>2.0299999999999998</c:v>
                </c:pt>
                <c:pt idx="278">
                  <c:v>1.95</c:v>
                </c:pt>
                <c:pt idx="279">
                  <c:v>1.93</c:v>
                </c:pt>
                <c:pt idx="280">
                  <c:v>1.93</c:v>
                </c:pt>
                <c:pt idx="281">
                  <c:v>1.9</c:v>
                </c:pt>
                <c:pt idx="282">
                  <c:v>1.88</c:v>
                </c:pt>
                <c:pt idx="283">
                  <c:v>1.75</c:v>
                </c:pt>
                <c:pt idx="284">
                  <c:v>1.79</c:v>
                </c:pt>
                <c:pt idx="285">
                  <c:v>1.87</c:v>
                </c:pt>
                <c:pt idx="286">
                  <c:v>1.91</c:v>
                </c:pt>
                <c:pt idx="287">
                  <c:v>1.9</c:v>
                </c:pt>
                <c:pt idx="288">
                  <c:v>1.81</c:v>
                </c:pt>
                <c:pt idx="289">
                  <c:v>1.68</c:v>
                </c:pt>
                <c:pt idx="290">
                  <c:v>1.54</c:v>
                </c:pt>
                <c:pt idx="291">
                  <c:v>1.56</c:v>
                </c:pt>
                <c:pt idx="292">
                  <c:v>1.54</c:v>
                </c:pt>
                <c:pt idx="293">
                  <c:v>1.52</c:v>
                </c:pt>
                <c:pt idx="294">
                  <c:v>1.92</c:v>
                </c:pt>
                <c:pt idx="295">
                  <c:v>1.8</c:v>
                </c:pt>
                <c:pt idx="296">
                  <c:v>1.76</c:v>
                </c:pt>
                <c:pt idx="297">
                  <c:v>1.64</c:v>
                </c:pt>
                <c:pt idx="298">
                  <c:v>1.53</c:v>
                </c:pt>
                <c:pt idx="299">
                  <c:v>1.55</c:v>
                </c:pt>
                <c:pt idx="300">
                  <c:v>1.51</c:v>
                </c:pt>
                <c:pt idx="301">
                  <c:v>1.44</c:v>
                </c:pt>
                <c:pt idx="302">
                  <c:v>1.49</c:v>
                </c:pt>
                <c:pt idx="303">
                  <c:v>1.49</c:v>
                </c:pt>
                <c:pt idx="304">
                  <c:v>2.13</c:v>
                </c:pt>
                <c:pt idx="305">
                  <c:v>1.81</c:v>
                </c:pt>
                <c:pt idx="306">
                  <c:v>1.81</c:v>
                </c:pt>
                <c:pt idx="307">
                  <c:v>1.75</c:v>
                </c:pt>
                <c:pt idx="308">
                  <c:v>1.52</c:v>
                </c:pt>
                <c:pt idx="309">
                  <c:v>1.49</c:v>
                </c:pt>
                <c:pt idx="310">
                  <c:v>1.5</c:v>
                </c:pt>
                <c:pt idx="311">
                  <c:v>1.5</c:v>
                </c:pt>
                <c:pt idx="312">
                  <c:v>1.53</c:v>
                </c:pt>
                <c:pt idx="313">
                  <c:v>2.09</c:v>
                </c:pt>
                <c:pt idx="314">
                  <c:v>1.89</c:v>
                </c:pt>
                <c:pt idx="315">
                  <c:v>1.77</c:v>
                </c:pt>
                <c:pt idx="316">
                  <c:v>1.57</c:v>
                </c:pt>
                <c:pt idx="317">
                  <c:v>1.54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1.49</c:v>
                </c:pt>
                <c:pt idx="323">
                  <c:v>2.36</c:v>
                </c:pt>
                <c:pt idx="324">
                  <c:v>2.2200000000000002</c:v>
                </c:pt>
                <c:pt idx="325">
                  <c:v>1.97</c:v>
                </c:pt>
                <c:pt idx="326">
                  <c:v>1.91</c:v>
                </c:pt>
                <c:pt idx="327">
                  <c:v>1.82</c:v>
                </c:pt>
                <c:pt idx="328">
                  <c:v>1.72</c:v>
                </c:pt>
                <c:pt idx="329">
                  <c:v>1.64</c:v>
                </c:pt>
                <c:pt idx="330">
                  <c:v>1.56</c:v>
                </c:pt>
                <c:pt idx="331">
                  <c:v>1.6</c:v>
                </c:pt>
                <c:pt idx="332">
                  <c:v>1.54</c:v>
                </c:pt>
                <c:pt idx="333">
                  <c:v>1.49</c:v>
                </c:pt>
                <c:pt idx="334">
                  <c:v>1.51</c:v>
                </c:pt>
                <c:pt idx="335">
                  <c:v>2.2799999999999998</c:v>
                </c:pt>
                <c:pt idx="336">
                  <c:v>2.17</c:v>
                </c:pt>
                <c:pt idx="337">
                  <c:v>1.94</c:v>
                </c:pt>
                <c:pt idx="338">
                  <c:v>1.99</c:v>
                </c:pt>
                <c:pt idx="339">
                  <c:v>1.95</c:v>
                </c:pt>
                <c:pt idx="340">
                  <c:v>1.8</c:v>
                </c:pt>
                <c:pt idx="341">
                  <c:v>1.74</c:v>
                </c:pt>
                <c:pt idx="342">
                  <c:v>1.66</c:v>
                </c:pt>
                <c:pt idx="343">
                  <c:v>1.47</c:v>
                </c:pt>
                <c:pt idx="344">
                  <c:v>1.53</c:v>
                </c:pt>
                <c:pt idx="345">
                  <c:v>1.53</c:v>
                </c:pt>
                <c:pt idx="346">
                  <c:v>1.52</c:v>
                </c:pt>
                <c:pt idx="347">
                  <c:v>1.71</c:v>
                </c:pt>
                <c:pt idx="348">
                  <c:v>1.29</c:v>
                </c:pt>
                <c:pt idx="349">
                  <c:v>1.42</c:v>
                </c:pt>
                <c:pt idx="350">
                  <c:v>1.44</c:v>
                </c:pt>
                <c:pt idx="351">
                  <c:v>1.45</c:v>
                </c:pt>
                <c:pt idx="352">
                  <c:v>1.81</c:v>
                </c:pt>
                <c:pt idx="353">
                  <c:v>1.8</c:v>
                </c:pt>
                <c:pt idx="354">
                  <c:v>1.56</c:v>
                </c:pt>
                <c:pt idx="355">
                  <c:v>1.53</c:v>
                </c:pt>
                <c:pt idx="356">
                  <c:v>1.46</c:v>
                </c:pt>
                <c:pt idx="357">
                  <c:v>1.4</c:v>
                </c:pt>
                <c:pt idx="358">
                  <c:v>1.43</c:v>
                </c:pt>
                <c:pt idx="359">
                  <c:v>1.44</c:v>
                </c:pt>
                <c:pt idx="360">
                  <c:v>2.1</c:v>
                </c:pt>
                <c:pt idx="361">
                  <c:v>1.41</c:v>
                </c:pt>
                <c:pt idx="362">
                  <c:v>1.46</c:v>
                </c:pt>
                <c:pt idx="363">
                  <c:v>1.34</c:v>
                </c:pt>
                <c:pt idx="364">
                  <c:v>1.33</c:v>
                </c:pt>
                <c:pt idx="365">
                  <c:v>1.42</c:v>
                </c:pt>
                <c:pt idx="366">
                  <c:v>1.37</c:v>
                </c:pt>
                <c:pt idx="367">
                  <c:v>2.2200000000000002</c:v>
                </c:pt>
                <c:pt idx="368">
                  <c:v>2.5099999999999998</c:v>
                </c:pt>
                <c:pt idx="369">
                  <c:v>1.7</c:v>
                </c:pt>
                <c:pt idx="370">
                  <c:v>1.52</c:v>
                </c:pt>
                <c:pt idx="371">
                  <c:v>1.46</c:v>
                </c:pt>
                <c:pt idx="372">
                  <c:v>1.37</c:v>
                </c:pt>
                <c:pt idx="373">
                  <c:v>1.5</c:v>
                </c:pt>
                <c:pt idx="374">
                  <c:v>1.44</c:v>
                </c:pt>
                <c:pt idx="375">
                  <c:v>1.41</c:v>
                </c:pt>
                <c:pt idx="376">
                  <c:v>1.43</c:v>
                </c:pt>
                <c:pt idx="377">
                  <c:v>1.42</c:v>
                </c:pt>
                <c:pt idx="378">
                  <c:v>1.99</c:v>
                </c:pt>
                <c:pt idx="379">
                  <c:v>1.84</c:v>
                </c:pt>
                <c:pt idx="380">
                  <c:v>1.64</c:v>
                </c:pt>
                <c:pt idx="381">
                  <c:v>1.56</c:v>
                </c:pt>
                <c:pt idx="382">
                  <c:v>1.43</c:v>
                </c:pt>
                <c:pt idx="383">
                  <c:v>1.51</c:v>
                </c:pt>
                <c:pt idx="384">
                  <c:v>1.47</c:v>
                </c:pt>
                <c:pt idx="385">
                  <c:v>1.48</c:v>
                </c:pt>
                <c:pt idx="386">
                  <c:v>1.39</c:v>
                </c:pt>
                <c:pt idx="387">
                  <c:v>1.36</c:v>
                </c:pt>
                <c:pt idx="388">
                  <c:v>1.34</c:v>
                </c:pt>
                <c:pt idx="389">
                  <c:v>1.94</c:v>
                </c:pt>
                <c:pt idx="390">
                  <c:v>2.2000000000000002</c:v>
                </c:pt>
                <c:pt idx="391">
                  <c:v>1.46</c:v>
                </c:pt>
                <c:pt idx="392">
                  <c:v>1.26</c:v>
                </c:pt>
                <c:pt idx="393">
                  <c:v>1.41</c:v>
                </c:pt>
                <c:pt idx="394">
                  <c:v>1.35</c:v>
                </c:pt>
                <c:pt idx="395">
                  <c:v>1.34</c:v>
                </c:pt>
                <c:pt idx="396">
                  <c:v>1.35</c:v>
                </c:pt>
                <c:pt idx="397">
                  <c:v>1.35</c:v>
                </c:pt>
                <c:pt idx="398">
                  <c:v>1.4</c:v>
                </c:pt>
                <c:pt idx="399">
                  <c:v>2.2599999999999998</c:v>
                </c:pt>
                <c:pt idx="400">
                  <c:v>2.2000000000000002</c:v>
                </c:pt>
                <c:pt idx="401">
                  <c:v>1.81</c:v>
                </c:pt>
                <c:pt idx="402">
                  <c:v>1.94</c:v>
                </c:pt>
                <c:pt idx="403">
                  <c:v>1.33</c:v>
                </c:pt>
                <c:pt idx="404">
                  <c:v>1.35</c:v>
                </c:pt>
                <c:pt idx="405">
                  <c:v>1.36</c:v>
                </c:pt>
                <c:pt idx="406">
                  <c:v>1.35</c:v>
                </c:pt>
                <c:pt idx="407">
                  <c:v>1.72</c:v>
                </c:pt>
                <c:pt idx="408">
                  <c:v>1.45</c:v>
                </c:pt>
                <c:pt idx="409">
                  <c:v>1.33</c:v>
                </c:pt>
                <c:pt idx="410">
                  <c:v>0.95</c:v>
                </c:pt>
                <c:pt idx="411">
                  <c:v>0.97</c:v>
                </c:pt>
                <c:pt idx="412">
                  <c:v>1.17</c:v>
                </c:pt>
                <c:pt idx="413">
                  <c:v>1.22</c:v>
                </c:pt>
                <c:pt idx="414">
                  <c:v>0.96</c:v>
                </c:pt>
                <c:pt idx="415">
                  <c:v>1.1000000000000001</c:v>
                </c:pt>
                <c:pt idx="416">
                  <c:v>0.98</c:v>
                </c:pt>
                <c:pt idx="417">
                  <c:v>1.17</c:v>
                </c:pt>
                <c:pt idx="418">
                  <c:v>1.31</c:v>
                </c:pt>
                <c:pt idx="419">
                  <c:v>2.85</c:v>
                </c:pt>
                <c:pt idx="420">
                  <c:v>2.2599999999999998</c:v>
                </c:pt>
                <c:pt idx="421">
                  <c:v>1.72</c:v>
                </c:pt>
                <c:pt idx="422">
                  <c:v>1.74</c:v>
                </c:pt>
                <c:pt idx="423">
                  <c:v>1.07</c:v>
                </c:pt>
                <c:pt idx="424">
                  <c:v>1.86</c:v>
                </c:pt>
                <c:pt idx="425">
                  <c:v>1.74</c:v>
                </c:pt>
                <c:pt idx="426">
                  <c:v>1.55</c:v>
                </c:pt>
                <c:pt idx="427">
                  <c:v>1.52</c:v>
                </c:pt>
                <c:pt idx="428">
                  <c:v>2.29</c:v>
                </c:pt>
                <c:pt idx="429">
                  <c:v>1.59</c:v>
                </c:pt>
                <c:pt idx="430">
                  <c:v>1.49</c:v>
                </c:pt>
                <c:pt idx="431">
                  <c:v>1.59</c:v>
                </c:pt>
                <c:pt idx="432">
                  <c:v>1.4</c:v>
                </c:pt>
                <c:pt idx="433">
                  <c:v>1.24</c:v>
                </c:pt>
                <c:pt idx="434">
                  <c:v>2.74</c:v>
                </c:pt>
                <c:pt idx="435">
                  <c:v>1.73</c:v>
                </c:pt>
                <c:pt idx="436">
                  <c:v>1.41</c:v>
                </c:pt>
                <c:pt idx="437">
                  <c:v>2.0099999999999998</c:v>
                </c:pt>
                <c:pt idx="438">
                  <c:v>2.13</c:v>
                </c:pt>
                <c:pt idx="439">
                  <c:v>1.45</c:v>
                </c:pt>
                <c:pt idx="440">
                  <c:v>1.6</c:v>
                </c:pt>
                <c:pt idx="441">
                  <c:v>1.36</c:v>
                </c:pt>
                <c:pt idx="442">
                  <c:v>1.35</c:v>
                </c:pt>
                <c:pt idx="443">
                  <c:v>1.56</c:v>
                </c:pt>
                <c:pt idx="444">
                  <c:v>1.43</c:v>
                </c:pt>
                <c:pt idx="445">
                  <c:v>1.55</c:v>
                </c:pt>
                <c:pt idx="446">
                  <c:v>1.53</c:v>
                </c:pt>
                <c:pt idx="447">
                  <c:v>1.55</c:v>
                </c:pt>
                <c:pt idx="448">
                  <c:v>1.89</c:v>
                </c:pt>
                <c:pt idx="449">
                  <c:v>1.91</c:v>
                </c:pt>
                <c:pt idx="450">
                  <c:v>1.52</c:v>
                </c:pt>
                <c:pt idx="451">
                  <c:v>1.38</c:v>
                </c:pt>
                <c:pt idx="452">
                  <c:v>1.28</c:v>
                </c:pt>
                <c:pt idx="453">
                  <c:v>1.75</c:v>
                </c:pt>
                <c:pt idx="454">
                  <c:v>3.02</c:v>
                </c:pt>
                <c:pt idx="455">
                  <c:v>1.96</c:v>
                </c:pt>
                <c:pt idx="456">
                  <c:v>2.1</c:v>
                </c:pt>
                <c:pt idx="457">
                  <c:v>2.61</c:v>
                </c:pt>
                <c:pt idx="458">
                  <c:v>1.7</c:v>
                </c:pt>
                <c:pt idx="459">
                  <c:v>1.78</c:v>
                </c:pt>
                <c:pt idx="460">
                  <c:v>1.68</c:v>
                </c:pt>
                <c:pt idx="461">
                  <c:v>2.62</c:v>
                </c:pt>
                <c:pt idx="462">
                  <c:v>2.13</c:v>
                </c:pt>
                <c:pt idx="463">
                  <c:v>1.81</c:v>
                </c:pt>
                <c:pt idx="464">
                  <c:v>1.56</c:v>
                </c:pt>
                <c:pt idx="465">
                  <c:v>1.58</c:v>
                </c:pt>
                <c:pt idx="466">
                  <c:v>1.83</c:v>
                </c:pt>
                <c:pt idx="467">
                  <c:v>1.47</c:v>
                </c:pt>
                <c:pt idx="468">
                  <c:v>1.39</c:v>
                </c:pt>
                <c:pt idx="469">
                  <c:v>1.39</c:v>
                </c:pt>
                <c:pt idx="470">
                  <c:v>1.18</c:v>
                </c:pt>
                <c:pt idx="471">
                  <c:v>0.92</c:v>
                </c:pt>
                <c:pt idx="472">
                  <c:v>2.96</c:v>
                </c:pt>
                <c:pt idx="473">
                  <c:v>1.94</c:v>
                </c:pt>
                <c:pt idx="474">
                  <c:v>1.48</c:v>
                </c:pt>
                <c:pt idx="475">
                  <c:v>1.61</c:v>
                </c:pt>
                <c:pt idx="476">
                  <c:v>1.42</c:v>
                </c:pt>
                <c:pt idx="477">
                  <c:v>1.39</c:v>
                </c:pt>
                <c:pt idx="478">
                  <c:v>1.5</c:v>
                </c:pt>
                <c:pt idx="479">
                  <c:v>1.06</c:v>
                </c:pt>
                <c:pt idx="480">
                  <c:v>1.1100000000000001</c:v>
                </c:pt>
                <c:pt idx="481">
                  <c:v>1.1499999999999999</c:v>
                </c:pt>
                <c:pt idx="482">
                  <c:v>4.3600000000000003</c:v>
                </c:pt>
                <c:pt idx="483">
                  <c:v>1.43</c:v>
                </c:pt>
                <c:pt idx="484">
                  <c:v>1.96</c:v>
                </c:pt>
                <c:pt idx="485">
                  <c:v>1.17</c:v>
                </c:pt>
                <c:pt idx="486">
                  <c:v>1.22</c:v>
                </c:pt>
                <c:pt idx="487">
                  <c:v>1.28</c:v>
                </c:pt>
                <c:pt idx="488">
                  <c:v>1.1299999999999999</c:v>
                </c:pt>
                <c:pt idx="489">
                  <c:v>1.1399999999999999</c:v>
                </c:pt>
                <c:pt idx="490">
                  <c:v>1.04</c:v>
                </c:pt>
                <c:pt idx="491">
                  <c:v>2.57</c:v>
                </c:pt>
                <c:pt idx="492">
                  <c:v>2.0099999999999998</c:v>
                </c:pt>
                <c:pt idx="493">
                  <c:v>1.87</c:v>
                </c:pt>
                <c:pt idx="494">
                  <c:v>1.88</c:v>
                </c:pt>
                <c:pt idx="495">
                  <c:v>1.77</c:v>
                </c:pt>
                <c:pt idx="496">
                  <c:v>1.37</c:v>
                </c:pt>
                <c:pt idx="497">
                  <c:v>2.3199999999999998</c:v>
                </c:pt>
                <c:pt idx="498">
                  <c:v>1.72</c:v>
                </c:pt>
                <c:pt idx="499">
                  <c:v>1.42</c:v>
                </c:pt>
                <c:pt idx="500">
                  <c:v>1.75</c:v>
                </c:pt>
                <c:pt idx="501">
                  <c:v>1.42</c:v>
                </c:pt>
                <c:pt idx="502">
                  <c:v>1.52</c:v>
                </c:pt>
                <c:pt idx="503">
                  <c:v>1.04</c:v>
                </c:pt>
                <c:pt idx="504">
                  <c:v>1.1599999999999999</c:v>
                </c:pt>
                <c:pt idx="505">
                  <c:v>1.1299999999999999</c:v>
                </c:pt>
                <c:pt idx="506">
                  <c:v>2.19</c:v>
                </c:pt>
                <c:pt idx="507">
                  <c:v>1.69</c:v>
                </c:pt>
                <c:pt idx="508">
                  <c:v>1.61</c:v>
                </c:pt>
                <c:pt idx="509">
                  <c:v>1.58</c:v>
                </c:pt>
                <c:pt idx="510">
                  <c:v>1.26</c:v>
                </c:pt>
                <c:pt idx="511">
                  <c:v>1.41</c:v>
                </c:pt>
                <c:pt idx="512">
                  <c:v>1.23</c:v>
                </c:pt>
                <c:pt idx="513">
                  <c:v>2.39</c:v>
                </c:pt>
                <c:pt idx="514">
                  <c:v>1.8</c:v>
                </c:pt>
                <c:pt idx="515">
                  <c:v>1.57</c:v>
                </c:pt>
                <c:pt idx="516">
                  <c:v>1.47</c:v>
                </c:pt>
                <c:pt idx="517">
                  <c:v>1.62</c:v>
                </c:pt>
                <c:pt idx="518">
                  <c:v>1.58</c:v>
                </c:pt>
                <c:pt idx="519">
                  <c:v>1.65</c:v>
                </c:pt>
                <c:pt idx="520">
                  <c:v>1.3</c:v>
                </c:pt>
                <c:pt idx="521">
                  <c:v>1.24</c:v>
                </c:pt>
                <c:pt idx="522">
                  <c:v>1.23</c:v>
                </c:pt>
                <c:pt idx="523">
                  <c:v>2</c:v>
                </c:pt>
                <c:pt idx="524">
                  <c:v>1.5</c:v>
                </c:pt>
                <c:pt idx="525">
                  <c:v>1.3</c:v>
                </c:pt>
                <c:pt idx="526">
                  <c:v>1.2</c:v>
                </c:pt>
                <c:pt idx="527">
                  <c:v>1.1000000000000001</c:v>
                </c:pt>
                <c:pt idx="528">
                  <c:v>2.2000000000000002</c:v>
                </c:pt>
                <c:pt idx="529">
                  <c:v>2.1</c:v>
                </c:pt>
                <c:pt idx="530">
                  <c:v>2.5</c:v>
                </c:pt>
                <c:pt idx="531">
                  <c:v>2.8</c:v>
                </c:pt>
                <c:pt idx="532">
                  <c:v>2.2000000000000002</c:v>
                </c:pt>
                <c:pt idx="533">
                  <c:v>2.1</c:v>
                </c:pt>
                <c:pt idx="534">
                  <c:v>1.5</c:v>
                </c:pt>
                <c:pt idx="535">
                  <c:v>1.8</c:v>
                </c:pt>
                <c:pt idx="536">
                  <c:v>1.4</c:v>
                </c:pt>
                <c:pt idx="537">
                  <c:v>1.5</c:v>
                </c:pt>
                <c:pt idx="538">
                  <c:v>2.1</c:v>
                </c:pt>
                <c:pt idx="539">
                  <c:v>2.2000000000000002</c:v>
                </c:pt>
                <c:pt idx="540">
                  <c:v>2</c:v>
                </c:pt>
                <c:pt idx="541">
                  <c:v>2.4</c:v>
                </c:pt>
                <c:pt idx="542">
                  <c:v>1.8</c:v>
                </c:pt>
                <c:pt idx="543">
                  <c:v>1.4</c:v>
                </c:pt>
                <c:pt idx="544">
                  <c:v>1.5</c:v>
                </c:pt>
                <c:pt idx="545">
                  <c:v>1.7</c:v>
                </c:pt>
                <c:pt idx="546">
                  <c:v>1.4</c:v>
                </c:pt>
                <c:pt idx="547">
                  <c:v>2.9</c:v>
                </c:pt>
                <c:pt idx="548">
                  <c:v>1.8</c:v>
                </c:pt>
                <c:pt idx="549">
                  <c:v>1.7</c:v>
                </c:pt>
                <c:pt idx="550">
                  <c:v>1.6</c:v>
                </c:pt>
                <c:pt idx="551">
                  <c:v>1.65</c:v>
                </c:pt>
                <c:pt idx="552">
                  <c:v>3.7</c:v>
                </c:pt>
                <c:pt idx="553">
                  <c:v>1.9</c:v>
                </c:pt>
                <c:pt idx="554">
                  <c:v>1.8</c:v>
                </c:pt>
                <c:pt idx="555">
                  <c:v>1.7</c:v>
                </c:pt>
                <c:pt idx="556">
                  <c:v>1.6</c:v>
                </c:pt>
                <c:pt idx="557">
                  <c:v>1.9</c:v>
                </c:pt>
                <c:pt idx="558">
                  <c:v>2.4700000000000002</c:v>
                </c:pt>
                <c:pt idx="559">
                  <c:v>2.13</c:v>
                </c:pt>
                <c:pt idx="560">
                  <c:v>1.81</c:v>
                </c:pt>
                <c:pt idx="561">
                  <c:v>1.56</c:v>
                </c:pt>
                <c:pt idx="562">
                  <c:v>1.68</c:v>
                </c:pt>
                <c:pt idx="563">
                  <c:v>1.73</c:v>
                </c:pt>
                <c:pt idx="564">
                  <c:v>1.53</c:v>
                </c:pt>
                <c:pt idx="565">
                  <c:v>2.0499999999999998</c:v>
                </c:pt>
                <c:pt idx="566">
                  <c:v>1.89</c:v>
                </c:pt>
                <c:pt idx="567">
                  <c:v>1.7</c:v>
                </c:pt>
                <c:pt idx="568">
                  <c:v>1.69</c:v>
                </c:pt>
                <c:pt idx="569">
                  <c:v>2.41</c:v>
                </c:pt>
                <c:pt idx="570">
                  <c:v>1.81</c:v>
                </c:pt>
                <c:pt idx="571">
                  <c:v>2.58</c:v>
                </c:pt>
                <c:pt idx="572">
                  <c:v>2.94</c:v>
                </c:pt>
                <c:pt idx="573">
                  <c:v>2.15</c:v>
                </c:pt>
                <c:pt idx="574">
                  <c:v>1.85</c:v>
                </c:pt>
                <c:pt idx="575">
                  <c:v>2.5099999999999998</c:v>
                </c:pt>
                <c:pt idx="576">
                  <c:v>2.39</c:v>
                </c:pt>
                <c:pt idx="577">
                  <c:v>1.72</c:v>
                </c:pt>
                <c:pt idx="578">
                  <c:v>2.74</c:v>
                </c:pt>
                <c:pt idx="579">
                  <c:v>2.5499999999999998</c:v>
                </c:pt>
                <c:pt idx="580">
                  <c:v>1.75</c:v>
                </c:pt>
                <c:pt idx="581">
                  <c:v>1.66</c:v>
                </c:pt>
                <c:pt idx="582">
                  <c:v>1.48</c:v>
                </c:pt>
                <c:pt idx="583">
                  <c:v>1.3</c:v>
                </c:pt>
                <c:pt idx="584">
                  <c:v>2.71</c:v>
                </c:pt>
                <c:pt idx="585">
                  <c:v>2.36</c:v>
                </c:pt>
                <c:pt idx="586">
                  <c:v>1.71</c:v>
                </c:pt>
                <c:pt idx="587">
                  <c:v>1.99</c:v>
                </c:pt>
                <c:pt idx="588">
                  <c:v>1.62</c:v>
                </c:pt>
                <c:pt idx="589">
                  <c:v>1.56</c:v>
                </c:pt>
                <c:pt idx="590">
                  <c:v>1.43</c:v>
                </c:pt>
                <c:pt idx="591">
                  <c:v>1.27</c:v>
                </c:pt>
                <c:pt idx="592">
                  <c:v>0.96</c:v>
                </c:pt>
                <c:pt idx="593">
                  <c:v>2.88</c:v>
                </c:pt>
                <c:pt idx="594">
                  <c:v>2.33</c:v>
                </c:pt>
                <c:pt idx="595">
                  <c:v>2.2400000000000002</c:v>
                </c:pt>
                <c:pt idx="596">
                  <c:v>1.33</c:v>
                </c:pt>
                <c:pt idx="597">
                  <c:v>1.6</c:v>
                </c:pt>
                <c:pt idx="598">
                  <c:v>1.1499999999999999</c:v>
                </c:pt>
                <c:pt idx="599">
                  <c:v>1.53</c:v>
                </c:pt>
                <c:pt idx="600">
                  <c:v>1.03</c:v>
                </c:pt>
                <c:pt idx="601">
                  <c:v>0.95</c:v>
                </c:pt>
                <c:pt idx="602">
                  <c:v>0.81</c:v>
                </c:pt>
                <c:pt idx="603">
                  <c:v>0.93</c:v>
                </c:pt>
                <c:pt idx="604">
                  <c:v>2.19</c:v>
                </c:pt>
                <c:pt idx="605">
                  <c:v>2.11</c:v>
                </c:pt>
                <c:pt idx="606">
                  <c:v>2.41</c:v>
                </c:pt>
                <c:pt idx="607">
                  <c:v>2.5099999999999998</c:v>
                </c:pt>
                <c:pt idx="608">
                  <c:v>2.62</c:v>
                </c:pt>
                <c:pt idx="609">
                  <c:v>2.71</c:v>
                </c:pt>
                <c:pt idx="610">
                  <c:v>2.41</c:v>
                </c:pt>
                <c:pt idx="611">
                  <c:v>2.27</c:v>
                </c:pt>
                <c:pt idx="612">
                  <c:v>2.38</c:v>
                </c:pt>
                <c:pt idx="613">
                  <c:v>2.54</c:v>
                </c:pt>
                <c:pt idx="614">
                  <c:v>2.37</c:v>
                </c:pt>
                <c:pt idx="615">
                  <c:v>1.98</c:v>
                </c:pt>
                <c:pt idx="616">
                  <c:v>1.46</c:v>
                </c:pt>
                <c:pt idx="617">
                  <c:v>1.4</c:v>
                </c:pt>
                <c:pt idx="618">
                  <c:v>1.5</c:v>
                </c:pt>
                <c:pt idx="619">
                  <c:v>2.48</c:v>
                </c:pt>
                <c:pt idx="620">
                  <c:v>2.61</c:v>
                </c:pt>
                <c:pt idx="621">
                  <c:v>1.94</c:v>
                </c:pt>
                <c:pt idx="622">
                  <c:v>1.48</c:v>
                </c:pt>
                <c:pt idx="623">
                  <c:v>1.41</c:v>
                </c:pt>
                <c:pt idx="624">
                  <c:v>1.23</c:v>
                </c:pt>
                <c:pt idx="625">
                  <c:v>2.87</c:v>
                </c:pt>
                <c:pt idx="626">
                  <c:v>2.48</c:v>
                </c:pt>
                <c:pt idx="627">
                  <c:v>1.85</c:v>
                </c:pt>
                <c:pt idx="628">
                  <c:v>1.91</c:v>
                </c:pt>
                <c:pt idx="629">
                  <c:v>1.41</c:v>
                </c:pt>
                <c:pt idx="630">
                  <c:v>1.63</c:v>
                </c:pt>
                <c:pt idx="631">
                  <c:v>1.4</c:v>
                </c:pt>
                <c:pt idx="632">
                  <c:v>1.49</c:v>
                </c:pt>
                <c:pt idx="633">
                  <c:v>1.19</c:v>
                </c:pt>
                <c:pt idx="634">
                  <c:v>1.0900000000000001</c:v>
                </c:pt>
                <c:pt idx="635">
                  <c:v>0.94</c:v>
                </c:pt>
                <c:pt idx="636">
                  <c:v>1.05</c:v>
                </c:pt>
                <c:pt idx="637">
                  <c:v>1.06</c:v>
                </c:pt>
                <c:pt idx="638">
                  <c:v>2.4300000000000002</c:v>
                </c:pt>
                <c:pt idx="639">
                  <c:v>1.1399999999999999</c:v>
                </c:pt>
                <c:pt idx="640">
                  <c:v>0.61</c:v>
                </c:pt>
                <c:pt idx="641">
                  <c:v>1.42</c:v>
                </c:pt>
                <c:pt idx="642">
                  <c:v>1.1599999999999999</c:v>
                </c:pt>
                <c:pt idx="643">
                  <c:v>0.85</c:v>
                </c:pt>
                <c:pt idx="644">
                  <c:v>0.51</c:v>
                </c:pt>
                <c:pt idx="645">
                  <c:v>0.83</c:v>
                </c:pt>
                <c:pt idx="646">
                  <c:v>0.71</c:v>
                </c:pt>
                <c:pt idx="647">
                  <c:v>1.23</c:v>
                </c:pt>
                <c:pt idx="648">
                  <c:v>1.1399999999999999</c:v>
                </c:pt>
                <c:pt idx="649">
                  <c:v>0.72</c:v>
                </c:pt>
                <c:pt idx="650">
                  <c:v>0.52</c:v>
                </c:pt>
                <c:pt idx="651">
                  <c:v>1.31</c:v>
                </c:pt>
                <c:pt idx="652">
                  <c:v>1.46</c:v>
                </c:pt>
                <c:pt idx="653">
                  <c:v>0.72</c:v>
                </c:pt>
                <c:pt idx="654">
                  <c:v>0.74</c:v>
                </c:pt>
                <c:pt idx="655">
                  <c:v>0.67</c:v>
                </c:pt>
                <c:pt idx="656">
                  <c:v>2.15</c:v>
                </c:pt>
                <c:pt idx="657">
                  <c:v>1.37</c:v>
                </c:pt>
                <c:pt idx="658">
                  <c:v>0.64</c:v>
                </c:pt>
                <c:pt idx="659">
                  <c:v>3.15</c:v>
                </c:pt>
                <c:pt idx="660">
                  <c:v>2.5499999999999998</c:v>
                </c:pt>
                <c:pt idx="661">
                  <c:v>1.4</c:v>
                </c:pt>
                <c:pt idx="662">
                  <c:v>1.32</c:v>
                </c:pt>
                <c:pt idx="663">
                  <c:v>1.31</c:v>
                </c:pt>
                <c:pt idx="664">
                  <c:v>1.0900000000000001</c:v>
                </c:pt>
                <c:pt idx="665">
                  <c:v>1.06</c:v>
                </c:pt>
                <c:pt idx="666">
                  <c:v>1.17</c:v>
                </c:pt>
                <c:pt idx="667">
                  <c:v>1.18</c:v>
                </c:pt>
                <c:pt idx="668">
                  <c:v>0.86</c:v>
                </c:pt>
                <c:pt idx="669">
                  <c:v>0.85</c:v>
                </c:pt>
                <c:pt idx="670">
                  <c:v>1.05</c:v>
                </c:pt>
                <c:pt idx="671">
                  <c:v>1.85</c:v>
                </c:pt>
                <c:pt idx="672">
                  <c:v>2</c:v>
                </c:pt>
                <c:pt idx="673">
                  <c:v>1.5</c:v>
                </c:pt>
                <c:pt idx="674">
                  <c:v>1.35</c:v>
                </c:pt>
                <c:pt idx="675">
                  <c:v>1.37</c:v>
                </c:pt>
                <c:pt idx="676">
                  <c:v>1.41</c:v>
                </c:pt>
                <c:pt idx="677">
                  <c:v>1.44</c:v>
                </c:pt>
                <c:pt idx="678">
                  <c:v>1.47</c:v>
                </c:pt>
                <c:pt idx="679">
                  <c:v>1.44</c:v>
                </c:pt>
                <c:pt idx="680">
                  <c:v>1.27</c:v>
                </c:pt>
                <c:pt idx="681">
                  <c:v>1.1299999999999999</c:v>
                </c:pt>
                <c:pt idx="682">
                  <c:v>1.1200000000000001</c:v>
                </c:pt>
                <c:pt idx="683">
                  <c:v>1.43</c:v>
                </c:pt>
                <c:pt idx="684">
                  <c:v>1.1100000000000001</c:v>
                </c:pt>
                <c:pt idx="685">
                  <c:v>1.08</c:v>
                </c:pt>
                <c:pt idx="686">
                  <c:v>1.95</c:v>
                </c:pt>
                <c:pt idx="687">
                  <c:v>1.78</c:v>
                </c:pt>
                <c:pt idx="688">
                  <c:v>1.77</c:v>
                </c:pt>
                <c:pt idx="689">
                  <c:v>1.54</c:v>
                </c:pt>
                <c:pt idx="690">
                  <c:v>1.53</c:v>
                </c:pt>
                <c:pt idx="691">
                  <c:v>1.61</c:v>
                </c:pt>
                <c:pt idx="692">
                  <c:v>1.25</c:v>
                </c:pt>
                <c:pt idx="693">
                  <c:v>1.34</c:v>
                </c:pt>
                <c:pt idx="694">
                  <c:v>1.38</c:v>
                </c:pt>
                <c:pt idx="695">
                  <c:v>1.43</c:v>
                </c:pt>
                <c:pt idx="696">
                  <c:v>2.42</c:v>
                </c:pt>
                <c:pt idx="697">
                  <c:v>2.37</c:v>
                </c:pt>
                <c:pt idx="698">
                  <c:v>2.16</c:v>
                </c:pt>
                <c:pt idx="699">
                  <c:v>2.0299999999999998</c:v>
                </c:pt>
                <c:pt idx="700">
                  <c:v>1.48</c:v>
                </c:pt>
                <c:pt idx="701">
                  <c:v>1.41</c:v>
                </c:pt>
                <c:pt idx="702">
                  <c:v>1.58</c:v>
                </c:pt>
                <c:pt idx="703">
                  <c:v>1.37</c:v>
                </c:pt>
                <c:pt idx="704">
                  <c:v>1.53</c:v>
                </c:pt>
                <c:pt idx="705">
                  <c:v>1.35</c:v>
                </c:pt>
                <c:pt idx="706">
                  <c:v>1.47</c:v>
                </c:pt>
                <c:pt idx="707">
                  <c:v>1.3</c:v>
                </c:pt>
                <c:pt idx="708">
                  <c:v>1.1299999999999999</c:v>
                </c:pt>
                <c:pt idx="709">
                  <c:v>2.4700000000000002</c:v>
                </c:pt>
                <c:pt idx="710">
                  <c:v>2.48</c:v>
                </c:pt>
                <c:pt idx="711">
                  <c:v>2.4700000000000002</c:v>
                </c:pt>
                <c:pt idx="712">
                  <c:v>2.0299999999999998</c:v>
                </c:pt>
                <c:pt idx="713">
                  <c:v>2.04</c:v>
                </c:pt>
                <c:pt idx="714">
                  <c:v>1.57</c:v>
                </c:pt>
                <c:pt idx="715">
                  <c:v>1.42</c:v>
                </c:pt>
                <c:pt idx="716">
                  <c:v>1.39</c:v>
                </c:pt>
                <c:pt idx="717">
                  <c:v>1.46</c:v>
                </c:pt>
                <c:pt idx="718">
                  <c:v>1.37</c:v>
                </c:pt>
                <c:pt idx="719">
                  <c:v>1.44</c:v>
                </c:pt>
                <c:pt idx="720">
                  <c:v>1.28</c:v>
                </c:pt>
                <c:pt idx="721">
                  <c:v>1.36</c:v>
                </c:pt>
                <c:pt idx="722">
                  <c:v>1.38</c:v>
                </c:pt>
                <c:pt idx="723">
                  <c:v>1.62</c:v>
                </c:pt>
                <c:pt idx="724">
                  <c:v>2.77</c:v>
                </c:pt>
                <c:pt idx="725">
                  <c:v>2.84</c:v>
                </c:pt>
                <c:pt idx="726">
                  <c:v>1.99</c:v>
                </c:pt>
                <c:pt idx="727">
                  <c:v>2.0699999999999998</c:v>
                </c:pt>
                <c:pt idx="728">
                  <c:v>1.92</c:v>
                </c:pt>
                <c:pt idx="729">
                  <c:v>1.36</c:v>
                </c:pt>
                <c:pt idx="730">
                  <c:v>1.99</c:v>
                </c:pt>
                <c:pt idx="731">
                  <c:v>1.63</c:v>
                </c:pt>
                <c:pt idx="732">
                  <c:v>1.53</c:v>
                </c:pt>
                <c:pt idx="733">
                  <c:v>1.58</c:v>
                </c:pt>
                <c:pt idx="734">
                  <c:v>1.41</c:v>
                </c:pt>
                <c:pt idx="735">
                  <c:v>1.37</c:v>
                </c:pt>
                <c:pt idx="736">
                  <c:v>1.44</c:v>
                </c:pt>
                <c:pt idx="737">
                  <c:v>3.24</c:v>
                </c:pt>
                <c:pt idx="738">
                  <c:v>2.85</c:v>
                </c:pt>
                <c:pt idx="739">
                  <c:v>2.36</c:v>
                </c:pt>
                <c:pt idx="740">
                  <c:v>2.57</c:v>
                </c:pt>
                <c:pt idx="741">
                  <c:v>2.2999999999999998</c:v>
                </c:pt>
                <c:pt idx="742">
                  <c:v>2.42</c:v>
                </c:pt>
                <c:pt idx="743">
                  <c:v>1.93</c:v>
                </c:pt>
                <c:pt idx="744">
                  <c:v>1.67</c:v>
                </c:pt>
                <c:pt idx="745">
                  <c:v>1.43</c:v>
                </c:pt>
                <c:pt idx="746">
                  <c:v>1.42</c:v>
                </c:pt>
                <c:pt idx="747">
                  <c:v>1.34</c:v>
                </c:pt>
                <c:pt idx="748">
                  <c:v>1.26</c:v>
                </c:pt>
                <c:pt idx="749">
                  <c:v>1.39</c:v>
                </c:pt>
                <c:pt idx="750">
                  <c:v>1.1599999999999999</c:v>
                </c:pt>
                <c:pt idx="751">
                  <c:v>1.37</c:v>
                </c:pt>
                <c:pt idx="752">
                  <c:v>1.28</c:v>
                </c:pt>
                <c:pt idx="753">
                  <c:v>2.5</c:v>
                </c:pt>
                <c:pt idx="754">
                  <c:v>3.01</c:v>
                </c:pt>
                <c:pt idx="755">
                  <c:v>2.44</c:v>
                </c:pt>
                <c:pt idx="756">
                  <c:v>2.72</c:v>
                </c:pt>
                <c:pt idx="757">
                  <c:v>2.41</c:v>
                </c:pt>
                <c:pt idx="758">
                  <c:v>1.9</c:v>
                </c:pt>
                <c:pt idx="759">
                  <c:v>1.7</c:v>
                </c:pt>
                <c:pt idx="760">
                  <c:v>1.68</c:v>
                </c:pt>
                <c:pt idx="761">
                  <c:v>1.45</c:v>
                </c:pt>
                <c:pt idx="762">
                  <c:v>1.51</c:v>
                </c:pt>
                <c:pt idx="763">
                  <c:v>1.36</c:v>
                </c:pt>
                <c:pt idx="764">
                  <c:v>1.36</c:v>
                </c:pt>
                <c:pt idx="765">
                  <c:v>1.43</c:v>
                </c:pt>
                <c:pt idx="766">
                  <c:v>1.4</c:v>
                </c:pt>
                <c:pt idx="767">
                  <c:v>1.47</c:v>
                </c:pt>
                <c:pt idx="768">
                  <c:v>2.46</c:v>
                </c:pt>
                <c:pt idx="769">
                  <c:v>2.78</c:v>
                </c:pt>
                <c:pt idx="770">
                  <c:v>2.3199999999999998</c:v>
                </c:pt>
                <c:pt idx="771">
                  <c:v>2.0699999999999998</c:v>
                </c:pt>
                <c:pt idx="772">
                  <c:v>2.06</c:v>
                </c:pt>
                <c:pt idx="773">
                  <c:v>1.83</c:v>
                </c:pt>
                <c:pt idx="774">
                  <c:v>1.54</c:v>
                </c:pt>
                <c:pt idx="775">
                  <c:v>1.51</c:v>
                </c:pt>
                <c:pt idx="776">
                  <c:v>1.36</c:v>
                </c:pt>
                <c:pt idx="777">
                  <c:v>1.22</c:v>
                </c:pt>
                <c:pt idx="778">
                  <c:v>1.24</c:v>
                </c:pt>
                <c:pt idx="779">
                  <c:v>3.24</c:v>
                </c:pt>
                <c:pt idx="780">
                  <c:v>2.0699999999999998</c:v>
                </c:pt>
                <c:pt idx="781">
                  <c:v>1.89</c:v>
                </c:pt>
                <c:pt idx="782">
                  <c:v>2.09</c:v>
                </c:pt>
                <c:pt idx="783">
                  <c:v>2.0099999999999998</c:v>
                </c:pt>
                <c:pt idx="784">
                  <c:v>1.83</c:v>
                </c:pt>
                <c:pt idx="785">
                  <c:v>1.5</c:v>
                </c:pt>
                <c:pt idx="786">
                  <c:v>1.29</c:v>
                </c:pt>
                <c:pt idx="787">
                  <c:v>1.28</c:v>
                </c:pt>
                <c:pt idx="788">
                  <c:v>1.42</c:v>
                </c:pt>
                <c:pt idx="789">
                  <c:v>1.3</c:v>
                </c:pt>
                <c:pt idx="790">
                  <c:v>1.36</c:v>
                </c:pt>
                <c:pt idx="791">
                  <c:v>1.96</c:v>
                </c:pt>
                <c:pt idx="792">
                  <c:v>1.89</c:v>
                </c:pt>
                <c:pt idx="793">
                  <c:v>1.77</c:v>
                </c:pt>
                <c:pt idx="794">
                  <c:v>1.73</c:v>
                </c:pt>
                <c:pt idx="795">
                  <c:v>1.55</c:v>
                </c:pt>
                <c:pt idx="796">
                  <c:v>1.48</c:v>
                </c:pt>
                <c:pt idx="797">
                  <c:v>1.57</c:v>
                </c:pt>
                <c:pt idx="798">
                  <c:v>1.44</c:v>
                </c:pt>
                <c:pt idx="799">
                  <c:v>1.1299999999999999</c:v>
                </c:pt>
                <c:pt idx="800">
                  <c:v>3.04</c:v>
                </c:pt>
                <c:pt idx="801">
                  <c:v>2.89</c:v>
                </c:pt>
                <c:pt idx="802">
                  <c:v>2.0699999999999998</c:v>
                </c:pt>
                <c:pt idx="803">
                  <c:v>1.99</c:v>
                </c:pt>
                <c:pt idx="804">
                  <c:v>1.79</c:v>
                </c:pt>
                <c:pt idx="805">
                  <c:v>1.36</c:v>
                </c:pt>
                <c:pt idx="806">
                  <c:v>1.64</c:v>
                </c:pt>
                <c:pt idx="807">
                  <c:v>1.48</c:v>
                </c:pt>
                <c:pt idx="808">
                  <c:v>1.37</c:v>
                </c:pt>
                <c:pt idx="809">
                  <c:v>1.4</c:v>
                </c:pt>
                <c:pt idx="810">
                  <c:v>1.18</c:v>
                </c:pt>
                <c:pt idx="811">
                  <c:v>1.51</c:v>
                </c:pt>
                <c:pt idx="812">
                  <c:v>1.3</c:v>
                </c:pt>
                <c:pt idx="813">
                  <c:v>1.06</c:v>
                </c:pt>
                <c:pt idx="814">
                  <c:v>1.05</c:v>
                </c:pt>
                <c:pt idx="815">
                  <c:v>2.21</c:v>
                </c:pt>
                <c:pt idx="816">
                  <c:v>2.52</c:v>
                </c:pt>
                <c:pt idx="817">
                  <c:v>2.65</c:v>
                </c:pt>
                <c:pt idx="818">
                  <c:v>2.2599999999999998</c:v>
                </c:pt>
                <c:pt idx="819">
                  <c:v>2.11</c:v>
                </c:pt>
                <c:pt idx="820">
                  <c:v>2.0099999999999998</c:v>
                </c:pt>
                <c:pt idx="821">
                  <c:v>2</c:v>
                </c:pt>
                <c:pt idx="822">
                  <c:v>1.94</c:v>
                </c:pt>
                <c:pt idx="823">
                  <c:v>1.9</c:v>
                </c:pt>
                <c:pt idx="824">
                  <c:v>1.95</c:v>
                </c:pt>
                <c:pt idx="825">
                  <c:v>2.02</c:v>
                </c:pt>
                <c:pt idx="826">
                  <c:v>1.73</c:v>
                </c:pt>
                <c:pt idx="827">
                  <c:v>1.76</c:v>
                </c:pt>
                <c:pt idx="828">
                  <c:v>1.91</c:v>
                </c:pt>
                <c:pt idx="829">
                  <c:v>2.08</c:v>
                </c:pt>
                <c:pt idx="830">
                  <c:v>1.87</c:v>
                </c:pt>
                <c:pt idx="831">
                  <c:v>1.93</c:v>
                </c:pt>
                <c:pt idx="832">
                  <c:v>1.94</c:v>
                </c:pt>
                <c:pt idx="833">
                  <c:v>1.85</c:v>
                </c:pt>
                <c:pt idx="834">
                  <c:v>2.76</c:v>
                </c:pt>
                <c:pt idx="835">
                  <c:v>2.29</c:v>
                </c:pt>
                <c:pt idx="836">
                  <c:v>2.06</c:v>
                </c:pt>
                <c:pt idx="837">
                  <c:v>1.89</c:v>
                </c:pt>
                <c:pt idx="838">
                  <c:v>1.83</c:v>
                </c:pt>
                <c:pt idx="839">
                  <c:v>1.77</c:v>
                </c:pt>
                <c:pt idx="840">
                  <c:v>1.98</c:v>
                </c:pt>
                <c:pt idx="841">
                  <c:v>2.11</c:v>
                </c:pt>
                <c:pt idx="842">
                  <c:v>2.25</c:v>
                </c:pt>
                <c:pt idx="843">
                  <c:v>2.08</c:v>
                </c:pt>
                <c:pt idx="844">
                  <c:v>2.0099999999999998</c:v>
                </c:pt>
                <c:pt idx="845">
                  <c:v>2.17</c:v>
                </c:pt>
                <c:pt idx="846">
                  <c:v>2.19</c:v>
                </c:pt>
                <c:pt idx="847">
                  <c:v>2.02</c:v>
                </c:pt>
                <c:pt idx="848">
                  <c:v>2.15</c:v>
                </c:pt>
                <c:pt idx="849">
                  <c:v>1.99</c:v>
                </c:pt>
                <c:pt idx="850">
                  <c:v>1.98</c:v>
                </c:pt>
                <c:pt idx="851">
                  <c:v>2.14</c:v>
                </c:pt>
                <c:pt idx="852">
                  <c:v>1.9</c:v>
                </c:pt>
                <c:pt idx="853">
                  <c:v>1.96</c:v>
                </c:pt>
                <c:pt idx="854">
                  <c:v>2.09</c:v>
                </c:pt>
                <c:pt idx="855">
                  <c:v>2.64</c:v>
                </c:pt>
                <c:pt idx="856">
                  <c:v>2.91</c:v>
                </c:pt>
                <c:pt idx="857">
                  <c:v>1.82</c:v>
                </c:pt>
                <c:pt idx="858">
                  <c:v>1.7</c:v>
                </c:pt>
                <c:pt idx="859">
                  <c:v>1.76</c:v>
                </c:pt>
                <c:pt idx="860">
                  <c:v>1.83</c:v>
                </c:pt>
                <c:pt idx="861">
                  <c:v>1.95</c:v>
                </c:pt>
                <c:pt idx="862">
                  <c:v>2.14</c:v>
                </c:pt>
                <c:pt idx="863">
                  <c:v>2.02</c:v>
                </c:pt>
                <c:pt idx="864">
                  <c:v>2.08</c:v>
                </c:pt>
                <c:pt idx="865">
                  <c:v>2.08</c:v>
                </c:pt>
                <c:pt idx="866">
                  <c:v>2.0499999999999998</c:v>
                </c:pt>
                <c:pt idx="867">
                  <c:v>1.91</c:v>
                </c:pt>
                <c:pt idx="868">
                  <c:v>2</c:v>
                </c:pt>
                <c:pt idx="869">
                  <c:v>2.0099999999999998</c:v>
                </c:pt>
                <c:pt idx="870">
                  <c:v>1.83</c:v>
                </c:pt>
                <c:pt idx="871">
                  <c:v>1.71</c:v>
                </c:pt>
                <c:pt idx="872">
                  <c:v>1.76</c:v>
                </c:pt>
                <c:pt idx="873">
                  <c:v>1.72</c:v>
                </c:pt>
                <c:pt idx="874">
                  <c:v>1.79</c:v>
                </c:pt>
                <c:pt idx="875">
                  <c:v>1.78</c:v>
                </c:pt>
                <c:pt idx="876">
                  <c:v>1.75</c:v>
                </c:pt>
                <c:pt idx="877">
                  <c:v>2.65</c:v>
                </c:pt>
                <c:pt idx="878">
                  <c:v>2.6</c:v>
                </c:pt>
                <c:pt idx="879">
                  <c:v>3.08</c:v>
                </c:pt>
                <c:pt idx="880">
                  <c:v>2.79</c:v>
                </c:pt>
                <c:pt idx="881">
                  <c:v>1.9</c:v>
                </c:pt>
                <c:pt idx="882">
                  <c:v>1.71</c:v>
                </c:pt>
                <c:pt idx="883">
                  <c:v>1.84</c:v>
                </c:pt>
                <c:pt idx="884">
                  <c:v>1.71</c:v>
                </c:pt>
                <c:pt idx="885">
                  <c:v>1.79</c:v>
                </c:pt>
                <c:pt idx="886">
                  <c:v>1.77</c:v>
                </c:pt>
                <c:pt idx="887">
                  <c:v>1.94</c:v>
                </c:pt>
                <c:pt idx="888">
                  <c:v>1.93</c:v>
                </c:pt>
                <c:pt idx="889">
                  <c:v>2.0699999999999998</c:v>
                </c:pt>
                <c:pt idx="890">
                  <c:v>1.87</c:v>
                </c:pt>
                <c:pt idx="891">
                  <c:v>1.93</c:v>
                </c:pt>
                <c:pt idx="892">
                  <c:v>2.0699999999999998</c:v>
                </c:pt>
                <c:pt idx="893">
                  <c:v>1.85</c:v>
                </c:pt>
                <c:pt idx="894">
                  <c:v>1.98</c:v>
                </c:pt>
                <c:pt idx="895">
                  <c:v>2.1</c:v>
                </c:pt>
                <c:pt idx="896">
                  <c:v>1.91</c:v>
                </c:pt>
                <c:pt idx="897">
                  <c:v>1.9</c:v>
                </c:pt>
                <c:pt idx="898">
                  <c:v>1.86</c:v>
                </c:pt>
                <c:pt idx="899">
                  <c:v>1.91</c:v>
                </c:pt>
                <c:pt idx="900">
                  <c:v>2.4500000000000002</c:v>
                </c:pt>
                <c:pt idx="901">
                  <c:v>1.85</c:v>
                </c:pt>
                <c:pt idx="902">
                  <c:v>1.7</c:v>
                </c:pt>
                <c:pt idx="903">
                  <c:v>1.64</c:v>
                </c:pt>
                <c:pt idx="904">
                  <c:v>1.61</c:v>
                </c:pt>
                <c:pt idx="905">
                  <c:v>1.56</c:v>
                </c:pt>
                <c:pt idx="906">
                  <c:v>1.55</c:v>
                </c:pt>
                <c:pt idx="907">
                  <c:v>1.53</c:v>
                </c:pt>
                <c:pt idx="908">
                  <c:v>1.61</c:v>
                </c:pt>
                <c:pt idx="909">
                  <c:v>1.52</c:v>
                </c:pt>
                <c:pt idx="910">
                  <c:v>1.58</c:v>
                </c:pt>
                <c:pt idx="911">
                  <c:v>1.34</c:v>
                </c:pt>
                <c:pt idx="912">
                  <c:v>1.35</c:v>
                </c:pt>
                <c:pt idx="913">
                  <c:v>1.27</c:v>
                </c:pt>
                <c:pt idx="914">
                  <c:v>1.28</c:v>
                </c:pt>
                <c:pt idx="915">
                  <c:v>1.29</c:v>
                </c:pt>
                <c:pt idx="916">
                  <c:v>1.35</c:v>
                </c:pt>
                <c:pt idx="917">
                  <c:v>1.36</c:v>
                </c:pt>
                <c:pt idx="918">
                  <c:v>1.32</c:v>
                </c:pt>
                <c:pt idx="919">
                  <c:v>1.3</c:v>
                </c:pt>
                <c:pt idx="920">
                  <c:v>1.39</c:v>
                </c:pt>
                <c:pt idx="921">
                  <c:v>1.32</c:v>
                </c:pt>
                <c:pt idx="922">
                  <c:v>1.34</c:v>
                </c:pt>
                <c:pt idx="923">
                  <c:v>1.24</c:v>
                </c:pt>
                <c:pt idx="924">
                  <c:v>2.27</c:v>
                </c:pt>
                <c:pt idx="925">
                  <c:v>2.35</c:v>
                </c:pt>
                <c:pt idx="926">
                  <c:v>1.94</c:v>
                </c:pt>
                <c:pt idx="927">
                  <c:v>1.65</c:v>
                </c:pt>
                <c:pt idx="928">
                  <c:v>1.68</c:v>
                </c:pt>
                <c:pt idx="929">
                  <c:v>1.79</c:v>
                </c:pt>
                <c:pt idx="930">
                  <c:v>1.39</c:v>
                </c:pt>
                <c:pt idx="931">
                  <c:v>1.41</c:v>
                </c:pt>
                <c:pt idx="932">
                  <c:v>1.42</c:v>
                </c:pt>
                <c:pt idx="933">
                  <c:v>1.42</c:v>
                </c:pt>
                <c:pt idx="934">
                  <c:v>1.46</c:v>
                </c:pt>
                <c:pt idx="935">
                  <c:v>1.52</c:v>
                </c:pt>
                <c:pt idx="936">
                  <c:v>1.52</c:v>
                </c:pt>
                <c:pt idx="937">
                  <c:v>1.38</c:v>
                </c:pt>
                <c:pt idx="938">
                  <c:v>1.28</c:v>
                </c:pt>
                <c:pt idx="939">
                  <c:v>1.29</c:v>
                </c:pt>
                <c:pt idx="940">
                  <c:v>1.21</c:v>
                </c:pt>
                <c:pt idx="941">
                  <c:v>1.29</c:v>
                </c:pt>
                <c:pt idx="942">
                  <c:v>2.96</c:v>
                </c:pt>
                <c:pt idx="943">
                  <c:v>2.66</c:v>
                </c:pt>
                <c:pt idx="944">
                  <c:v>1.88</c:v>
                </c:pt>
                <c:pt idx="945">
                  <c:v>1.84</c:v>
                </c:pt>
                <c:pt idx="946">
                  <c:v>2.08</c:v>
                </c:pt>
                <c:pt idx="947">
                  <c:v>1.7</c:v>
                </c:pt>
                <c:pt idx="948">
                  <c:v>1.81</c:v>
                </c:pt>
                <c:pt idx="949">
                  <c:v>1.75</c:v>
                </c:pt>
                <c:pt idx="950">
                  <c:v>1.51</c:v>
                </c:pt>
                <c:pt idx="951">
                  <c:v>1.48</c:v>
                </c:pt>
                <c:pt idx="952">
                  <c:v>1.42</c:v>
                </c:pt>
                <c:pt idx="953">
                  <c:v>1.45</c:v>
                </c:pt>
                <c:pt idx="954">
                  <c:v>1.4</c:v>
                </c:pt>
                <c:pt idx="955">
                  <c:v>1.42</c:v>
                </c:pt>
                <c:pt idx="956">
                  <c:v>1.39</c:v>
                </c:pt>
                <c:pt idx="957">
                  <c:v>1.43</c:v>
                </c:pt>
                <c:pt idx="958">
                  <c:v>2.7</c:v>
                </c:pt>
                <c:pt idx="959">
                  <c:v>2.52</c:v>
                </c:pt>
                <c:pt idx="960">
                  <c:v>1.74</c:v>
                </c:pt>
                <c:pt idx="961">
                  <c:v>1.63</c:v>
                </c:pt>
                <c:pt idx="962">
                  <c:v>1.75</c:v>
                </c:pt>
                <c:pt idx="963">
                  <c:v>1.69</c:v>
                </c:pt>
                <c:pt idx="964">
                  <c:v>1.57</c:v>
                </c:pt>
                <c:pt idx="965">
                  <c:v>1.57</c:v>
                </c:pt>
                <c:pt idx="966">
                  <c:v>1.64</c:v>
                </c:pt>
                <c:pt idx="967">
                  <c:v>1.72</c:v>
                </c:pt>
                <c:pt idx="968">
                  <c:v>1.51</c:v>
                </c:pt>
                <c:pt idx="969">
                  <c:v>1.49</c:v>
                </c:pt>
                <c:pt idx="970">
                  <c:v>1.4</c:v>
                </c:pt>
                <c:pt idx="971">
                  <c:v>1.27</c:v>
                </c:pt>
                <c:pt idx="972">
                  <c:v>1.37</c:v>
                </c:pt>
                <c:pt idx="973">
                  <c:v>1.4</c:v>
                </c:pt>
                <c:pt idx="974">
                  <c:v>1.3</c:v>
                </c:pt>
                <c:pt idx="975">
                  <c:v>2.46</c:v>
                </c:pt>
                <c:pt idx="976">
                  <c:v>2.36</c:v>
                </c:pt>
                <c:pt idx="977">
                  <c:v>1.75</c:v>
                </c:pt>
                <c:pt idx="978">
                  <c:v>1.84</c:v>
                </c:pt>
                <c:pt idx="979">
                  <c:v>1.8</c:v>
                </c:pt>
                <c:pt idx="980">
                  <c:v>1.52</c:v>
                </c:pt>
                <c:pt idx="981">
                  <c:v>1.53</c:v>
                </c:pt>
                <c:pt idx="982">
                  <c:v>1.47</c:v>
                </c:pt>
                <c:pt idx="983">
                  <c:v>1.66</c:v>
                </c:pt>
                <c:pt idx="984">
                  <c:v>1.66</c:v>
                </c:pt>
                <c:pt idx="985">
                  <c:v>1.57</c:v>
                </c:pt>
                <c:pt idx="986">
                  <c:v>1.51</c:v>
                </c:pt>
                <c:pt idx="987">
                  <c:v>1.47</c:v>
                </c:pt>
                <c:pt idx="988">
                  <c:v>1.45</c:v>
                </c:pt>
                <c:pt idx="989">
                  <c:v>1.31</c:v>
                </c:pt>
                <c:pt idx="990">
                  <c:v>1.36</c:v>
                </c:pt>
                <c:pt idx="991">
                  <c:v>1.42</c:v>
                </c:pt>
                <c:pt idx="992">
                  <c:v>1.36</c:v>
                </c:pt>
                <c:pt idx="993">
                  <c:v>1.39</c:v>
                </c:pt>
                <c:pt idx="994">
                  <c:v>2.58</c:v>
                </c:pt>
                <c:pt idx="995">
                  <c:v>1.79</c:v>
                </c:pt>
                <c:pt idx="996">
                  <c:v>1.72</c:v>
                </c:pt>
                <c:pt idx="997">
                  <c:v>1.59</c:v>
                </c:pt>
                <c:pt idx="998">
                  <c:v>1.6</c:v>
                </c:pt>
                <c:pt idx="999">
                  <c:v>1.51</c:v>
                </c:pt>
                <c:pt idx="1000">
                  <c:v>1.53</c:v>
                </c:pt>
                <c:pt idx="1001">
                  <c:v>1.56</c:v>
                </c:pt>
                <c:pt idx="1002">
                  <c:v>1.8</c:v>
                </c:pt>
                <c:pt idx="1003">
                  <c:v>1.53</c:v>
                </c:pt>
                <c:pt idx="1004">
                  <c:v>1.58</c:v>
                </c:pt>
                <c:pt idx="1005">
                  <c:v>1.52</c:v>
                </c:pt>
                <c:pt idx="1006">
                  <c:v>1.43</c:v>
                </c:pt>
                <c:pt idx="1007">
                  <c:v>1.36</c:v>
                </c:pt>
                <c:pt idx="1008">
                  <c:v>1.35</c:v>
                </c:pt>
                <c:pt idx="1009">
                  <c:v>1.33</c:v>
                </c:pt>
                <c:pt idx="1010">
                  <c:v>1.39</c:v>
                </c:pt>
                <c:pt idx="1011">
                  <c:v>1.39</c:v>
                </c:pt>
                <c:pt idx="1012">
                  <c:v>1.28</c:v>
                </c:pt>
                <c:pt idx="1013">
                  <c:v>1.41</c:v>
                </c:pt>
                <c:pt idx="1014">
                  <c:v>2.06</c:v>
                </c:pt>
                <c:pt idx="1015">
                  <c:v>2.15</c:v>
                </c:pt>
                <c:pt idx="1016">
                  <c:v>1.77</c:v>
                </c:pt>
                <c:pt idx="1017">
                  <c:v>1.45</c:v>
                </c:pt>
                <c:pt idx="1018">
                  <c:v>1.43</c:v>
                </c:pt>
                <c:pt idx="1019">
                  <c:v>1.48</c:v>
                </c:pt>
                <c:pt idx="1020">
                  <c:v>1.56</c:v>
                </c:pt>
                <c:pt idx="1021">
                  <c:v>1.38</c:v>
                </c:pt>
                <c:pt idx="1022">
                  <c:v>1.43</c:v>
                </c:pt>
                <c:pt idx="1023">
                  <c:v>1.37</c:v>
                </c:pt>
                <c:pt idx="1024">
                  <c:v>1.3</c:v>
                </c:pt>
                <c:pt idx="1025">
                  <c:v>1.4</c:v>
                </c:pt>
                <c:pt idx="1026">
                  <c:v>1.51</c:v>
                </c:pt>
                <c:pt idx="1027">
                  <c:v>1.32</c:v>
                </c:pt>
                <c:pt idx="1028">
                  <c:v>1.32</c:v>
                </c:pt>
                <c:pt idx="1029">
                  <c:v>1.33</c:v>
                </c:pt>
                <c:pt idx="1030">
                  <c:v>2.62</c:v>
                </c:pt>
                <c:pt idx="1031">
                  <c:v>2.2999999999999998</c:v>
                </c:pt>
                <c:pt idx="1032">
                  <c:v>1.87</c:v>
                </c:pt>
                <c:pt idx="1033">
                  <c:v>1.69</c:v>
                </c:pt>
                <c:pt idx="1034">
                  <c:v>1.66</c:v>
                </c:pt>
                <c:pt idx="1035">
                  <c:v>1.68</c:v>
                </c:pt>
                <c:pt idx="1036">
                  <c:v>1.67</c:v>
                </c:pt>
                <c:pt idx="1037">
                  <c:v>1.8</c:v>
                </c:pt>
                <c:pt idx="1038">
                  <c:v>2.1</c:v>
                </c:pt>
                <c:pt idx="1039">
                  <c:v>2.4900000000000002</c:v>
                </c:pt>
                <c:pt idx="1040">
                  <c:v>3.55</c:v>
                </c:pt>
                <c:pt idx="1041">
                  <c:v>2.44</c:v>
                </c:pt>
                <c:pt idx="1042">
                  <c:v>2.34</c:v>
                </c:pt>
                <c:pt idx="1043">
                  <c:v>2.1</c:v>
                </c:pt>
                <c:pt idx="1044">
                  <c:v>2.04</c:v>
                </c:pt>
                <c:pt idx="1045">
                  <c:v>2.06</c:v>
                </c:pt>
                <c:pt idx="1046">
                  <c:v>1.83</c:v>
                </c:pt>
                <c:pt idx="1047">
                  <c:v>2.4300000000000002</c:v>
                </c:pt>
                <c:pt idx="1048">
                  <c:v>2.19</c:v>
                </c:pt>
                <c:pt idx="1049">
                  <c:v>2.5</c:v>
                </c:pt>
                <c:pt idx="1050">
                  <c:v>2.95</c:v>
                </c:pt>
                <c:pt idx="1051">
                  <c:v>2.93</c:v>
                </c:pt>
                <c:pt idx="1052">
                  <c:v>2.2799999999999998</c:v>
                </c:pt>
                <c:pt idx="1053">
                  <c:v>1.51</c:v>
                </c:pt>
                <c:pt idx="1054">
                  <c:v>1.51</c:v>
                </c:pt>
                <c:pt idx="1055">
                  <c:v>1.53</c:v>
                </c:pt>
                <c:pt idx="1056">
                  <c:v>1.51</c:v>
                </c:pt>
                <c:pt idx="1057">
                  <c:v>1.36</c:v>
                </c:pt>
                <c:pt idx="1058">
                  <c:v>1.31</c:v>
                </c:pt>
                <c:pt idx="1059">
                  <c:v>1.3</c:v>
                </c:pt>
                <c:pt idx="1060">
                  <c:v>1.43</c:v>
                </c:pt>
                <c:pt idx="1061">
                  <c:v>1.31</c:v>
                </c:pt>
                <c:pt idx="1062">
                  <c:v>1.31</c:v>
                </c:pt>
                <c:pt idx="1063">
                  <c:v>1.34</c:v>
                </c:pt>
                <c:pt idx="1064">
                  <c:v>1.35</c:v>
                </c:pt>
                <c:pt idx="1065">
                  <c:v>1.35</c:v>
                </c:pt>
                <c:pt idx="1066">
                  <c:v>1.3</c:v>
                </c:pt>
                <c:pt idx="1067">
                  <c:v>1.29</c:v>
                </c:pt>
                <c:pt idx="1068">
                  <c:v>2.46</c:v>
                </c:pt>
                <c:pt idx="1069">
                  <c:v>2.34</c:v>
                </c:pt>
                <c:pt idx="1070">
                  <c:v>2.37</c:v>
                </c:pt>
                <c:pt idx="1071">
                  <c:v>1.53</c:v>
                </c:pt>
                <c:pt idx="1072">
                  <c:v>1.75</c:v>
                </c:pt>
                <c:pt idx="1073">
                  <c:v>1.42</c:v>
                </c:pt>
                <c:pt idx="1074">
                  <c:v>1.37</c:v>
                </c:pt>
                <c:pt idx="1075">
                  <c:v>1.43</c:v>
                </c:pt>
                <c:pt idx="1076">
                  <c:v>1.27</c:v>
                </c:pt>
                <c:pt idx="1077">
                  <c:v>1.18</c:v>
                </c:pt>
                <c:pt idx="1078">
                  <c:v>1.38</c:v>
                </c:pt>
                <c:pt idx="1079">
                  <c:v>1.39</c:v>
                </c:pt>
                <c:pt idx="1080">
                  <c:v>1.38</c:v>
                </c:pt>
                <c:pt idx="1081">
                  <c:v>1.28</c:v>
                </c:pt>
                <c:pt idx="1082">
                  <c:v>2.31</c:v>
                </c:pt>
                <c:pt idx="1083">
                  <c:v>2.52</c:v>
                </c:pt>
                <c:pt idx="1084">
                  <c:v>2.36</c:v>
                </c:pt>
                <c:pt idx="1085">
                  <c:v>2.0299999999999998</c:v>
                </c:pt>
                <c:pt idx="1086">
                  <c:v>1.48</c:v>
                </c:pt>
                <c:pt idx="1087">
                  <c:v>1.58</c:v>
                </c:pt>
                <c:pt idx="1088">
                  <c:v>1.51</c:v>
                </c:pt>
                <c:pt idx="1089">
                  <c:v>1.47</c:v>
                </c:pt>
                <c:pt idx="1090">
                  <c:v>1.36</c:v>
                </c:pt>
                <c:pt idx="1091">
                  <c:v>1.35</c:v>
                </c:pt>
                <c:pt idx="1092">
                  <c:v>1.38</c:v>
                </c:pt>
                <c:pt idx="1093">
                  <c:v>1.28</c:v>
                </c:pt>
                <c:pt idx="1094">
                  <c:v>1.23</c:v>
                </c:pt>
                <c:pt idx="1095">
                  <c:v>1.37</c:v>
                </c:pt>
                <c:pt idx="1096">
                  <c:v>1.45</c:v>
                </c:pt>
                <c:pt idx="1097">
                  <c:v>2.65</c:v>
                </c:pt>
                <c:pt idx="1098">
                  <c:v>2.16</c:v>
                </c:pt>
                <c:pt idx="1099">
                  <c:v>1.84</c:v>
                </c:pt>
                <c:pt idx="1100">
                  <c:v>1.5</c:v>
                </c:pt>
                <c:pt idx="1101">
                  <c:v>1.65</c:v>
                </c:pt>
                <c:pt idx="1102">
                  <c:v>1.35</c:v>
                </c:pt>
                <c:pt idx="1103">
                  <c:v>1.39</c:v>
                </c:pt>
                <c:pt idx="1104">
                  <c:v>1.43</c:v>
                </c:pt>
                <c:pt idx="1105">
                  <c:v>1.37</c:v>
                </c:pt>
                <c:pt idx="1106">
                  <c:v>1.3</c:v>
                </c:pt>
                <c:pt idx="1107">
                  <c:v>1.33</c:v>
                </c:pt>
                <c:pt idx="1108">
                  <c:v>1.24</c:v>
                </c:pt>
                <c:pt idx="1109">
                  <c:v>1.29</c:v>
                </c:pt>
                <c:pt idx="1110">
                  <c:v>1.29</c:v>
                </c:pt>
                <c:pt idx="1111">
                  <c:v>1.28</c:v>
                </c:pt>
                <c:pt idx="1112">
                  <c:v>1.69</c:v>
                </c:pt>
                <c:pt idx="1113">
                  <c:v>3.41</c:v>
                </c:pt>
                <c:pt idx="1114">
                  <c:v>3.31</c:v>
                </c:pt>
                <c:pt idx="1115">
                  <c:v>2.98</c:v>
                </c:pt>
                <c:pt idx="1116">
                  <c:v>1.86</c:v>
                </c:pt>
                <c:pt idx="1117">
                  <c:v>1.58</c:v>
                </c:pt>
                <c:pt idx="1118">
                  <c:v>1.39</c:v>
                </c:pt>
                <c:pt idx="1119">
                  <c:v>1.38</c:v>
                </c:pt>
                <c:pt idx="1120">
                  <c:v>1.28</c:v>
                </c:pt>
                <c:pt idx="1121">
                  <c:v>1.32</c:v>
                </c:pt>
                <c:pt idx="1122">
                  <c:v>1.29</c:v>
                </c:pt>
                <c:pt idx="1123">
                  <c:v>1.35</c:v>
                </c:pt>
                <c:pt idx="1124">
                  <c:v>1.33</c:v>
                </c:pt>
                <c:pt idx="1125">
                  <c:v>1.32</c:v>
                </c:pt>
                <c:pt idx="1126">
                  <c:v>1.29</c:v>
                </c:pt>
                <c:pt idx="1127">
                  <c:v>3.09</c:v>
                </c:pt>
                <c:pt idx="1128">
                  <c:v>3.51</c:v>
                </c:pt>
                <c:pt idx="1129">
                  <c:v>3.16</c:v>
                </c:pt>
                <c:pt idx="1130">
                  <c:v>1.58</c:v>
                </c:pt>
                <c:pt idx="1131">
                  <c:v>1.65</c:v>
                </c:pt>
                <c:pt idx="1132">
                  <c:v>1.69</c:v>
                </c:pt>
                <c:pt idx="1133">
                  <c:v>1.33</c:v>
                </c:pt>
                <c:pt idx="1134">
                  <c:v>1.38</c:v>
                </c:pt>
                <c:pt idx="1135">
                  <c:v>1.23</c:v>
                </c:pt>
                <c:pt idx="1136">
                  <c:v>1.56</c:v>
                </c:pt>
                <c:pt idx="1137">
                  <c:v>1.38</c:v>
                </c:pt>
                <c:pt idx="1138">
                  <c:v>1.31</c:v>
                </c:pt>
                <c:pt idx="1139">
                  <c:v>1.3</c:v>
                </c:pt>
                <c:pt idx="1140">
                  <c:v>1.36</c:v>
                </c:pt>
                <c:pt idx="1141">
                  <c:v>1.26</c:v>
                </c:pt>
                <c:pt idx="1142">
                  <c:v>1.34</c:v>
                </c:pt>
                <c:pt idx="1143">
                  <c:v>3.5</c:v>
                </c:pt>
                <c:pt idx="1144">
                  <c:v>2.93</c:v>
                </c:pt>
                <c:pt idx="1145">
                  <c:v>1.75</c:v>
                </c:pt>
                <c:pt idx="1146">
                  <c:v>1.43</c:v>
                </c:pt>
                <c:pt idx="1147">
                  <c:v>1.56</c:v>
                </c:pt>
                <c:pt idx="1148">
                  <c:v>1.52</c:v>
                </c:pt>
                <c:pt idx="1149">
                  <c:v>1.5</c:v>
                </c:pt>
                <c:pt idx="1150">
                  <c:v>1.37</c:v>
                </c:pt>
                <c:pt idx="1151">
                  <c:v>1.49</c:v>
                </c:pt>
                <c:pt idx="1152">
                  <c:v>1.34</c:v>
                </c:pt>
                <c:pt idx="1153">
                  <c:v>1.35</c:v>
                </c:pt>
                <c:pt idx="1154">
                  <c:v>1.44</c:v>
                </c:pt>
                <c:pt idx="1155">
                  <c:v>1.22</c:v>
                </c:pt>
                <c:pt idx="1156">
                  <c:v>1.24</c:v>
                </c:pt>
                <c:pt idx="1157">
                  <c:v>1.36</c:v>
                </c:pt>
                <c:pt idx="1158">
                  <c:v>1.38</c:v>
                </c:pt>
                <c:pt idx="1159">
                  <c:v>3.42</c:v>
                </c:pt>
                <c:pt idx="1160">
                  <c:v>3.25</c:v>
                </c:pt>
                <c:pt idx="1161">
                  <c:v>2.4500000000000002</c:v>
                </c:pt>
                <c:pt idx="1162">
                  <c:v>1.72</c:v>
                </c:pt>
                <c:pt idx="1163">
                  <c:v>1.67</c:v>
                </c:pt>
                <c:pt idx="1164">
                  <c:v>1.53</c:v>
                </c:pt>
                <c:pt idx="1165">
                  <c:v>1.55</c:v>
                </c:pt>
                <c:pt idx="1166">
                  <c:v>1.47</c:v>
                </c:pt>
                <c:pt idx="1167">
                  <c:v>1.45</c:v>
                </c:pt>
                <c:pt idx="1168">
                  <c:v>1.45</c:v>
                </c:pt>
                <c:pt idx="1169">
                  <c:v>1.32</c:v>
                </c:pt>
                <c:pt idx="1170">
                  <c:v>1.39</c:v>
                </c:pt>
                <c:pt idx="1171">
                  <c:v>1.31</c:v>
                </c:pt>
                <c:pt idx="1172">
                  <c:v>1.29</c:v>
                </c:pt>
                <c:pt idx="1173">
                  <c:v>1.32</c:v>
                </c:pt>
                <c:pt idx="1174">
                  <c:v>1.42</c:v>
                </c:pt>
                <c:pt idx="1175">
                  <c:v>1.38</c:v>
                </c:pt>
                <c:pt idx="1176">
                  <c:v>1.33</c:v>
                </c:pt>
                <c:pt idx="1177">
                  <c:v>3.32</c:v>
                </c:pt>
                <c:pt idx="1178">
                  <c:v>3.28</c:v>
                </c:pt>
                <c:pt idx="1179">
                  <c:v>2.77</c:v>
                </c:pt>
                <c:pt idx="1180">
                  <c:v>2.71</c:v>
                </c:pt>
                <c:pt idx="1181">
                  <c:v>1.48</c:v>
                </c:pt>
                <c:pt idx="1182">
                  <c:v>1.4</c:v>
                </c:pt>
                <c:pt idx="1183">
                  <c:v>1.26</c:v>
                </c:pt>
                <c:pt idx="1184">
                  <c:v>1.34</c:v>
                </c:pt>
                <c:pt idx="1185">
                  <c:v>1.41</c:v>
                </c:pt>
                <c:pt idx="1186">
                  <c:v>1.36</c:v>
                </c:pt>
                <c:pt idx="1187">
                  <c:v>1.34</c:v>
                </c:pt>
                <c:pt idx="1188">
                  <c:v>1.32</c:v>
                </c:pt>
                <c:pt idx="1189">
                  <c:v>1.26</c:v>
                </c:pt>
                <c:pt idx="1190">
                  <c:v>1.37</c:v>
                </c:pt>
                <c:pt idx="1191">
                  <c:v>1.26</c:v>
                </c:pt>
                <c:pt idx="1192">
                  <c:v>1.32</c:v>
                </c:pt>
                <c:pt idx="1193">
                  <c:v>1.32</c:v>
                </c:pt>
                <c:pt idx="1194">
                  <c:v>1.39</c:v>
                </c:pt>
                <c:pt idx="1195">
                  <c:v>1.47</c:v>
                </c:pt>
                <c:pt idx="1196">
                  <c:v>1.37</c:v>
                </c:pt>
                <c:pt idx="1197">
                  <c:v>2.61</c:v>
                </c:pt>
                <c:pt idx="1198">
                  <c:v>1.8</c:v>
                </c:pt>
                <c:pt idx="1199">
                  <c:v>1.63</c:v>
                </c:pt>
                <c:pt idx="1200">
                  <c:v>1.55</c:v>
                </c:pt>
                <c:pt idx="1201">
                  <c:v>1.41</c:v>
                </c:pt>
                <c:pt idx="1202">
                  <c:v>1.45</c:v>
                </c:pt>
                <c:pt idx="1203">
                  <c:v>1.48</c:v>
                </c:pt>
                <c:pt idx="1204">
                  <c:v>1.44</c:v>
                </c:pt>
                <c:pt idx="1205">
                  <c:v>1.37</c:v>
                </c:pt>
                <c:pt idx="1206">
                  <c:v>1.3</c:v>
                </c:pt>
                <c:pt idx="1207">
                  <c:v>1.26</c:v>
                </c:pt>
                <c:pt idx="1208">
                  <c:v>1.28</c:v>
                </c:pt>
                <c:pt idx="1209">
                  <c:v>1.34</c:v>
                </c:pt>
                <c:pt idx="1210">
                  <c:v>1.32</c:v>
                </c:pt>
                <c:pt idx="1211">
                  <c:v>1.4</c:v>
                </c:pt>
                <c:pt idx="1212">
                  <c:v>1.27</c:v>
                </c:pt>
                <c:pt idx="1213">
                  <c:v>1.42</c:v>
                </c:pt>
                <c:pt idx="1214">
                  <c:v>1.25</c:v>
                </c:pt>
                <c:pt idx="1215">
                  <c:v>1.35</c:v>
                </c:pt>
              </c:numCache>
            </c:numRef>
          </c:xVal>
          <c:yVal>
            <c:numRef>
              <c:f>'SEAWATER_noBCO-DMO'!$H$2:$H$604</c:f>
              <c:numCache>
                <c:formatCode>General</c:formatCode>
                <c:ptCount val="603"/>
                <c:pt idx="0">
                  <c:v>300</c:v>
                </c:pt>
                <c:pt idx="1">
                  <c:v>800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700</c:v>
                </c:pt>
                <c:pt idx="15">
                  <c:v>900</c:v>
                </c:pt>
                <c:pt idx="16">
                  <c:v>1000</c:v>
                </c:pt>
                <c:pt idx="17">
                  <c:v>10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80</c:v>
                </c:pt>
                <c:pt idx="23">
                  <c:v>90</c:v>
                </c:pt>
                <c:pt idx="24">
                  <c:v>10</c:v>
                </c:pt>
                <c:pt idx="25">
                  <c:v>10</c:v>
                </c:pt>
                <c:pt idx="26">
                  <c:v>200</c:v>
                </c:pt>
                <c:pt idx="27">
                  <c:v>500</c:v>
                </c:pt>
                <c:pt idx="28">
                  <c:v>1000</c:v>
                </c:pt>
                <c:pt idx="29">
                  <c:v>1500</c:v>
                </c:pt>
                <c:pt idx="30">
                  <c:v>2000</c:v>
                </c:pt>
                <c:pt idx="31">
                  <c:v>3000</c:v>
                </c:pt>
                <c:pt idx="32">
                  <c:v>2000</c:v>
                </c:pt>
                <c:pt idx="33">
                  <c:v>2400</c:v>
                </c:pt>
                <c:pt idx="34">
                  <c:v>3000</c:v>
                </c:pt>
                <c:pt idx="35">
                  <c:v>3400</c:v>
                </c:pt>
                <c:pt idx="36">
                  <c:v>3800</c:v>
                </c:pt>
                <c:pt idx="37">
                  <c:v>4200</c:v>
                </c:pt>
                <c:pt idx="38">
                  <c:v>4500</c:v>
                </c:pt>
                <c:pt idx="39">
                  <c:v>600</c:v>
                </c:pt>
                <c:pt idx="40">
                  <c:v>1000</c:v>
                </c:pt>
                <c:pt idx="41">
                  <c:v>1300</c:v>
                </c:pt>
                <c:pt idx="42">
                  <c:v>1600</c:v>
                </c:pt>
                <c:pt idx="43">
                  <c:v>1800</c:v>
                </c:pt>
                <c:pt idx="44">
                  <c:v>2000</c:v>
                </c:pt>
                <c:pt idx="45">
                  <c:v>2200</c:v>
                </c:pt>
                <c:pt idx="46">
                  <c:v>3000</c:v>
                </c:pt>
                <c:pt idx="47">
                  <c:v>3400</c:v>
                </c:pt>
                <c:pt idx="48">
                  <c:v>3800</c:v>
                </c:pt>
                <c:pt idx="49">
                  <c:v>4200</c:v>
                </c:pt>
                <c:pt idx="50">
                  <c:v>200</c:v>
                </c:pt>
                <c:pt idx="51">
                  <c:v>500</c:v>
                </c:pt>
                <c:pt idx="52">
                  <c:v>700</c:v>
                </c:pt>
                <c:pt idx="53">
                  <c:v>900</c:v>
                </c:pt>
                <c:pt idx="54">
                  <c:v>1200</c:v>
                </c:pt>
                <c:pt idx="55">
                  <c:v>1500</c:v>
                </c:pt>
                <c:pt idx="56">
                  <c:v>1800</c:v>
                </c:pt>
                <c:pt idx="57">
                  <c:v>2100</c:v>
                </c:pt>
                <c:pt idx="58">
                  <c:v>2400</c:v>
                </c:pt>
                <c:pt idx="59">
                  <c:v>2700</c:v>
                </c:pt>
                <c:pt idx="60">
                  <c:v>3000</c:v>
                </c:pt>
                <c:pt idx="61">
                  <c:v>3300</c:v>
                </c:pt>
                <c:pt idx="62">
                  <c:v>3600</c:v>
                </c:pt>
                <c:pt idx="63">
                  <c:v>3900</c:v>
                </c:pt>
                <c:pt idx="64">
                  <c:v>4100</c:v>
                </c:pt>
                <c:pt idx="65">
                  <c:v>5</c:v>
                </c:pt>
                <c:pt idx="66">
                  <c:v>1200</c:v>
                </c:pt>
                <c:pt idx="67">
                  <c:v>0</c:v>
                </c:pt>
                <c:pt idx="68">
                  <c:v>450</c:v>
                </c:pt>
                <c:pt idx="69">
                  <c:v>5</c:v>
                </c:pt>
                <c:pt idx="70">
                  <c:v>25</c:v>
                </c:pt>
                <c:pt idx="71">
                  <c:v>301</c:v>
                </c:pt>
                <c:pt idx="72">
                  <c:v>700</c:v>
                </c:pt>
                <c:pt idx="73">
                  <c:v>1002</c:v>
                </c:pt>
                <c:pt idx="74">
                  <c:v>1500</c:v>
                </c:pt>
                <c:pt idx="75">
                  <c:v>2001</c:v>
                </c:pt>
                <c:pt idx="76">
                  <c:v>4</c:v>
                </c:pt>
                <c:pt idx="77">
                  <c:v>50</c:v>
                </c:pt>
                <c:pt idx="78">
                  <c:v>400</c:v>
                </c:pt>
                <c:pt idx="79">
                  <c:v>499</c:v>
                </c:pt>
                <c:pt idx="80">
                  <c:v>801</c:v>
                </c:pt>
                <c:pt idx="81">
                  <c:v>1205</c:v>
                </c:pt>
                <c:pt idx="82">
                  <c:v>1603</c:v>
                </c:pt>
                <c:pt idx="83">
                  <c:v>2005</c:v>
                </c:pt>
                <c:pt idx="84">
                  <c:v>2607</c:v>
                </c:pt>
                <c:pt idx="85">
                  <c:v>3007</c:v>
                </c:pt>
                <c:pt idx="86">
                  <c:v>4166</c:v>
                </c:pt>
                <c:pt idx="87">
                  <c:v>11</c:v>
                </c:pt>
                <c:pt idx="88">
                  <c:v>51</c:v>
                </c:pt>
                <c:pt idx="89">
                  <c:v>151</c:v>
                </c:pt>
                <c:pt idx="90">
                  <c:v>301</c:v>
                </c:pt>
                <c:pt idx="91">
                  <c:v>601</c:v>
                </c:pt>
                <c:pt idx="92">
                  <c:v>799</c:v>
                </c:pt>
                <c:pt idx="93">
                  <c:v>1300</c:v>
                </c:pt>
                <c:pt idx="94">
                  <c:v>1899</c:v>
                </c:pt>
                <c:pt idx="95">
                  <c:v>2498</c:v>
                </c:pt>
                <c:pt idx="96">
                  <c:v>3099</c:v>
                </c:pt>
                <c:pt idx="97">
                  <c:v>3401</c:v>
                </c:pt>
                <c:pt idx="98">
                  <c:v>3862</c:v>
                </c:pt>
                <c:pt idx="99">
                  <c:v>5</c:v>
                </c:pt>
                <c:pt idx="100">
                  <c:v>100</c:v>
                </c:pt>
                <c:pt idx="101">
                  <c:v>140</c:v>
                </c:pt>
                <c:pt idx="102">
                  <c:v>500</c:v>
                </c:pt>
                <c:pt idx="103">
                  <c:v>1000</c:v>
                </c:pt>
                <c:pt idx="104">
                  <c:v>1801</c:v>
                </c:pt>
                <c:pt idx="105">
                  <c:v>2199</c:v>
                </c:pt>
                <c:pt idx="106">
                  <c:v>3098</c:v>
                </c:pt>
                <c:pt idx="107">
                  <c:v>5</c:v>
                </c:pt>
                <c:pt idx="108">
                  <c:v>52</c:v>
                </c:pt>
                <c:pt idx="109">
                  <c:v>100</c:v>
                </c:pt>
                <c:pt idx="110">
                  <c:v>141</c:v>
                </c:pt>
                <c:pt idx="111">
                  <c:v>199</c:v>
                </c:pt>
                <c:pt idx="112">
                  <c:v>400</c:v>
                </c:pt>
                <c:pt idx="113">
                  <c:v>801</c:v>
                </c:pt>
                <c:pt idx="114">
                  <c:v>1000</c:v>
                </c:pt>
                <c:pt idx="115">
                  <c:v>1401</c:v>
                </c:pt>
                <c:pt idx="116">
                  <c:v>1799</c:v>
                </c:pt>
                <c:pt idx="117">
                  <c:v>2101</c:v>
                </c:pt>
                <c:pt idx="118">
                  <c:v>3000</c:v>
                </c:pt>
                <c:pt idx="119">
                  <c:v>3600</c:v>
                </c:pt>
                <c:pt idx="120">
                  <c:v>4203</c:v>
                </c:pt>
                <c:pt idx="121">
                  <c:v>10</c:v>
                </c:pt>
                <c:pt idx="122">
                  <c:v>60</c:v>
                </c:pt>
                <c:pt idx="123">
                  <c:v>90</c:v>
                </c:pt>
                <c:pt idx="124">
                  <c:v>130</c:v>
                </c:pt>
                <c:pt idx="125">
                  <c:v>200</c:v>
                </c:pt>
                <c:pt idx="126">
                  <c:v>501</c:v>
                </c:pt>
                <c:pt idx="127">
                  <c:v>1000</c:v>
                </c:pt>
                <c:pt idx="128">
                  <c:v>1599</c:v>
                </c:pt>
                <c:pt idx="129">
                  <c:v>2200</c:v>
                </c:pt>
                <c:pt idx="130">
                  <c:v>2800</c:v>
                </c:pt>
                <c:pt idx="131">
                  <c:v>3199</c:v>
                </c:pt>
                <c:pt idx="132">
                  <c:v>3899</c:v>
                </c:pt>
                <c:pt idx="133">
                  <c:v>4201</c:v>
                </c:pt>
                <c:pt idx="134">
                  <c:v>4456</c:v>
                </c:pt>
                <c:pt idx="135">
                  <c:v>6</c:v>
                </c:pt>
                <c:pt idx="136">
                  <c:v>46</c:v>
                </c:pt>
                <c:pt idx="137">
                  <c:v>101</c:v>
                </c:pt>
                <c:pt idx="138">
                  <c:v>202</c:v>
                </c:pt>
                <c:pt idx="139">
                  <c:v>307</c:v>
                </c:pt>
                <c:pt idx="140">
                  <c:v>402</c:v>
                </c:pt>
                <c:pt idx="141">
                  <c:v>606</c:v>
                </c:pt>
                <c:pt idx="142">
                  <c:v>801</c:v>
                </c:pt>
                <c:pt idx="143">
                  <c:v>1001</c:v>
                </c:pt>
                <c:pt idx="144">
                  <c:v>1401</c:v>
                </c:pt>
                <c:pt idx="145">
                  <c:v>1801</c:v>
                </c:pt>
                <c:pt idx="146">
                  <c:v>2501</c:v>
                </c:pt>
                <c:pt idx="147">
                  <c:v>3100</c:v>
                </c:pt>
                <c:pt idx="148">
                  <c:v>3400</c:v>
                </c:pt>
                <c:pt idx="149">
                  <c:v>3749</c:v>
                </c:pt>
                <c:pt idx="150">
                  <c:v>11</c:v>
                </c:pt>
                <c:pt idx="151">
                  <c:v>41</c:v>
                </c:pt>
                <c:pt idx="152">
                  <c:v>81</c:v>
                </c:pt>
                <c:pt idx="153">
                  <c:v>121</c:v>
                </c:pt>
                <c:pt idx="154">
                  <c:v>201</c:v>
                </c:pt>
                <c:pt idx="155">
                  <c:v>601</c:v>
                </c:pt>
                <c:pt idx="156">
                  <c:v>800</c:v>
                </c:pt>
                <c:pt idx="157">
                  <c:v>1000</c:v>
                </c:pt>
                <c:pt idx="158">
                  <c:v>1300</c:v>
                </c:pt>
                <c:pt idx="159">
                  <c:v>1900</c:v>
                </c:pt>
                <c:pt idx="160">
                  <c:v>2550</c:v>
                </c:pt>
                <c:pt idx="161">
                  <c:v>250</c:v>
                </c:pt>
                <c:pt idx="162">
                  <c:v>600</c:v>
                </c:pt>
                <c:pt idx="163">
                  <c:v>1000</c:v>
                </c:pt>
                <c:pt idx="164">
                  <c:v>2207</c:v>
                </c:pt>
                <c:pt idx="165">
                  <c:v>800</c:v>
                </c:pt>
                <c:pt idx="166">
                  <c:v>1000</c:v>
                </c:pt>
                <c:pt idx="167">
                  <c:v>1500</c:v>
                </c:pt>
                <c:pt idx="168">
                  <c:v>2000</c:v>
                </c:pt>
                <c:pt idx="169">
                  <c:v>2690</c:v>
                </c:pt>
                <c:pt idx="170">
                  <c:v>1000</c:v>
                </c:pt>
                <c:pt idx="171">
                  <c:v>1500</c:v>
                </c:pt>
                <c:pt idx="172">
                  <c:v>2000</c:v>
                </c:pt>
                <c:pt idx="173">
                  <c:v>2500</c:v>
                </c:pt>
                <c:pt idx="174">
                  <c:v>2924</c:v>
                </c:pt>
                <c:pt idx="175">
                  <c:v>1000</c:v>
                </c:pt>
                <c:pt idx="176">
                  <c:v>3424</c:v>
                </c:pt>
                <c:pt idx="177">
                  <c:v>1000</c:v>
                </c:pt>
                <c:pt idx="178">
                  <c:v>1500</c:v>
                </c:pt>
                <c:pt idx="179">
                  <c:v>2000</c:v>
                </c:pt>
                <c:pt idx="180">
                  <c:v>2500</c:v>
                </c:pt>
                <c:pt idx="181">
                  <c:v>3000</c:v>
                </c:pt>
                <c:pt idx="182">
                  <c:v>3500</c:v>
                </c:pt>
                <c:pt idx="183">
                  <c:v>4250</c:v>
                </c:pt>
                <c:pt idx="184">
                  <c:v>991</c:v>
                </c:pt>
                <c:pt idx="185">
                  <c:v>2000</c:v>
                </c:pt>
                <c:pt idx="186">
                  <c:v>200</c:v>
                </c:pt>
                <c:pt idx="187">
                  <c:v>455</c:v>
                </c:pt>
                <c:pt idx="188">
                  <c:v>3000</c:v>
                </c:pt>
                <c:pt idx="189">
                  <c:v>4621</c:v>
                </c:pt>
                <c:pt idx="190">
                  <c:v>100</c:v>
                </c:pt>
                <c:pt idx="191">
                  <c:v>200</c:v>
                </c:pt>
                <c:pt idx="192">
                  <c:v>943</c:v>
                </c:pt>
                <c:pt idx="193">
                  <c:v>2500</c:v>
                </c:pt>
                <c:pt idx="194">
                  <c:v>4106</c:v>
                </c:pt>
                <c:pt idx="195">
                  <c:v>40</c:v>
                </c:pt>
                <c:pt idx="196">
                  <c:v>100</c:v>
                </c:pt>
                <c:pt idx="197">
                  <c:v>200</c:v>
                </c:pt>
                <c:pt idx="198">
                  <c:v>100</c:v>
                </c:pt>
                <c:pt idx="199">
                  <c:v>200</c:v>
                </c:pt>
                <c:pt idx="200">
                  <c:v>500</c:v>
                </c:pt>
                <c:pt idx="201">
                  <c:v>100</c:v>
                </c:pt>
                <c:pt idx="202">
                  <c:v>200</c:v>
                </c:pt>
                <c:pt idx="203">
                  <c:v>800</c:v>
                </c:pt>
                <c:pt idx="204">
                  <c:v>4500</c:v>
                </c:pt>
                <c:pt idx="205">
                  <c:v>770</c:v>
                </c:pt>
                <c:pt idx="206">
                  <c:v>2024</c:v>
                </c:pt>
                <c:pt idx="207">
                  <c:v>3500</c:v>
                </c:pt>
                <c:pt idx="208">
                  <c:v>4766</c:v>
                </c:pt>
                <c:pt idx="209">
                  <c:v>109</c:v>
                </c:pt>
                <c:pt idx="210">
                  <c:v>150</c:v>
                </c:pt>
                <c:pt idx="211">
                  <c:v>200</c:v>
                </c:pt>
                <c:pt idx="212">
                  <c:v>300</c:v>
                </c:pt>
                <c:pt idx="213">
                  <c:v>399</c:v>
                </c:pt>
                <c:pt idx="214">
                  <c:v>499</c:v>
                </c:pt>
                <c:pt idx="215">
                  <c:v>599</c:v>
                </c:pt>
                <c:pt idx="216">
                  <c:v>699</c:v>
                </c:pt>
                <c:pt idx="217">
                  <c:v>800</c:v>
                </c:pt>
                <c:pt idx="218">
                  <c:v>999</c:v>
                </c:pt>
                <c:pt idx="219">
                  <c:v>1499</c:v>
                </c:pt>
                <c:pt idx="220">
                  <c:v>2000</c:v>
                </c:pt>
                <c:pt idx="221">
                  <c:v>2499</c:v>
                </c:pt>
                <c:pt idx="222">
                  <c:v>3000</c:v>
                </c:pt>
                <c:pt idx="223">
                  <c:v>3500</c:v>
                </c:pt>
                <c:pt idx="224">
                  <c:v>3832</c:v>
                </c:pt>
                <c:pt idx="225">
                  <c:v>3999</c:v>
                </c:pt>
                <c:pt idx="226">
                  <c:v>70</c:v>
                </c:pt>
                <c:pt idx="227">
                  <c:v>110</c:v>
                </c:pt>
                <c:pt idx="228">
                  <c:v>150</c:v>
                </c:pt>
                <c:pt idx="229">
                  <c:v>200</c:v>
                </c:pt>
                <c:pt idx="230">
                  <c:v>399</c:v>
                </c:pt>
                <c:pt idx="231">
                  <c:v>600</c:v>
                </c:pt>
                <c:pt idx="232">
                  <c:v>799</c:v>
                </c:pt>
                <c:pt idx="233">
                  <c:v>999</c:v>
                </c:pt>
                <c:pt idx="234">
                  <c:v>1249</c:v>
                </c:pt>
                <c:pt idx="235">
                  <c:v>1499</c:v>
                </c:pt>
                <c:pt idx="236">
                  <c:v>1999</c:v>
                </c:pt>
                <c:pt idx="237">
                  <c:v>2499</c:v>
                </c:pt>
                <c:pt idx="238">
                  <c:v>3000</c:v>
                </c:pt>
                <c:pt idx="239">
                  <c:v>3500</c:v>
                </c:pt>
                <c:pt idx="240">
                  <c:v>3999</c:v>
                </c:pt>
                <c:pt idx="241">
                  <c:v>4499</c:v>
                </c:pt>
                <c:pt idx="242">
                  <c:v>5106</c:v>
                </c:pt>
                <c:pt idx="243">
                  <c:v>3600</c:v>
                </c:pt>
                <c:pt idx="244">
                  <c:v>1250</c:v>
                </c:pt>
                <c:pt idx="245">
                  <c:v>88.5</c:v>
                </c:pt>
                <c:pt idx="246">
                  <c:v>137.69999999999999</c:v>
                </c:pt>
                <c:pt idx="247">
                  <c:v>187.3</c:v>
                </c:pt>
                <c:pt idx="248">
                  <c:v>236.3</c:v>
                </c:pt>
                <c:pt idx="249">
                  <c:v>389.4</c:v>
                </c:pt>
                <c:pt idx="250">
                  <c:v>661.7</c:v>
                </c:pt>
                <c:pt idx="251">
                  <c:v>957</c:v>
                </c:pt>
                <c:pt idx="252">
                  <c:v>1187.0999999999999</c:v>
                </c:pt>
                <c:pt idx="253">
                  <c:v>1532.3</c:v>
                </c:pt>
                <c:pt idx="254">
                  <c:v>1680.2</c:v>
                </c:pt>
                <c:pt idx="255">
                  <c:v>2075.4</c:v>
                </c:pt>
                <c:pt idx="256">
                  <c:v>2469.6999999999998</c:v>
                </c:pt>
                <c:pt idx="257">
                  <c:v>2864.2</c:v>
                </c:pt>
                <c:pt idx="258">
                  <c:v>3027.2</c:v>
                </c:pt>
                <c:pt idx="259">
                  <c:v>185.4</c:v>
                </c:pt>
                <c:pt idx="260">
                  <c:v>235</c:v>
                </c:pt>
                <c:pt idx="261">
                  <c:v>348.7</c:v>
                </c:pt>
                <c:pt idx="262">
                  <c:v>447.3</c:v>
                </c:pt>
                <c:pt idx="263">
                  <c:v>595.20000000000005</c:v>
                </c:pt>
                <c:pt idx="264">
                  <c:v>891.2</c:v>
                </c:pt>
                <c:pt idx="265">
                  <c:v>1266.0999999999999</c:v>
                </c:pt>
                <c:pt idx="266">
                  <c:v>1976.1</c:v>
                </c:pt>
                <c:pt idx="267">
                  <c:v>2469.5</c:v>
                </c:pt>
                <c:pt idx="268">
                  <c:v>2962.8</c:v>
                </c:pt>
                <c:pt idx="269">
                  <c:v>3209.4</c:v>
                </c:pt>
                <c:pt idx="270">
                  <c:v>3531.3</c:v>
                </c:pt>
                <c:pt idx="271">
                  <c:v>90.1</c:v>
                </c:pt>
                <c:pt idx="272">
                  <c:v>110.6</c:v>
                </c:pt>
                <c:pt idx="273">
                  <c:v>135.30000000000001</c:v>
                </c:pt>
                <c:pt idx="274">
                  <c:v>236</c:v>
                </c:pt>
                <c:pt idx="275">
                  <c:v>419.5</c:v>
                </c:pt>
                <c:pt idx="276">
                  <c:v>524.20000000000005</c:v>
                </c:pt>
                <c:pt idx="277">
                  <c:v>598.70000000000005</c:v>
                </c:pt>
                <c:pt idx="278">
                  <c:v>663.3</c:v>
                </c:pt>
                <c:pt idx="279">
                  <c:v>824.6</c:v>
                </c:pt>
                <c:pt idx="280">
                  <c:v>1199</c:v>
                </c:pt>
                <c:pt idx="281">
                  <c:v>1499.9</c:v>
                </c:pt>
                <c:pt idx="282">
                  <c:v>1798.1</c:v>
                </c:pt>
                <c:pt idx="283">
                  <c:v>1998.4</c:v>
                </c:pt>
                <c:pt idx="284">
                  <c:v>2068</c:v>
                </c:pt>
                <c:pt idx="285">
                  <c:v>797.1</c:v>
                </c:pt>
                <c:pt idx="286">
                  <c:v>970</c:v>
                </c:pt>
                <c:pt idx="287">
                  <c:v>1496.6</c:v>
                </c:pt>
                <c:pt idx="288">
                  <c:v>2094</c:v>
                </c:pt>
                <c:pt idx="289">
                  <c:v>2689</c:v>
                </c:pt>
                <c:pt idx="290">
                  <c:v>3286</c:v>
                </c:pt>
                <c:pt idx="291">
                  <c:v>4178.8999999999996</c:v>
                </c:pt>
                <c:pt idx="292">
                  <c:v>4419.3</c:v>
                </c:pt>
                <c:pt idx="293">
                  <c:v>4522.5</c:v>
                </c:pt>
                <c:pt idx="294">
                  <c:v>745.8</c:v>
                </c:pt>
                <c:pt idx="295">
                  <c:v>999.1</c:v>
                </c:pt>
                <c:pt idx="296">
                  <c:v>1497.4</c:v>
                </c:pt>
                <c:pt idx="297">
                  <c:v>2100.5</c:v>
                </c:pt>
                <c:pt idx="298">
                  <c:v>2996.6</c:v>
                </c:pt>
                <c:pt idx="299">
                  <c:v>3893</c:v>
                </c:pt>
                <c:pt idx="300">
                  <c:v>4688.8999999999996</c:v>
                </c:pt>
                <c:pt idx="301">
                  <c:v>5087.6000000000004</c:v>
                </c:pt>
                <c:pt idx="302">
                  <c:v>5466.7</c:v>
                </c:pt>
                <c:pt idx="303">
                  <c:v>5604.3</c:v>
                </c:pt>
                <c:pt idx="304">
                  <c:v>599.1</c:v>
                </c:pt>
                <c:pt idx="305">
                  <c:v>801.3</c:v>
                </c:pt>
                <c:pt idx="306">
                  <c:v>1497.2</c:v>
                </c:pt>
                <c:pt idx="307">
                  <c:v>2087.5</c:v>
                </c:pt>
                <c:pt idx="308">
                  <c:v>2982.1</c:v>
                </c:pt>
                <c:pt idx="309">
                  <c:v>3228</c:v>
                </c:pt>
                <c:pt idx="310">
                  <c:v>3306.6</c:v>
                </c:pt>
                <c:pt idx="311">
                  <c:v>3481.1</c:v>
                </c:pt>
                <c:pt idx="312">
                  <c:v>3606.2</c:v>
                </c:pt>
                <c:pt idx="313">
                  <c:v>376.5</c:v>
                </c:pt>
                <c:pt idx="314">
                  <c:v>733.9</c:v>
                </c:pt>
                <c:pt idx="315">
                  <c:v>1059.2</c:v>
                </c:pt>
                <c:pt idx="316">
                  <c:v>2295.8000000000002</c:v>
                </c:pt>
                <c:pt idx="317">
                  <c:v>3492.3</c:v>
                </c:pt>
                <c:pt idx="318">
                  <c:v>4687.1000000000004</c:v>
                </c:pt>
                <c:pt idx="319">
                  <c:v>5253.3</c:v>
                </c:pt>
                <c:pt idx="320">
                  <c:v>5302.4</c:v>
                </c:pt>
                <c:pt idx="321">
                  <c:v>5350.6</c:v>
                </c:pt>
                <c:pt idx="322">
                  <c:v>5435.3</c:v>
                </c:pt>
                <c:pt idx="323">
                  <c:v>183.9</c:v>
                </c:pt>
                <c:pt idx="324">
                  <c:v>233.1</c:v>
                </c:pt>
                <c:pt idx="325">
                  <c:v>568.20000000000005</c:v>
                </c:pt>
                <c:pt idx="326">
                  <c:v>662.8</c:v>
                </c:pt>
                <c:pt idx="327">
                  <c:v>897.7</c:v>
                </c:pt>
                <c:pt idx="328">
                  <c:v>1492.3</c:v>
                </c:pt>
                <c:pt idx="329">
                  <c:v>2091.6</c:v>
                </c:pt>
                <c:pt idx="330">
                  <c:v>2988</c:v>
                </c:pt>
                <c:pt idx="331">
                  <c:v>3586.2</c:v>
                </c:pt>
                <c:pt idx="332">
                  <c:v>4183.5</c:v>
                </c:pt>
                <c:pt idx="333">
                  <c:v>4580.7</c:v>
                </c:pt>
                <c:pt idx="334">
                  <c:v>4969.7</c:v>
                </c:pt>
                <c:pt idx="335">
                  <c:v>183.7</c:v>
                </c:pt>
                <c:pt idx="336">
                  <c:v>234.5</c:v>
                </c:pt>
                <c:pt idx="337">
                  <c:v>348.7</c:v>
                </c:pt>
                <c:pt idx="338">
                  <c:v>430.1</c:v>
                </c:pt>
                <c:pt idx="339">
                  <c:v>594.9</c:v>
                </c:pt>
                <c:pt idx="340">
                  <c:v>898.1</c:v>
                </c:pt>
                <c:pt idx="341">
                  <c:v>1263.3</c:v>
                </c:pt>
                <c:pt idx="342">
                  <c:v>1973.3</c:v>
                </c:pt>
                <c:pt idx="343">
                  <c:v>2462.4</c:v>
                </c:pt>
                <c:pt idx="344">
                  <c:v>2957.1</c:v>
                </c:pt>
                <c:pt idx="345">
                  <c:v>3202.1</c:v>
                </c:pt>
                <c:pt idx="346">
                  <c:v>3525.1</c:v>
                </c:pt>
                <c:pt idx="347">
                  <c:v>199</c:v>
                </c:pt>
                <c:pt idx="348">
                  <c:v>251</c:v>
                </c:pt>
                <c:pt idx="349">
                  <c:v>296</c:v>
                </c:pt>
                <c:pt idx="350">
                  <c:v>402</c:v>
                </c:pt>
                <c:pt idx="351">
                  <c:v>502</c:v>
                </c:pt>
                <c:pt idx="352">
                  <c:v>2</c:v>
                </c:pt>
                <c:pt idx="353">
                  <c:v>79</c:v>
                </c:pt>
                <c:pt idx="354">
                  <c:v>149</c:v>
                </c:pt>
                <c:pt idx="355">
                  <c:v>199</c:v>
                </c:pt>
                <c:pt idx="356">
                  <c:v>250</c:v>
                </c:pt>
                <c:pt idx="357">
                  <c:v>299</c:v>
                </c:pt>
                <c:pt idx="358">
                  <c:v>404</c:v>
                </c:pt>
                <c:pt idx="359">
                  <c:v>499</c:v>
                </c:pt>
                <c:pt idx="360">
                  <c:v>38</c:v>
                </c:pt>
                <c:pt idx="361">
                  <c:v>150</c:v>
                </c:pt>
                <c:pt idx="362">
                  <c:v>199</c:v>
                </c:pt>
                <c:pt idx="363">
                  <c:v>250</c:v>
                </c:pt>
                <c:pt idx="364">
                  <c:v>299</c:v>
                </c:pt>
                <c:pt idx="365">
                  <c:v>399</c:v>
                </c:pt>
                <c:pt idx="366">
                  <c:v>499</c:v>
                </c:pt>
                <c:pt idx="367">
                  <c:v>2</c:v>
                </c:pt>
                <c:pt idx="368">
                  <c:v>65</c:v>
                </c:pt>
                <c:pt idx="369">
                  <c:v>355</c:v>
                </c:pt>
                <c:pt idx="370">
                  <c:v>553</c:v>
                </c:pt>
                <c:pt idx="371">
                  <c:v>750</c:v>
                </c:pt>
                <c:pt idx="372">
                  <c:v>1000</c:v>
                </c:pt>
                <c:pt idx="373">
                  <c:v>1251</c:v>
                </c:pt>
                <c:pt idx="374">
                  <c:v>1502</c:v>
                </c:pt>
                <c:pt idx="375">
                  <c:v>2002</c:v>
                </c:pt>
                <c:pt idx="376">
                  <c:v>3000</c:v>
                </c:pt>
                <c:pt idx="377">
                  <c:v>4324</c:v>
                </c:pt>
                <c:pt idx="378">
                  <c:v>2</c:v>
                </c:pt>
                <c:pt idx="379">
                  <c:v>84</c:v>
                </c:pt>
                <c:pt idx="380">
                  <c:v>190</c:v>
                </c:pt>
                <c:pt idx="381">
                  <c:v>375</c:v>
                </c:pt>
                <c:pt idx="382">
                  <c:v>549</c:v>
                </c:pt>
                <c:pt idx="383">
                  <c:v>750</c:v>
                </c:pt>
                <c:pt idx="384">
                  <c:v>999</c:v>
                </c:pt>
                <c:pt idx="385">
                  <c:v>1500</c:v>
                </c:pt>
                <c:pt idx="386">
                  <c:v>2000</c:v>
                </c:pt>
                <c:pt idx="387">
                  <c:v>2999</c:v>
                </c:pt>
                <c:pt idx="388">
                  <c:v>4249</c:v>
                </c:pt>
                <c:pt idx="389">
                  <c:v>19</c:v>
                </c:pt>
                <c:pt idx="390">
                  <c:v>85</c:v>
                </c:pt>
                <c:pt idx="391">
                  <c:v>131</c:v>
                </c:pt>
                <c:pt idx="392">
                  <c:v>160</c:v>
                </c:pt>
                <c:pt idx="393">
                  <c:v>185</c:v>
                </c:pt>
                <c:pt idx="394">
                  <c:v>200</c:v>
                </c:pt>
                <c:pt idx="395">
                  <c:v>250</c:v>
                </c:pt>
                <c:pt idx="396">
                  <c:v>299</c:v>
                </c:pt>
                <c:pt idx="397">
                  <c:v>399</c:v>
                </c:pt>
                <c:pt idx="398">
                  <c:v>500</c:v>
                </c:pt>
                <c:pt idx="399">
                  <c:v>60</c:v>
                </c:pt>
                <c:pt idx="400">
                  <c:v>123</c:v>
                </c:pt>
                <c:pt idx="401">
                  <c:v>59</c:v>
                </c:pt>
                <c:pt idx="402">
                  <c:v>200</c:v>
                </c:pt>
                <c:pt idx="403">
                  <c:v>250</c:v>
                </c:pt>
                <c:pt idx="404">
                  <c:v>299</c:v>
                </c:pt>
                <c:pt idx="405">
                  <c:v>399</c:v>
                </c:pt>
                <c:pt idx="406">
                  <c:v>498</c:v>
                </c:pt>
                <c:pt idx="407">
                  <c:v>82</c:v>
                </c:pt>
                <c:pt idx="408">
                  <c:v>500.6</c:v>
                </c:pt>
                <c:pt idx="409">
                  <c:v>1000.8</c:v>
                </c:pt>
                <c:pt idx="410">
                  <c:v>2499.6</c:v>
                </c:pt>
                <c:pt idx="411">
                  <c:v>3000.4</c:v>
                </c:pt>
                <c:pt idx="412">
                  <c:v>3580.6</c:v>
                </c:pt>
                <c:pt idx="413">
                  <c:v>2499.4</c:v>
                </c:pt>
                <c:pt idx="414">
                  <c:v>3000.2</c:v>
                </c:pt>
                <c:pt idx="415">
                  <c:v>4000.8</c:v>
                </c:pt>
                <c:pt idx="416">
                  <c:v>4998.8999999999996</c:v>
                </c:pt>
                <c:pt idx="417">
                  <c:v>3998.9</c:v>
                </c:pt>
                <c:pt idx="418">
                  <c:v>4500.3999999999996</c:v>
                </c:pt>
                <c:pt idx="419">
                  <c:v>500.8</c:v>
                </c:pt>
                <c:pt idx="420">
                  <c:v>999</c:v>
                </c:pt>
                <c:pt idx="421">
                  <c:v>1400.4</c:v>
                </c:pt>
                <c:pt idx="422">
                  <c:v>1998.4</c:v>
                </c:pt>
                <c:pt idx="423">
                  <c:v>3499.5</c:v>
                </c:pt>
                <c:pt idx="424">
                  <c:v>1399</c:v>
                </c:pt>
                <c:pt idx="425">
                  <c:v>2000.1</c:v>
                </c:pt>
                <c:pt idx="426">
                  <c:v>2499.8000000000002</c:v>
                </c:pt>
                <c:pt idx="427">
                  <c:v>2999.8</c:v>
                </c:pt>
                <c:pt idx="428">
                  <c:v>499.4</c:v>
                </c:pt>
                <c:pt idx="429">
                  <c:v>1000.8</c:v>
                </c:pt>
                <c:pt idx="430">
                  <c:v>1401.3</c:v>
                </c:pt>
                <c:pt idx="431">
                  <c:v>2000.3</c:v>
                </c:pt>
                <c:pt idx="432">
                  <c:v>2501</c:v>
                </c:pt>
                <c:pt idx="433">
                  <c:v>2900.1</c:v>
                </c:pt>
                <c:pt idx="434">
                  <c:v>999.4</c:v>
                </c:pt>
                <c:pt idx="435">
                  <c:v>1400.6</c:v>
                </c:pt>
                <c:pt idx="436">
                  <c:v>1719.4</c:v>
                </c:pt>
                <c:pt idx="437">
                  <c:v>499.6</c:v>
                </c:pt>
                <c:pt idx="438">
                  <c:v>999.4</c:v>
                </c:pt>
                <c:pt idx="439">
                  <c:v>1399.4</c:v>
                </c:pt>
                <c:pt idx="440">
                  <c:v>1799.8</c:v>
                </c:pt>
                <c:pt idx="441">
                  <c:v>1999.1</c:v>
                </c:pt>
                <c:pt idx="442">
                  <c:v>2249.6</c:v>
                </c:pt>
                <c:pt idx="443">
                  <c:v>1000.1</c:v>
                </c:pt>
                <c:pt idx="444">
                  <c:v>1400.3</c:v>
                </c:pt>
                <c:pt idx="445">
                  <c:v>2000</c:v>
                </c:pt>
                <c:pt idx="446">
                  <c:v>2999</c:v>
                </c:pt>
                <c:pt idx="447">
                  <c:v>3499.9</c:v>
                </c:pt>
                <c:pt idx="448">
                  <c:v>501.7</c:v>
                </c:pt>
                <c:pt idx="449">
                  <c:v>1001.4</c:v>
                </c:pt>
                <c:pt idx="450">
                  <c:v>1500.3</c:v>
                </c:pt>
                <c:pt idx="451">
                  <c:v>2000.4</c:v>
                </c:pt>
                <c:pt idx="452">
                  <c:v>2530.9</c:v>
                </c:pt>
                <c:pt idx="461">
                  <c:v>2</c:v>
                </c:pt>
                <c:pt idx="462">
                  <c:v>21</c:v>
                </c:pt>
                <c:pt idx="463">
                  <c:v>41</c:v>
                </c:pt>
                <c:pt idx="464">
                  <c:v>60</c:v>
                </c:pt>
                <c:pt idx="465">
                  <c:v>92</c:v>
                </c:pt>
                <c:pt idx="466">
                  <c:v>201</c:v>
                </c:pt>
                <c:pt idx="467">
                  <c:v>250</c:v>
                </c:pt>
                <c:pt idx="468">
                  <c:v>328</c:v>
                </c:pt>
                <c:pt idx="469">
                  <c:v>502</c:v>
                </c:pt>
                <c:pt idx="470">
                  <c:v>999</c:v>
                </c:pt>
                <c:pt idx="471">
                  <c:v>1802</c:v>
                </c:pt>
                <c:pt idx="472">
                  <c:v>2</c:v>
                </c:pt>
                <c:pt idx="473">
                  <c:v>30</c:v>
                </c:pt>
                <c:pt idx="474">
                  <c:v>60</c:v>
                </c:pt>
                <c:pt idx="475">
                  <c:v>70</c:v>
                </c:pt>
                <c:pt idx="476">
                  <c:v>100</c:v>
                </c:pt>
                <c:pt idx="477">
                  <c:v>199</c:v>
                </c:pt>
                <c:pt idx="478">
                  <c:v>499</c:v>
                </c:pt>
                <c:pt idx="479">
                  <c:v>999</c:v>
                </c:pt>
                <c:pt idx="480">
                  <c:v>1499</c:v>
                </c:pt>
                <c:pt idx="481">
                  <c:v>1800</c:v>
                </c:pt>
                <c:pt idx="482">
                  <c:v>3</c:v>
                </c:pt>
                <c:pt idx="483">
                  <c:v>50</c:v>
                </c:pt>
                <c:pt idx="484">
                  <c:v>101</c:v>
                </c:pt>
                <c:pt idx="485">
                  <c:v>150</c:v>
                </c:pt>
                <c:pt idx="486">
                  <c:v>174</c:v>
                </c:pt>
                <c:pt idx="487">
                  <c:v>1007</c:v>
                </c:pt>
                <c:pt idx="488">
                  <c:v>2003</c:v>
                </c:pt>
                <c:pt idx="489">
                  <c:v>3004</c:v>
                </c:pt>
                <c:pt idx="490">
                  <c:v>4036</c:v>
                </c:pt>
                <c:pt idx="491">
                  <c:v>3</c:v>
                </c:pt>
                <c:pt idx="492">
                  <c:v>50</c:v>
                </c:pt>
                <c:pt idx="493">
                  <c:v>101</c:v>
                </c:pt>
                <c:pt idx="494">
                  <c:v>152</c:v>
                </c:pt>
                <c:pt idx="495">
                  <c:v>502</c:v>
                </c:pt>
                <c:pt idx="496">
                  <c:v>1503</c:v>
                </c:pt>
                <c:pt idx="497">
                  <c:v>2</c:v>
                </c:pt>
                <c:pt idx="498">
                  <c:v>31</c:v>
                </c:pt>
                <c:pt idx="499">
                  <c:v>75</c:v>
                </c:pt>
                <c:pt idx="500">
                  <c:v>100</c:v>
                </c:pt>
                <c:pt idx="501">
                  <c:v>151</c:v>
                </c:pt>
                <c:pt idx="502">
                  <c:v>401</c:v>
                </c:pt>
                <c:pt idx="503">
                  <c:v>1501</c:v>
                </c:pt>
                <c:pt idx="504">
                  <c:v>2501</c:v>
                </c:pt>
                <c:pt idx="505">
                  <c:v>3501</c:v>
                </c:pt>
                <c:pt idx="506">
                  <c:v>2</c:v>
                </c:pt>
                <c:pt idx="507">
                  <c:v>51</c:v>
                </c:pt>
                <c:pt idx="508">
                  <c:v>100</c:v>
                </c:pt>
                <c:pt idx="509">
                  <c:v>199</c:v>
                </c:pt>
                <c:pt idx="510">
                  <c:v>400</c:v>
                </c:pt>
                <c:pt idx="511">
                  <c:v>751</c:v>
                </c:pt>
                <c:pt idx="512">
                  <c:v>4002</c:v>
                </c:pt>
                <c:pt idx="513">
                  <c:v>3</c:v>
                </c:pt>
                <c:pt idx="514">
                  <c:v>20</c:v>
                </c:pt>
                <c:pt idx="515">
                  <c:v>51</c:v>
                </c:pt>
                <c:pt idx="516">
                  <c:v>90</c:v>
                </c:pt>
                <c:pt idx="517">
                  <c:v>150</c:v>
                </c:pt>
                <c:pt idx="518">
                  <c:v>199</c:v>
                </c:pt>
                <c:pt idx="519">
                  <c:v>398</c:v>
                </c:pt>
                <c:pt idx="520">
                  <c:v>598</c:v>
                </c:pt>
                <c:pt idx="521">
                  <c:v>999</c:v>
                </c:pt>
                <c:pt idx="522">
                  <c:v>2500</c:v>
                </c:pt>
                <c:pt idx="523">
                  <c:v>2</c:v>
                </c:pt>
                <c:pt idx="524">
                  <c:v>30</c:v>
                </c:pt>
                <c:pt idx="525">
                  <c:v>60</c:v>
                </c:pt>
                <c:pt idx="526">
                  <c:v>90</c:v>
                </c:pt>
                <c:pt idx="527">
                  <c:v>109</c:v>
                </c:pt>
                <c:pt idx="528">
                  <c:v>2</c:v>
                </c:pt>
                <c:pt idx="529">
                  <c:v>11</c:v>
                </c:pt>
                <c:pt idx="530">
                  <c:v>19</c:v>
                </c:pt>
                <c:pt idx="531">
                  <c:v>30</c:v>
                </c:pt>
                <c:pt idx="532">
                  <c:v>40</c:v>
                </c:pt>
                <c:pt idx="533">
                  <c:v>50</c:v>
                </c:pt>
                <c:pt idx="534">
                  <c:v>70</c:v>
                </c:pt>
                <c:pt idx="535">
                  <c:v>110</c:v>
                </c:pt>
                <c:pt idx="536">
                  <c:v>139</c:v>
                </c:pt>
                <c:pt idx="537">
                  <c:v>150</c:v>
                </c:pt>
                <c:pt idx="538">
                  <c:v>2</c:v>
                </c:pt>
                <c:pt idx="539">
                  <c:v>10</c:v>
                </c:pt>
                <c:pt idx="540">
                  <c:v>20</c:v>
                </c:pt>
                <c:pt idx="541">
                  <c:v>29</c:v>
                </c:pt>
                <c:pt idx="542">
                  <c:v>60</c:v>
                </c:pt>
                <c:pt idx="543">
                  <c:v>79</c:v>
                </c:pt>
                <c:pt idx="544">
                  <c:v>120</c:v>
                </c:pt>
                <c:pt idx="545">
                  <c:v>129</c:v>
                </c:pt>
                <c:pt idx="546">
                  <c:v>140</c:v>
                </c:pt>
                <c:pt idx="547">
                  <c:v>3</c:v>
                </c:pt>
                <c:pt idx="548">
                  <c:v>51</c:v>
                </c:pt>
                <c:pt idx="549">
                  <c:v>120</c:v>
                </c:pt>
                <c:pt idx="550">
                  <c:v>199</c:v>
                </c:pt>
                <c:pt idx="551">
                  <c:v>302.39999999999998</c:v>
                </c:pt>
                <c:pt idx="552">
                  <c:v>2</c:v>
                </c:pt>
                <c:pt idx="553">
                  <c:v>40</c:v>
                </c:pt>
                <c:pt idx="554">
                  <c:v>59</c:v>
                </c:pt>
                <c:pt idx="555">
                  <c:v>81</c:v>
                </c:pt>
                <c:pt idx="556">
                  <c:v>101</c:v>
                </c:pt>
                <c:pt idx="557">
                  <c:v>199</c:v>
                </c:pt>
                <c:pt idx="558">
                  <c:v>2</c:v>
                </c:pt>
                <c:pt idx="559">
                  <c:v>20</c:v>
                </c:pt>
                <c:pt idx="560">
                  <c:v>40</c:v>
                </c:pt>
                <c:pt idx="561">
                  <c:v>60</c:v>
                </c:pt>
                <c:pt idx="562">
                  <c:v>91</c:v>
                </c:pt>
                <c:pt idx="563">
                  <c:v>200</c:v>
                </c:pt>
                <c:pt idx="564">
                  <c:v>250</c:v>
                </c:pt>
                <c:pt idx="565">
                  <c:v>31</c:v>
                </c:pt>
                <c:pt idx="566">
                  <c:v>50.2</c:v>
                </c:pt>
                <c:pt idx="567">
                  <c:v>100.1</c:v>
                </c:pt>
                <c:pt idx="568">
                  <c:v>199.1</c:v>
                </c:pt>
                <c:pt idx="569">
                  <c:v>6</c:v>
                </c:pt>
                <c:pt idx="570">
                  <c:v>30.8</c:v>
                </c:pt>
                <c:pt idx="571">
                  <c:v>4.9000000000000004</c:v>
                </c:pt>
                <c:pt idx="572">
                  <c:v>25.9</c:v>
                </c:pt>
                <c:pt idx="573">
                  <c:v>51.5</c:v>
                </c:pt>
                <c:pt idx="574">
                  <c:v>68.5</c:v>
                </c:pt>
                <c:pt idx="575">
                  <c:v>5.5</c:v>
                </c:pt>
                <c:pt idx="576">
                  <c:v>50.5</c:v>
                </c:pt>
                <c:pt idx="577">
                  <c:v>94.8</c:v>
                </c:pt>
                <c:pt idx="578">
                  <c:v>5.3</c:v>
                </c:pt>
                <c:pt idx="579">
                  <c:v>50</c:v>
                </c:pt>
                <c:pt idx="580">
                  <c:v>97.9</c:v>
                </c:pt>
                <c:pt idx="581">
                  <c:v>199.6</c:v>
                </c:pt>
                <c:pt idx="582">
                  <c:v>298.89999999999998</c:v>
                </c:pt>
                <c:pt idx="583">
                  <c:v>298.89999999999998</c:v>
                </c:pt>
                <c:pt idx="584">
                  <c:v>5.3</c:v>
                </c:pt>
                <c:pt idx="585">
                  <c:v>48.9</c:v>
                </c:pt>
                <c:pt idx="586">
                  <c:v>99.5</c:v>
                </c:pt>
                <c:pt idx="587">
                  <c:v>99.5</c:v>
                </c:pt>
                <c:pt idx="588">
                  <c:v>198.8</c:v>
                </c:pt>
                <c:pt idx="589">
                  <c:v>497.6</c:v>
                </c:pt>
                <c:pt idx="590">
                  <c:v>497.6</c:v>
                </c:pt>
                <c:pt idx="591">
                  <c:v>991.5</c:v>
                </c:pt>
                <c:pt idx="592">
                  <c:v>1978.3</c:v>
                </c:pt>
                <c:pt idx="593">
                  <c:v>7.1</c:v>
                </c:pt>
                <c:pt idx="594">
                  <c:v>27</c:v>
                </c:pt>
                <c:pt idx="595">
                  <c:v>50.6</c:v>
                </c:pt>
                <c:pt idx="596">
                  <c:v>100</c:v>
                </c:pt>
                <c:pt idx="597">
                  <c:v>149.4</c:v>
                </c:pt>
                <c:pt idx="598">
                  <c:v>200.6</c:v>
                </c:pt>
                <c:pt idx="599">
                  <c:v>496.8</c:v>
                </c:pt>
                <c:pt idx="600">
                  <c:v>793.7</c:v>
                </c:pt>
                <c:pt idx="601">
                  <c:v>993</c:v>
                </c:pt>
                <c:pt idx="602">
                  <c:v>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8-4ECD-A2E1-2D4060A8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06003"/>
        <c:axId val="76863973"/>
      </c:scatterChart>
      <c:valAx>
        <c:axId val="514906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d30Si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863973"/>
        <c:crosses val="autoZero"/>
        <c:crossBetween val="midCat"/>
      </c:valAx>
      <c:valAx>
        <c:axId val="76863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4906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19</xdr:row>
      <xdr:rowOff>76200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19</xdr:row>
      <xdr:rowOff>76200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gupubs.onlinelibrary.wiley.com/doi/full/10.1029/2020GB006538" TargetMode="External"/><Relationship Id="rId1" Type="http://schemas.openxmlformats.org/officeDocument/2006/relationships/hyperlink" Target="https://www.bco-dmo.org/dataset/809612/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agupubs.onlinelibrary.wiley.com/doi/full/10.1029/2020GB00653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585"/>
  <sheetViews>
    <sheetView topLeftCell="A1410" workbookViewId="0"/>
  </sheetViews>
  <sheetFormatPr defaultColWidth="14.36328125" defaultRowHeight="15.75" customHeight="1"/>
  <cols>
    <col min="1" max="1" width="6.08984375" customWidth="1"/>
    <col min="2" max="2" width="6.54296875" customWidth="1"/>
    <col min="4" max="4" width="51.7265625" customWidth="1"/>
    <col min="5" max="5" width="23.36328125" customWidth="1"/>
    <col min="6" max="6" width="7.54296875" customWidth="1"/>
    <col min="7" max="7" width="10.54296875" customWidth="1"/>
    <col min="8" max="8" width="9.54296875" customWidth="1"/>
    <col min="9" max="9" width="10.36328125" customWidth="1"/>
    <col min="10" max="10" width="6.08984375" customWidth="1"/>
    <col min="11" max="11" width="1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2.5">
      <c r="A2" s="2">
        <v>0.8</v>
      </c>
      <c r="B2" s="2">
        <v>0.1</v>
      </c>
      <c r="C2" s="2" t="s">
        <v>12</v>
      </c>
      <c r="D2" s="2" t="s">
        <v>13</v>
      </c>
      <c r="E2" s="2" t="s">
        <v>14</v>
      </c>
      <c r="F2" s="2">
        <v>23</v>
      </c>
      <c r="G2" s="2">
        <v>-158</v>
      </c>
      <c r="H2" s="2">
        <v>300</v>
      </c>
      <c r="K2" s="2" t="s">
        <v>15</v>
      </c>
    </row>
    <row r="3" spans="1:12" ht="12.5">
      <c r="A3" s="2">
        <v>0.7</v>
      </c>
      <c r="B3" s="2">
        <v>0.1</v>
      </c>
      <c r="C3" s="2" t="s">
        <v>12</v>
      </c>
      <c r="D3" s="2" t="s">
        <v>13</v>
      </c>
      <c r="E3" s="2" t="s">
        <v>14</v>
      </c>
      <c r="F3" s="2">
        <v>23</v>
      </c>
      <c r="G3" s="2">
        <v>-158</v>
      </c>
      <c r="H3" s="2">
        <v>800</v>
      </c>
      <c r="K3" s="2" t="s">
        <v>15</v>
      </c>
    </row>
    <row r="4" spans="1:12" ht="12.5">
      <c r="A4" s="2">
        <v>0.7</v>
      </c>
      <c r="B4" s="2">
        <v>0.1</v>
      </c>
      <c r="C4" s="2" t="s">
        <v>12</v>
      </c>
      <c r="D4" s="2" t="s">
        <v>13</v>
      </c>
      <c r="E4" s="2" t="s">
        <v>14</v>
      </c>
      <c r="F4" s="2">
        <v>23</v>
      </c>
      <c r="G4" s="2">
        <v>-158</v>
      </c>
      <c r="H4" s="2">
        <v>1000</v>
      </c>
      <c r="K4" s="2" t="s">
        <v>15</v>
      </c>
    </row>
    <row r="5" spans="1:12" ht="12.5">
      <c r="A5" s="2">
        <v>0.8</v>
      </c>
      <c r="B5" s="2">
        <v>0.1</v>
      </c>
      <c r="C5" s="2" t="s">
        <v>12</v>
      </c>
      <c r="D5" s="2" t="s">
        <v>13</v>
      </c>
      <c r="E5" s="2" t="s">
        <v>14</v>
      </c>
      <c r="F5" s="2">
        <v>23</v>
      </c>
      <c r="G5" s="2">
        <v>-158</v>
      </c>
      <c r="H5" s="2">
        <v>1500</v>
      </c>
      <c r="K5" s="2" t="s">
        <v>15</v>
      </c>
    </row>
    <row r="6" spans="1:12" ht="12.5">
      <c r="A6" s="2">
        <v>0.6</v>
      </c>
      <c r="B6" s="2">
        <v>0.1</v>
      </c>
      <c r="C6" s="2" t="s">
        <v>12</v>
      </c>
      <c r="D6" s="2" t="s">
        <v>13</v>
      </c>
      <c r="E6" s="2" t="s">
        <v>14</v>
      </c>
      <c r="F6" s="2">
        <v>23</v>
      </c>
      <c r="G6" s="2">
        <v>-158</v>
      </c>
      <c r="H6" s="2">
        <v>2000</v>
      </c>
      <c r="K6" s="2" t="s">
        <v>15</v>
      </c>
    </row>
    <row r="7" spans="1:12" ht="12.5">
      <c r="A7" s="2">
        <v>0.8</v>
      </c>
      <c r="B7" s="2">
        <v>0.1</v>
      </c>
      <c r="C7" s="2" t="s">
        <v>12</v>
      </c>
      <c r="D7" s="2" t="s">
        <v>13</v>
      </c>
      <c r="E7" s="2" t="s">
        <v>14</v>
      </c>
      <c r="F7" s="2">
        <v>23</v>
      </c>
      <c r="G7" s="2">
        <v>-158</v>
      </c>
      <c r="H7" s="2">
        <v>2500</v>
      </c>
      <c r="K7" s="2" t="s">
        <v>15</v>
      </c>
    </row>
    <row r="8" spans="1:12" ht="12.5">
      <c r="A8" s="2">
        <v>1</v>
      </c>
      <c r="B8" s="2">
        <v>0.1</v>
      </c>
      <c r="C8" s="2" t="s">
        <v>12</v>
      </c>
      <c r="D8" s="2" t="s">
        <v>13</v>
      </c>
      <c r="E8" s="2" t="s">
        <v>14</v>
      </c>
      <c r="F8" s="2">
        <v>23</v>
      </c>
      <c r="G8" s="2">
        <v>-158</v>
      </c>
      <c r="H8" s="2">
        <v>3000</v>
      </c>
      <c r="K8" s="2" t="s">
        <v>15</v>
      </c>
    </row>
    <row r="9" spans="1:12" ht="12.5">
      <c r="A9" s="2">
        <v>1</v>
      </c>
      <c r="B9" s="2">
        <v>0.1</v>
      </c>
      <c r="C9" s="2" t="s">
        <v>12</v>
      </c>
      <c r="D9" s="2" t="s">
        <v>13</v>
      </c>
      <c r="E9" s="2" t="s">
        <v>14</v>
      </c>
      <c r="F9" s="2">
        <v>23</v>
      </c>
      <c r="G9" s="2">
        <v>-158</v>
      </c>
      <c r="H9" s="2">
        <v>3000</v>
      </c>
      <c r="K9" s="2" t="s">
        <v>15</v>
      </c>
    </row>
    <row r="10" spans="1:12" ht="12.5">
      <c r="A10" s="2">
        <v>0.9</v>
      </c>
      <c r="B10" s="2">
        <v>0.1</v>
      </c>
      <c r="C10" s="2" t="s">
        <v>12</v>
      </c>
      <c r="D10" s="2" t="s">
        <v>13</v>
      </c>
      <c r="E10" s="2" t="s">
        <v>14</v>
      </c>
      <c r="F10" s="2">
        <v>23</v>
      </c>
      <c r="G10" s="2">
        <v>-158</v>
      </c>
      <c r="H10" s="2">
        <v>3500</v>
      </c>
      <c r="K10" s="2" t="s">
        <v>15</v>
      </c>
    </row>
    <row r="11" spans="1:12" ht="12.5">
      <c r="A11" s="2">
        <v>0.8</v>
      </c>
      <c r="B11" s="2">
        <v>0.1</v>
      </c>
      <c r="C11" s="2" t="s">
        <v>12</v>
      </c>
      <c r="D11" s="2" t="s">
        <v>13</v>
      </c>
      <c r="E11" s="2" t="s">
        <v>14</v>
      </c>
      <c r="F11" s="2">
        <v>23</v>
      </c>
      <c r="G11" s="2">
        <v>-158</v>
      </c>
      <c r="H11" s="2">
        <v>4000</v>
      </c>
      <c r="K11" s="2" t="s">
        <v>15</v>
      </c>
    </row>
    <row r="12" spans="1:12" ht="12.5">
      <c r="A12" s="2">
        <v>0.8</v>
      </c>
      <c r="B12" s="2">
        <v>0.1</v>
      </c>
      <c r="C12" s="2" t="s">
        <v>12</v>
      </c>
      <c r="D12" s="2" t="s">
        <v>13</v>
      </c>
      <c r="E12" s="2" t="s">
        <v>14</v>
      </c>
      <c r="F12" s="2">
        <v>23</v>
      </c>
      <c r="G12" s="2">
        <v>-158</v>
      </c>
      <c r="H12" s="2">
        <v>4500</v>
      </c>
      <c r="K12" s="2" t="s">
        <v>15</v>
      </c>
    </row>
    <row r="13" spans="1:12" ht="12.5">
      <c r="A13" s="2">
        <v>1</v>
      </c>
      <c r="B13" s="2">
        <v>0.1</v>
      </c>
      <c r="C13" s="2" t="s">
        <v>12</v>
      </c>
      <c r="D13" s="2" t="s">
        <v>13</v>
      </c>
      <c r="E13" s="2" t="s">
        <v>14</v>
      </c>
      <c r="F13" s="2">
        <v>31</v>
      </c>
      <c r="G13" s="2">
        <v>-137</v>
      </c>
      <c r="H13" s="2">
        <v>200</v>
      </c>
      <c r="K13" s="2" t="s">
        <v>15</v>
      </c>
    </row>
    <row r="14" spans="1:12" ht="12.5">
      <c r="A14" s="2">
        <v>1</v>
      </c>
      <c r="B14" s="2">
        <v>0.1</v>
      </c>
      <c r="C14" s="2" t="s">
        <v>12</v>
      </c>
      <c r="D14" s="2" t="s">
        <v>13</v>
      </c>
      <c r="E14" s="2" t="s">
        <v>14</v>
      </c>
      <c r="F14" s="2">
        <v>31</v>
      </c>
      <c r="G14" s="2">
        <v>-137</v>
      </c>
      <c r="H14" s="2">
        <v>300</v>
      </c>
      <c r="K14" s="2" t="s">
        <v>15</v>
      </c>
    </row>
    <row r="15" spans="1:12" ht="12.5">
      <c r="A15" s="2">
        <v>0.7</v>
      </c>
      <c r="B15" s="2">
        <v>0.1</v>
      </c>
      <c r="C15" s="2" t="s">
        <v>12</v>
      </c>
      <c r="D15" s="2" t="s">
        <v>13</v>
      </c>
      <c r="E15" s="2" t="s">
        <v>14</v>
      </c>
      <c r="F15" s="2">
        <v>31</v>
      </c>
      <c r="G15" s="2">
        <v>-137</v>
      </c>
      <c r="H15" s="2">
        <v>400</v>
      </c>
      <c r="K15" s="2" t="s">
        <v>15</v>
      </c>
    </row>
    <row r="16" spans="1:12" ht="12.5">
      <c r="A16" s="2">
        <v>0.7</v>
      </c>
      <c r="B16" s="2">
        <v>0.1</v>
      </c>
      <c r="C16" s="2" t="s">
        <v>12</v>
      </c>
      <c r="D16" s="2" t="s">
        <v>13</v>
      </c>
      <c r="E16" s="2" t="s">
        <v>14</v>
      </c>
      <c r="F16" s="2">
        <v>31</v>
      </c>
      <c r="G16" s="2">
        <v>-137</v>
      </c>
      <c r="H16" s="2">
        <v>700</v>
      </c>
      <c r="K16" s="2" t="s">
        <v>15</v>
      </c>
    </row>
    <row r="17" spans="1:11" ht="12.5">
      <c r="A17" s="2">
        <v>0.7</v>
      </c>
      <c r="B17" s="2">
        <v>0.1</v>
      </c>
      <c r="C17" s="2" t="s">
        <v>12</v>
      </c>
      <c r="D17" s="2" t="s">
        <v>13</v>
      </c>
      <c r="E17" s="2" t="s">
        <v>14</v>
      </c>
      <c r="F17" s="2">
        <v>31</v>
      </c>
      <c r="G17" s="2">
        <v>-137</v>
      </c>
      <c r="H17" s="2">
        <v>900</v>
      </c>
      <c r="K17" s="2" t="s">
        <v>15</v>
      </c>
    </row>
    <row r="18" spans="1:11" ht="12.5">
      <c r="A18" s="2">
        <v>0.8</v>
      </c>
      <c r="B18" s="2">
        <v>0.1</v>
      </c>
      <c r="C18" s="2" t="s">
        <v>12</v>
      </c>
      <c r="D18" s="2" t="s">
        <v>13</v>
      </c>
      <c r="E18" s="2" t="s">
        <v>14</v>
      </c>
      <c r="F18" s="2">
        <v>31</v>
      </c>
      <c r="G18" s="2">
        <v>-137</v>
      </c>
      <c r="H18" s="2">
        <v>1000</v>
      </c>
      <c r="K18" s="2" t="s">
        <v>15</v>
      </c>
    </row>
    <row r="19" spans="1:11" ht="12.5">
      <c r="A19" s="2">
        <v>1.7</v>
      </c>
      <c r="B19" s="2">
        <v>0.1</v>
      </c>
      <c r="C19" s="2" t="s">
        <v>12</v>
      </c>
      <c r="D19" s="2" t="s">
        <v>13</v>
      </c>
      <c r="E19" s="2" t="s">
        <v>16</v>
      </c>
      <c r="F19" s="2">
        <v>36</v>
      </c>
      <c r="G19" s="2">
        <v>-122</v>
      </c>
      <c r="H19" s="2">
        <v>10</v>
      </c>
      <c r="K19" s="2" t="s">
        <v>15</v>
      </c>
    </row>
    <row r="20" spans="1:11" ht="12.5">
      <c r="A20" s="2">
        <v>1.4</v>
      </c>
      <c r="B20" s="2">
        <v>0.1</v>
      </c>
      <c r="C20" s="2" t="s">
        <v>12</v>
      </c>
      <c r="D20" s="2" t="s">
        <v>13</v>
      </c>
      <c r="E20" s="2" t="s">
        <v>16</v>
      </c>
      <c r="F20" s="2">
        <v>36</v>
      </c>
      <c r="G20" s="2">
        <v>-122</v>
      </c>
      <c r="H20" s="2">
        <v>30</v>
      </c>
      <c r="K20" s="2" t="s">
        <v>15</v>
      </c>
    </row>
    <row r="21" spans="1:11" ht="12.5">
      <c r="A21" s="2">
        <v>1.3</v>
      </c>
      <c r="B21" s="2">
        <v>0.1</v>
      </c>
      <c r="C21" s="2" t="s">
        <v>12</v>
      </c>
      <c r="D21" s="2" t="s">
        <v>13</v>
      </c>
      <c r="E21" s="2" t="s">
        <v>16</v>
      </c>
      <c r="F21" s="2">
        <v>36</v>
      </c>
      <c r="G21" s="2">
        <v>-122</v>
      </c>
      <c r="H21" s="2">
        <v>40</v>
      </c>
      <c r="K21" s="2" t="s">
        <v>15</v>
      </c>
    </row>
    <row r="22" spans="1:11" ht="12.5">
      <c r="A22" s="2">
        <v>1.3</v>
      </c>
      <c r="B22" s="2">
        <v>0.1</v>
      </c>
      <c r="C22" s="2" t="s">
        <v>12</v>
      </c>
      <c r="D22" s="2" t="s">
        <v>13</v>
      </c>
      <c r="E22" s="2" t="s">
        <v>16</v>
      </c>
      <c r="F22" s="2">
        <v>36</v>
      </c>
      <c r="G22" s="2">
        <v>-122</v>
      </c>
      <c r="H22" s="2">
        <v>50</v>
      </c>
      <c r="K22" s="2" t="s">
        <v>15</v>
      </c>
    </row>
    <row r="23" spans="1:11" ht="12.5">
      <c r="A23" s="2">
        <v>1.3</v>
      </c>
      <c r="B23" s="2">
        <v>0.1</v>
      </c>
      <c r="C23" s="2" t="s">
        <v>12</v>
      </c>
      <c r="D23" s="2" t="s">
        <v>13</v>
      </c>
      <c r="E23" s="2" t="s">
        <v>16</v>
      </c>
      <c r="F23" s="2">
        <v>36</v>
      </c>
      <c r="G23" s="2">
        <v>-122</v>
      </c>
      <c r="H23" s="2">
        <v>60</v>
      </c>
      <c r="K23" s="2" t="s">
        <v>15</v>
      </c>
    </row>
    <row r="24" spans="1:11" ht="12.5">
      <c r="A24" s="2">
        <v>1.1000000000000001</v>
      </c>
      <c r="B24" s="2">
        <v>0.1</v>
      </c>
      <c r="C24" s="2" t="s">
        <v>12</v>
      </c>
      <c r="D24" s="2" t="s">
        <v>13</v>
      </c>
      <c r="E24" s="2" t="s">
        <v>16</v>
      </c>
      <c r="F24" s="2">
        <v>36</v>
      </c>
      <c r="G24" s="2">
        <v>-122</v>
      </c>
      <c r="H24" s="2">
        <v>80</v>
      </c>
      <c r="K24" s="2" t="s">
        <v>15</v>
      </c>
    </row>
    <row r="25" spans="1:11" ht="12.5">
      <c r="A25" s="2">
        <v>1.2</v>
      </c>
      <c r="B25" s="2">
        <v>0.1</v>
      </c>
      <c r="C25" s="2" t="s">
        <v>12</v>
      </c>
      <c r="D25" s="2" t="s">
        <v>13</v>
      </c>
      <c r="E25" s="2" t="s">
        <v>16</v>
      </c>
      <c r="F25" s="2">
        <v>36</v>
      </c>
      <c r="G25" s="2">
        <v>-122</v>
      </c>
      <c r="H25" s="2">
        <v>90</v>
      </c>
      <c r="K25" s="2" t="s">
        <v>15</v>
      </c>
    </row>
    <row r="26" spans="1:11" ht="12.5">
      <c r="A26" s="2">
        <v>1.2</v>
      </c>
      <c r="B26" s="2">
        <v>0.1</v>
      </c>
      <c r="C26" s="2" t="s">
        <v>12</v>
      </c>
      <c r="D26" s="2" t="s">
        <v>13</v>
      </c>
      <c r="E26" s="2" t="s">
        <v>17</v>
      </c>
      <c r="F26" s="2">
        <v>34</v>
      </c>
      <c r="G26" s="2">
        <v>-119</v>
      </c>
      <c r="H26" s="2">
        <v>10</v>
      </c>
      <c r="K26" s="2" t="s">
        <v>15</v>
      </c>
    </row>
    <row r="27" spans="1:11" ht="12.5">
      <c r="A27" s="2">
        <v>1.5</v>
      </c>
      <c r="B27" s="2">
        <v>0.1</v>
      </c>
      <c r="C27" s="2" t="s">
        <v>12</v>
      </c>
      <c r="D27" s="2" t="s">
        <v>13</v>
      </c>
      <c r="E27" s="2" t="s">
        <v>17</v>
      </c>
      <c r="F27" s="2">
        <v>34</v>
      </c>
      <c r="G27" s="2">
        <v>-119</v>
      </c>
      <c r="H27" s="2">
        <v>10</v>
      </c>
      <c r="K27" s="2" t="s">
        <v>15</v>
      </c>
    </row>
    <row r="28" spans="1:11" ht="12.5">
      <c r="A28" s="2">
        <v>1.3</v>
      </c>
      <c r="B28" s="2">
        <v>0.1</v>
      </c>
      <c r="C28" s="2" t="s">
        <v>12</v>
      </c>
      <c r="D28" s="2" t="s">
        <v>13</v>
      </c>
      <c r="E28" s="2" t="s">
        <v>18</v>
      </c>
      <c r="H28" s="2">
        <v>200</v>
      </c>
      <c r="K28" s="2" t="s">
        <v>15</v>
      </c>
    </row>
    <row r="29" spans="1:11" ht="12.5">
      <c r="A29" s="2">
        <v>1.3</v>
      </c>
      <c r="B29" s="2">
        <v>0.1</v>
      </c>
      <c r="C29" s="2" t="s">
        <v>12</v>
      </c>
      <c r="D29" s="2" t="s">
        <v>13</v>
      </c>
      <c r="E29" s="2" t="s">
        <v>18</v>
      </c>
      <c r="H29" s="2">
        <v>500</v>
      </c>
      <c r="K29" s="2" t="s">
        <v>15</v>
      </c>
    </row>
    <row r="30" spans="1:11" ht="12.5">
      <c r="A30" s="2">
        <v>1</v>
      </c>
      <c r="B30" s="2">
        <v>0.1</v>
      </c>
      <c r="C30" s="2" t="s">
        <v>12</v>
      </c>
      <c r="D30" s="2" t="s">
        <v>13</v>
      </c>
      <c r="E30" s="2" t="s">
        <v>18</v>
      </c>
      <c r="H30" s="2">
        <v>1000</v>
      </c>
      <c r="K30" s="2" t="s">
        <v>15</v>
      </c>
    </row>
    <row r="31" spans="1:11" ht="12.5">
      <c r="A31" s="2">
        <v>1.6</v>
      </c>
      <c r="B31" s="2">
        <v>0.1</v>
      </c>
      <c r="C31" s="2" t="s">
        <v>12</v>
      </c>
      <c r="D31" s="2" t="s">
        <v>13</v>
      </c>
      <c r="E31" s="2" t="s">
        <v>18</v>
      </c>
      <c r="H31" s="2">
        <v>1500</v>
      </c>
      <c r="K31" s="2" t="s">
        <v>15</v>
      </c>
    </row>
    <row r="32" spans="1:11" ht="12.5">
      <c r="A32" s="2">
        <v>0.9</v>
      </c>
      <c r="B32" s="2">
        <v>0.1</v>
      </c>
      <c r="C32" s="2" t="s">
        <v>12</v>
      </c>
      <c r="D32" s="2" t="s">
        <v>13</v>
      </c>
      <c r="E32" s="2" t="s">
        <v>18</v>
      </c>
      <c r="H32" s="2">
        <v>2000</v>
      </c>
      <c r="K32" s="2" t="s">
        <v>15</v>
      </c>
    </row>
    <row r="33" spans="1:11" ht="12.5">
      <c r="A33" s="2">
        <v>0.9</v>
      </c>
      <c r="B33" s="2">
        <v>0.1</v>
      </c>
      <c r="C33" s="2" t="s">
        <v>12</v>
      </c>
      <c r="D33" s="2" t="s">
        <v>13</v>
      </c>
      <c r="E33" s="2" t="s">
        <v>18</v>
      </c>
      <c r="H33" s="2">
        <v>3000</v>
      </c>
      <c r="K33" s="2" t="s">
        <v>15</v>
      </c>
    </row>
    <row r="34" spans="1:11" ht="12.5">
      <c r="A34" s="2">
        <v>1.5</v>
      </c>
      <c r="B34" s="2">
        <v>0.1</v>
      </c>
      <c r="C34" s="2" t="s">
        <v>12</v>
      </c>
      <c r="D34" s="2" t="s">
        <v>13</v>
      </c>
      <c r="E34" s="2" t="s">
        <v>19</v>
      </c>
      <c r="F34" s="2">
        <v>31</v>
      </c>
      <c r="G34" s="2">
        <v>-158</v>
      </c>
      <c r="H34" s="2">
        <v>2000</v>
      </c>
      <c r="K34" s="2" t="s">
        <v>15</v>
      </c>
    </row>
    <row r="35" spans="1:11" ht="12.5">
      <c r="A35" s="2">
        <v>1.2</v>
      </c>
      <c r="B35" s="2">
        <v>0.1</v>
      </c>
      <c r="C35" s="2" t="s">
        <v>12</v>
      </c>
      <c r="D35" s="2" t="s">
        <v>13</v>
      </c>
      <c r="E35" s="2" t="s">
        <v>19</v>
      </c>
      <c r="F35" s="2">
        <v>31</v>
      </c>
      <c r="G35" s="2">
        <v>-158</v>
      </c>
      <c r="H35" s="2">
        <v>2400</v>
      </c>
      <c r="K35" s="2" t="s">
        <v>15</v>
      </c>
    </row>
    <row r="36" spans="1:11" ht="12.5">
      <c r="A36" s="2">
        <v>1.2</v>
      </c>
      <c r="B36" s="2">
        <v>0.1</v>
      </c>
      <c r="C36" s="2" t="s">
        <v>12</v>
      </c>
      <c r="D36" s="2" t="s">
        <v>13</v>
      </c>
      <c r="E36" s="2" t="s">
        <v>19</v>
      </c>
      <c r="F36" s="2">
        <v>31</v>
      </c>
      <c r="G36" s="2">
        <v>-158</v>
      </c>
      <c r="H36" s="2">
        <v>3000</v>
      </c>
      <c r="K36" s="2" t="s">
        <v>15</v>
      </c>
    </row>
    <row r="37" spans="1:11" ht="12.5">
      <c r="A37" s="2">
        <v>1</v>
      </c>
      <c r="B37" s="2">
        <v>0.1</v>
      </c>
      <c r="C37" s="2" t="s">
        <v>12</v>
      </c>
      <c r="D37" s="2" t="s">
        <v>13</v>
      </c>
      <c r="E37" s="2" t="s">
        <v>19</v>
      </c>
      <c r="F37" s="2">
        <v>31</v>
      </c>
      <c r="G37" s="2">
        <v>-158</v>
      </c>
      <c r="H37" s="2">
        <v>3400</v>
      </c>
      <c r="K37" s="2" t="s">
        <v>15</v>
      </c>
    </row>
    <row r="38" spans="1:11" ht="12.5">
      <c r="A38" s="2">
        <v>1.3</v>
      </c>
      <c r="B38" s="2">
        <v>0.1</v>
      </c>
      <c r="C38" s="2" t="s">
        <v>12</v>
      </c>
      <c r="D38" s="2" t="s">
        <v>13</v>
      </c>
      <c r="E38" s="2" t="s">
        <v>19</v>
      </c>
      <c r="F38" s="2">
        <v>31</v>
      </c>
      <c r="G38" s="2">
        <v>-158</v>
      </c>
      <c r="H38" s="2">
        <v>3800</v>
      </c>
      <c r="K38" s="2" t="s">
        <v>15</v>
      </c>
    </row>
    <row r="39" spans="1:11" ht="12.5">
      <c r="A39" s="2">
        <v>1.6</v>
      </c>
      <c r="B39" s="2">
        <v>0.1</v>
      </c>
      <c r="C39" s="2" t="s">
        <v>12</v>
      </c>
      <c r="D39" s="2" t="s">
        <v>13</v>
      </c>
      <c r="E39" s="2" t="s">
        <v>19</v>
      </c>
      <c r="F39" s="2">
        <v>31</v>
      </c>
      <c r="G39" s="2">
        <v>-158</v>
      </c>
      <c r="H39" s="2">
        <v>4200</v>
      </c>
      <c r="K39" s="2" t="s">
        <v>15</v>
      </c>
    </row>
    <row r="40" spans="1:11" ht="12.5">
      <c r="A40" s="2">
        <v>2.2000000000000002</v>
      </c>
      <c r="B40" s="2">
        <v>0.1</v>
      </c>
      <c r="C40" s="2" t="s">
        <v>12</v>
      </c>
      <c r="D40" s="2" t="s">
        <v>13</v>
      </c>
      <c r="E40" s="2" t="s">
        <v>19</v>
      </c>
      <c r="F40" s="2">
        <v>31</v>
      </c>
      <c r="G40" s="2">
        <v>-158</v>
      </c>
      <c r="H40" s="2">
        <v>4500</v>
      </c>
      <c r="K40" s="2" t="s">
        <v>15</v>
      </c>
    </row>
    <row r="41" spans="1:11" ht="12.5">
      <c r="A41" s="2">
        <v>1.3</v>
      </c>
      <c r="B41" s="2">
        <v>0.1</v>
      </c>
      <c r="C41" s="2" t="s">
        <v>12</v>
      </c>
      <c r="D41" s="2" t="s">
        <v>13</v>
      </c>
      <c r="E41" s="2" t="s">
        <v>19</v>
      </c>
      <c r="F41" s="2">
        <v>31</v>
      </c>
      <c r="G41" s="2">
        <v>-158</v>
      </c>
      <c r="H41" s="2">
        <v>600</v>
      </c>
      <c r="K41" s="2" t="s">
        <v>15</v>
      </c>
    </row>
    <row r="42" spans="1:11" ht="12.5">
      <c r="A42" s="2">
        <v>1.5</v>
      </c>
      <c r="B42" s="2">
        <v>0.1</v>
      </c>
      <c r="C42" s="2" t="s">
        <v>12</v>
      </c>
      <c r="D42" s="2" t="s">
        <v>13</v>
      </c>
      <c r="E42" s="2" t="s">
        <v>19</v>
      </c>
      <c r="F42" s="2">
        <v>31</v>
      </c>
      <c r="G42" s="2">
        <v>-158</v>
      </c>
      <c r="H42" s="2">
        <v>1000</v>
      </c>
      <c r="K42" s="2" t="s">
        <v>15</v>
      </c>
    </row>
    <row r="43" spans="1:11" ht="12.5">
      <c r="A43" s="2">
        <v>1.5</v>
      </c>
      <c r="B43" s="2">
        <v>0.1</v>
      </c>
      <c r="C43" s="2" t="s">
        <v>12</v>
      </c>
      <c r="D43" s="2" t="s">
        <v>13</v>
      </c>
      <c r="E43" s="2" t="s">
        <v>19</v>
      </c>
      <c r="F43" s="2">
        <v>31</v>
      </c>
      <c r="G43" s="2">
        <v>-158</v>
      </c>
      <c r="H43" s="2">
        <v>1300</v>
      </c>
      <c r="K43" s="2" t="s">
        <v>15</v>
      </c>
    </row>
    <row r="44" spans="1:11" ht="12.5">
      <c r="A44" s="2">
        <v>1.6</v>
      </c>
      <c r="B44" s="2">
        <v>0.1</v>
      </c>
      <c r="C44" s="2" t="s">
        <v>12</v>
      </c>
      <c r="D44" s="2" t="s">
        <v>13</v>
      </c>
      <c r="E44" s="2" t="s">
        <v>19</v>
      </c>
      <c r="F44" s="2">
        <v>31</v>
      </c>
      <c r="G44" s="2">
        <v>-158</v>
      </c>
      <c r="H44" s="2">
        <v>1600</v>
      </c>
      <c r="K44" s="2" t="s">
        <v>15</v>
      </c>
    </row>
    <row r="45" spans="1:11" ht="12.5">
      <c r="A45" s="2">
        <v>1.6</v>
      </c>
      <c r="B45" s="2">
        <v>0.1</v>
      </c>
      <c r="C45" s="2" t="s">
        <v>12</v>
      </c>
      <c r="D45" s="2" t="s">
        <v>13</v>
      </c>
      <c r="E45" s="2" t="s">
        <v>19</v>
      </c>
      <c r="F45" s="2">
        <v>31</v>
      </c>
      <c r="G45" s="2">
        <v>-158</v>
      </c>
      <c r="H45" s="2">
        <v>1800</v>
      </c>
      <c r="K45" s="2" t="s">
        <v>15</v>
      </c>
    </row>
    <row r="46" spans="1:11" ht="12.5">
      <c r="A46" s="2">
        <v>1.4</v>
      </c>
      <c r="B46" s="2">
        <v>0.1</v>
      </c>
      <c r="C46" s="2" t="s">
        <v>12</v>
      </c>
      <c r="D46" s="2" t="s">
        <v>13</v>
      </c>
      <c r="E46" s="2" t="s">
        <v>19</v>
      </c>
      <c r="F46" s="2">
        <v>31</v>
      </c>
      <c r="G46" s="2">
        <v>-158</v>
      </c>
      <c r="H46" s="2">
        <v>2000</v>
      </c>
      <c r="K46" s="2" t="s">
        <v>15</v>
      </c>
    </row>
    <row r="47" spans="1:11" ht="12.5">
      <c r="A47" s="2">
        <v>1.4</v>
      </c>
      <c r="B47" s="2">
        <v>0.1</v>
      </c>
      <c r="C47" s="2" t="s">
        <v>12</v>
      </c>
      <c r="D47" s="2" t="s">
        <v>13</v>
      </c>
      <c r="E47" s="2" t="s">
        <v>19</v>
      </c>
      <c r="F47" s="2">
        <v>31</v>
      </c>
      <c r="G47" s="2">
        <v>-158</v>
      </c>
      <c r="H47" s="2">
        <v>2200</v>
      </c>
      <c r="K47" s="2" t="s">
        <v>15</v>
      </c>
    </row>
    <row r="48" spans="1:11" ht="12.5">
      <c r="A48" s="2">
        <v>1.4</v>
      </c>
      <c r="B48" s="2">
        <v>0.1</v>
      </c>
      <c r="C48" s="2" t="s">
        <v>12</v>
      </c>
      <c r="D48" s="2" t="s">
        <v>13</v>
      </c>
      <c r="E48" s="2" t="s">
        <v>19</v>
      </c>
      <c r="F48" s="2">
        <v>31</v>
      </c>
      <c r="G48" s="2">
        <v>-158</v>
      </c>
      <c r="H48" s="2">
        <v>3000</v>
      </c>
      <c r="K48" s="2" t="s">
        <v>15</v>
      </c>
    </row>
    <row r="49" spans="1:11" ht="12.5">
      <c r="A49" s="2">
        <v>1.2</v>
      </c>
      <c r="B49" s="2">
        <v>0.1</v>
      </c>
      <c r="C49" s="2" t="s">
        <v>12</v>
      </c>
      <c r="D49" s="2" t="s">
        <v>13</v>
      </c>
      <c r="E49" s="2" t="s">
        <v>19</v>
      </c>
      <c r="F49" s="2">
        <v>31</v>
      </c>
      <c r="G49" s="2">
        <v>-158</v>
      </c>
      <c r="H49" s="2">
        <v>3400</v>
      </c>
      <c r="K49" s="2" t="s">
        <v>15</v>
      </c>
    </row>
    <row r="50" spans="1:11" ht="12.5">
      <c r="A50" s="2">
        <v>1.4</v>
      </c>
      <c r="B50" s="2">
        <v>0.1</v>
      </c>
      <c r="C50" s="2" t="s">
        <v>12</v>
      </c>
      <c r="D50" s="2" t="s">
        <v>13</v>
      </c>
      <c r="E50" s="2" t="s">
        <v>19</v>
      </c>
      <c r="F50" s="2">
        <v>31</v>
      </c>
      <c r="G50" s="2">
        <v>-158</v>
      </c>
      <c r="H50" s="2">
        <v>3800</v>
      </c>
      <c r="K50" s="2" t="s">
        <v>15</v>
      </c>
    </row>
    <row r="51" spans="1:11" ht="12.5">
      <c r="A51" s="2">
        <v>1.3</v>
      </c>
      <c r="B51" s="2">
        <v>0.1</v>
      </c>
      <c r="C51" s="2" t="s">
        <v>12</v>
      </c>
      <c r="D51" s="2" t="s">
        <v>13</v>
      </c>
      <c r="E51" s="2" t="s">
        <v>19</v>
      </c>
      <c r="F51" s="2">
        <v>31</v>
      </c>
      <c r="G51" s="2">
        <v>-158</v>
      </c>
      <c r="H51" s="2">
        <v>4200</v>
      </c>
      <c r="K51" s="2" t="s">
        <v>15</v>
      </c>
    </row>
    <row r="52" spans="1:11" ht="12.5">
      <c r="A52" s="2">
        <v>1.2</v>
      </c>
      <c r="B52" s="2">
        <v>0.1</v>
      </c>
      <c r="C52" s="2" t="s">
        <v>12</v>
      </c>
      <c r="D52" s="2" t="s">
        <v>13</v>
      </c>
      <c r="E52" s="2" t="s">
        <v>20</v>
      </c>
      <c r="F52" s="2">
        <v>-46</v>
      </c>
      <c r="G52" s="2">
        <v>6</v>
      </c>
      <c r="H52" s="2">
        <v>200</v>
      </c>
      <c r="K52" s="2" t="s">
        <v>15</v>
      </c>
    </row>
    <row r="53" spans="1:11" ht="12.5">
      <c r="A53" s="2">
        <v>1.2</v>
      </c>
      <c r="B53" s="2">
        <v>0.1</v>
      </c>
      <c r="C53" s="2" t="s">
        <v>12</v>
      </c>
      <c r="D53" s="2" t="s">
        <v>13</v>
      </c>
      <c r="E53" s="2" t="s">
        <v>20</v>
      </c>
      <c r="F53" s="2">
        <v>-46</v>
      </c>
      <c r="G53" s="2">
        <v>6</v>
      </c>
      <c r="H53" s="2">
        <v>500</v>
      </c>
      <c r="K53" s="2" t="s">
        <v>15</v>
      </c>
    </row>
    <row r="54" spans="1:11" ht="12.5">
      <c r="A54" s="2">
        <v>1.3</v>
      </c>
      <c r="B54" s="2">
        <v>0.1</v>
      </c>
      <c r="C54" s="2" t="s">
        <v>12</v>
      </c>
      <c r="D54" s="2" t="s">
        <v>13</v>
      </c>
      <c r="E54" s="2" t="s">
        <v>20</v>
      </c>
      <c r="F54" s="2">
        <v>-46</v>
      </c>
      <c r="G54" s="2">
        <v>6</v>
      </c>
      <c r="H54" s="2">
        <v>700</v>
      </c>
      <c r="K54" s="2" t="s">
        <v>15</v>
      </c>
    </row>
    <row r="55" spans="1:11" ht="12.5">
      <c r="A55" s="2">
        <v>1.4</v>
      </c>
      <c r="B55" s="2">
        <v>0.1</v>
      </c>
      <c r="C55" s="2" t="s">
        <v>12</v>
      </c>
      <c r="D55" s="2" t="s">
        <v>13</v>
      </c>
      <c r="E55" s="2" t="s">
        <v>20</v>
      </c>
      <c r="F55" s="2">
        <v>-46</v>
      </c>
      <c r="G55" s="2">
        <v>6</v>
      </c>
      <c r="H55" s="2">
        <v>900</v>
      </c>
      <c r="K55" s="2" t="s">
        <v>15</v>
      </c>
    </row>
    <row r="56" spans="1:11" ht="12.5">
      <c r="A56" s="2">
        <v>1.4</v>
      </c>
      <c r="B56" s="2">
        <v>0.1</v>
      </c>
      <c r="C56" s="2" t="s">
        <v>12</v>
      </c>
      <c r="D56" s="2" t="s">
        <v>13</v>
      </c>
      <c r="E56" s="2" t="s">
        <v>20</v>
      </c>
      <c r="F56" s="2">
        <v>-46</v>
      </c>
      <c r="G56" s="2">
        <v>6</v>
      </c>
      <c r="H56" s="2">
        <v>1200</v>
      </c>
      <c r="K56" s="2" t="s">
        <v>15</v>
      </c>
    </row>
    <row r="57" spans="1:11" ht="12.5">
      <c r="A57" s="2">
        <v>1.1000000000000001</v>
      </c>
      <c r="B57" s="2">
        <v>0.1</v>
      </c>
      <c r="C57" s="2" t="s">
        <v>12</v>
      </c>
      <c r="D57" s="2" t="s">
        <v>13</v>
      </c>
      <c r="E57" s="2" t="s">
        <v>20</v>
      </c>
      <c r="F57" s="2">
        <v>-46</v>
      </c>
      <c r="G57" s="2">
        <v>6</v>
      </c>
      <c r="H57" s="2">
        <v>1500</v>
      </c>
      <c r="K57" s="2" t="s">
        <v>15</v>
      </c>
    </row>
    <row r="58" spans="1:11" ht="12.5">
      <c r="A58" s="2">
        <v>1.1000000000000001</v>
      </c>
      <c r="B58" s="2">
        <v>0.1</v>
      </c>
      <c r="C58" s="2" t="s">
        <v>12</v>
      </c>
      <c r="D58" s="2" t="s">
        <v>13</v>
      </c>
      <c r="E58" s="2" t="s">
        <v>20</v>
      </c>
      <c r="F58" s="2">
        <v>-46</v>
      </c>
      <c r="G58" s="2">
        <v>6</v>
      </c>
      <c r="H58" s="2">
        <v>1800</v>
      </c>
      <c r="K58" s="2" t="s">
        <v>15</v>
      </c>
    </row>
    <row r="59" spans="1:11" ht="12.5">
      <c r="A59" s="2">
        <v>1.2</v>
      </c>
      <c r="B59" s="2">
        <v>0.1</v>
      </c>
      <c r="C59" s="2" t="s">
        <v>12</v>
      </c>
      <c r="D59" s="2" t="s">
        <v>13</v>
      </c>
      <c r="E59" s="2" t="s">
        <v>20</v>
      </c>
      <c r="F59" s="2">
        <v>-46</v>
      </c>
      <c r="G59" s="2">
        <v>6</v>
      </c>
      <c r="H59" s="2">
        <v>2100</v>
      </c>
      <c r="K59" s="2" t="s">
        <v>15</v>
      </c>
    </row>
    <row r="60" spans="1:11" ht="12.5">
      <c r="A60" s="2">
        <v>1.1000000000000001</v>
      </c>
      <c r="B60" s="2">
        <v>0.1</v>
      </c>
      <c r="C60" s="2" t="s">
        <v>12</v>
      </c>
      <c r="D60" s="2" t="s">
        <v>13</v>
      </c>
      <c r="E60" s="2" t="s">
        <v>20</v>
      </c>
      <c r="F60" s="2">
        <v>-46</v>
      </c>
      <c r="G60" s="2">
        <v>6</v>
      </c>
      <c r="H60" s="2">
        <v>2400</v>
      </c>
      <c r="K60" s="2" t="s">
        <v>15</v>
      </c>
    </row>
    <row r="61" spans="1:11" ht="12.5">
      <c r="A61" s="2">
        <v>1</v>
      </c>
      <c r="B61" s="2">
        <v>0.1</v>
      </c>
      <c r="C61" s="2" t="s">
        <v>12</v>
      </c>
      <c r="D61" s="2" t="s">
        <v>13</v>
      </c>
      <c r="E61" s="2" t="s">
        <v>20</v>
      </c>
      <c r="F61" s="2">
        <v>-46</v>
      </c>
      <c r="G61" s="2">
        <v>6</v>
      </c>
      <c r="H61" s="2">
        <v>2700</v>
      </c>
      <c r="K61" s="2" t="s">
        <v>15</v>
      </c>
    </row>
    <row r="62" spans="1:11" ht="12.5">
      <c r="A62" s="2">
        <v>1.2</v>
      </c>
      <c r="B62" s="2">
        <v>0.1</v>
      </c>
      <c r="C62" s="2" t="s">
        <v>12</v>
      </c>
      <c r="D62" s="2" t="s">
        <v>13</v>
      </c>
      <c r="E62" s="2" t="s">
        <v>20</v>
      </c>
      <c r="F62" s="2">
        <v>-46</v>
      </c>
      <c r="G62" s="2">
        <v>6</v>
      </c>
      <c r="H62" s="2">
        <v>3000</v>
      </c>
      <c r="K62" s="2" t="s">
        <v>15</v>
      </c>
    </row>
    <row r="63" spans="1:11" ht="12.5">
      <c r="A63" s="2">
        <v>1.2</v>
      </c>
      <c r="B63" s="2">
        <v>0.1</v>
      </c>
      <c r="C63" s="2" t="s">
        <v>12</v>
      </c>
      <c r="D63" s="2" t="s">
        <v>13</v>
      </c>
      <c r="E63" s="2" t="s">
        <v>20</v>
      </c>
      <c r="F63" s="2">
        <v>-46</v>
      </c>
      <c r="G63" s="2">
        <v>6</v>
      </c>
      <c r="H63" s="2">
        <v>3300</v>
      </c>
      <c r="K63" s="2" t="s">
        <v>15</v>
      </c>
    </row>
    <row r="64" spans="1:11" ht="12.5">
      <c r="A64" s="2">
        <v>1.1000000000000001</v>
      </c>
      <c r="B64" s="2">
        <v>0.1</v>
      </c>
      <c r="C64" s="2" t="s">
        <v>12</v>
      </c>
      <c r="D64" s="2" t="s">
        <v>13</v>
      </c>
      <c r="E64" s="2" t="s">
        <v>20</v>
      </c>
      <c r="F64" s="2">
        <v>-46</v>
      </c>
      <c r="G64" s="2">
        <v>6</v>
      </c>
      <c r="H64" s="2">
        <v>3600</v>
      </c>
      <c r="K64" s="2" t="s">
        <v>15</v>
      </c>
    </row>
    <row r="65" spans="1:11" ht="12.5">
      <c r="A65" s="2">
        <v>1</v>
      </c>
      <c r="B65" s="2">
        <v>0.1</v>
      </c>
      <c r="C65" s="2" t="s">
        <v>12</v>
      </c>
      <c r="D65" s="2" t="s">
        <v>13</v>
      </c>
      <c r="E65" s="2" t="s">
        <v>20</v>
      </c>
      <c r="F65" s="2">
        <v>-46</v>
      </c>
      <c r="G65" s="2">
        <v>6</v>
      </c>
      <c r="H65" s="2">
        <v>3900</v>
      </c>
      <c r="K65" s="2" t="s">
        <v>15</v>
      </c>
    </row>
    <row r="66" spans="1:11" ht="12.5">
      <c r="A66" s="2">
        <v>1</v>
      </c>
      <c r="B66" s="2">
        <v>0.1</v>
      </c>
      <c r="C66" s="2" t="s">
        <v>12</v>
      </c>
      <c r="D66" s="2" t="s">
        <v>13</v>
      </c>
      <c r="E66" s="2" t="s">
        <v>20</v>
      </c>
      <c r="F66" s="2">
        <v>-46</v>
      </c>
      <c r="G66" s="2">
        <v>6</v>
      </c>
      <c r="H66" s="2">
        <v>4100</v>
      </c>
      <c r="K66" s="2" t="s">
        <v>15</v>
      </c>
    </row>
    <row r="67" spans="1:11" ht="12.5">
      <c r="A67" s="2">
        <v>1.3</v>
      </c>
      <c r="B67" s="2">
        <v>0.1</v>
      </c>
      <c r="C67" s="2" t="s">
        <v>12</v>
      </c>
      <c r="D67" s="2" t="s">
        <v>13</v>
      </c>
      <c r="E67" s="2" t="s">
        <v>21</v>
      </c>
      <c r="F67" s="2">
        <v>-64</v>
      </c>
      <c r="G67" s="2">
        <v>-64</v>
      </c>
      <c r="H67" s="2">
        <v>5</v>
      </c>
      <c r="K67" s="2" t="s">
        <v>15</v>
      </c>
    </row>
    <row r="68" spans="1:11" ht="12.5">
      <c r="A68" s="2">
        <v>0.6</v>
      </c>
      <c r="B68" s="2">
        <v>0.1</v>
      </c>
      <c r="C68" s="2" t="s">
        <v>12</v>
      </c>
      <c r="D68" s="2" t="s">
        <v>13</v>
      </c>
      <c r="E68" s="2" t="s">
        <v>21</v>
      </c>
      <c r="F68" s="2">
        <v>-64</v>
      </c>
      <c r="G68" s="2">
        <v>-64</v>
      </c>
      <c r="H68" s="2">
        <v>1200</v>
      </c>
      <c r="K68" s="2" t="s">
        <v>15</v>
      </c>
    </row>
    <row r="69" spans="1:11" ht="12.5">
      <c r="A69" s="2">
        <v>1.4</v>
      </c>
      <c r="B69" s="2">
        <v>0.1</v>
      </c>
      <c r="C69" s="2" t="s">
        <v>12</v>
      </c>
      <c r="D69" s="2" t="s">
        <v>13</v>
      </c>
      <c r="E69" s="2" t="s">
        <v>21</v>
      </c>
      <c r="F69" s="2">
        <v>-76</v>
      </c>
      <c r="G69" s="2">
        <v>-175</v>
      </c>
      <c r="H69" s="2">
        <v>0</v>
      </c>
      <c r="K69" s="2" t="s">
        <v>15</v>
      </c>
    </row>
    <row r="70" spans="1:11" ht="12.5">
      <c r="A70" s="2">
        <v>1.3</v>
      </c>
      <c r="B70" s="2">
        <v>0.1</v>
      </c>
      <c r="C70" s="2" t="s">
        <v>12</v>
      </c>
      <c r="D70" s="2" t="s">
        <v>13</v>
      </c>
      <c r="E70" s="2" t="s">
        <v>21</v>
      </c>
      <c r="F70" s="2">
        <v>-76</v>
      </c>
      <c r="G70" s="2">
        <v>-175</v>
      </c>
      <c r="H70" s="2">
        <v>450</v>
      </c>
      <c r="K70" s="2" t="s">
        <v>15</v>
      </c>
    </row>
    <row r="71" spans="1:11" ht="12.5">
      <c r="A71" s="3">
        <f t="shared" ref="A71:A162" si="0">1.93*J71</f>
        <v>1.9493</v>
      </c>
      <c r="B71" s="2">
        <v>0.14000000000000001</v>
      </c>
      <c r="C71" s="2">
        <v>2</v>
      </c>
      <c r="D71" s="2" t="s">
        <v>22</v>
      </c>
      <c r="E71" s="2" t="s">
        <v>21</v>
      </c>
      <c r="F71" s="2">
        <v>-46.9</v>
      </c>
      <c r="G71" s="2">
        <v>142</v>
      </c>
      <c r="H71" s="4">
        <v>5</v>
      </c>
      <c r="I71" s="5"/>
      <c r="J71" s="6">
        <v>1.01</v>
      </c>
      <c r="K71" s="2" t="s">
        <v>23</v>
      </c>
    </row>
    <row r="72" spans="1:11" ht="12.5">
      <c r="A72" s="3">
        <f t="shared" si="0"/>
        <v>1.7948999999999999</v>
      </c>
      <c r="B72" s="2">
        <v>0.14000000000000001</v>
      </c>
      <c r="C72" s="2">
        <v>2</v>
      </c>
      <c r="D72" s="2" t="s">
        <v>22</v>
      </c>
      <c r="E72" s="2" t="s">
        <v>21</v>
      </c>
      <c r="F72" s="2">
        <v>-46.9</v>
      </c>
      <c r="G72" s="2">
        <v>142</v>
      </c>
      <c r="H72" s="4">
        <v>25</v>
      </c>
      <c r="I72" s="5"/>
      <c r="J72" s="6">
        <v>0.93</v>
      </c>
      <c r="K72" s="2" t="s">
        <v>23</v>
      </c>
    </row>
    <row r="73" spans="1:11" ht="12.5">
      <c r="A73" s="3">
        <f t="shared" si="0"/>
        <v>1.6212</v>
      </c>
      <c r="B73" s="2">
        <v>0.14000000000000001</v>
      </c>
      <c r="C73" s="2">
        <v>2</v>
      </c>
      <c r="D73" s="2" t="s">
        <v>22</v>
      </c>
      <c r="E73" s="2" t="s">
        <v>21</v>
      </c>
      <c r="F73" s="2">
        <v>-46.9</v>
      </c>
      <c r="G73" s="2">
        <v>142</v>
      </c>
      <c r="H73" s="4">
        <v>301</v>
      </c>
      <c r="I73" s="5"/>
      <c r="J73" s="6">
        <v>0.84</v>
      </c>
      <c r="K73" s="2" t="s">
        <v>23</v>
      </c>
    </row>
    <row r="74" spans="1:11" ht="12.5">
      <c r="A74" s="3">
        <f t="shared" si="0"/>
        <v>1.4861</v>
      </c>
      <c r="B74" s="2">
        <v>0.14000000000000001</v>
      </c>
      <c r="C74" s="2">
        <v>2</v>
      </c>
      <c r="D74" s="2" t="s">
        <v>22</v>
      </c>
      <c r="E74" s="2" t="s">
        <v>21</v>
      </c>
      <c r="F74" s="2">
        <v>-46.9</v>
      </c>
      <c r="G74" s="2">
        <v>142</v>
      </c>
      <c r="H74" s="4">
        <v>700</v>
      </c>
      <c r="I74" s="5"/>
      <c r="J74" s="5">
        <v>0.77</v>
      </c>
      <c r="K74" s="2" t="s">
        <v>23</v>
      </c>
    </row>
    <row r="75" spans="1:11" ht="12.5">
      <c r="A75" s="3">
        <f t="shared" si="0"/>
        <v>1.3124</v>
      </c>
      <c r="B75" s="2">
        <v>0.14000000000000001</v>
      </c>
      <c r="C75" s="2">
        <v>2</v>
      </c>
      <c r="D75" s="2" t="s">
        <v>22</v>
      </c>
      <c r="E75" s="2" t="s">
        <v>21</v>
      </c>
      <c r="F75" s="2">
        <v>-46.9</v>
      </c>
      <c r="G75" s="2">
        <v>142</v>
      </c>
      <c r="H75" s="4">
        <v>1002</v>
      </c>
      <c r="I75" s="5"/>
      <c r="J75" s="5">
        <v>0.68</v>
      </c>
      <c r="K75" s="2" t="s">
        <v>23</v>
      </c>
    </row>
    <row r="76" spans="1:11" ht="12.5">
      <c r="A76" s="3">
        <f t="shared" si="0"/>
        <v>1.2544999999999999</v>
      </c>
      <c r="B76" s="2">
        <v>0.14000000000000001</v>
      </c>
      <c r="C76" s="2">
        <v>2</v>
      </c>
      <c r="D76" s="2" t="s">
        <v>22</v>
      </c>
      <c r="E76" s="2" t="s">
        <v>21</v>
      </c>
      <c r="F76" s="2">
        <v>-46.9</v>
      </c>
      <c r="G76" s="2">
        <v>142</v>
      </c>
      <c r="H76" s="4">
        <v>1500</v>
      </c>
      <c r="I76" s="5"/>
      <c r="J76" s="5">
        <v>0.65</v>
      </c>
      <c r="K76" s="2" t="s">
        <v>23</v>
      </c>
    </row>
    <row r="77" spans="1:11" ht="12.5">
      <c r="A77" s="3">
        <f t="shared" si="0"/>
        <v>1.4475</v>
      </c>
      <c r="B77" s="2">
        <v>0.14000000000000001</v>
      </c>
      <c r="C77" s="2">
        <v>2</v>
      </c>
      <c r="D77" s="2" t="s">
        <v>22</v>
      </c>
      <c r="E77" s="2" t="s">
        <v>21</v>
      </c>
      <c r="F77" s="2">
        <v>-46.9</v>
      </c>
      <c r="G77" s="2">
        <v>142</v>
      </c>
      <c r="H77" s="4">
        <v>2001</v>
      </c>
      <c r="I77" s="5"/>
      <c r="J77" s="5">
        <v>0.75</v>
      </c>
      <c r="K77" s="2" t="s">
        <v>23</v>
      </c>
    </row>
    <row r="78" spans="1:11" ht="12.5">
      <c r="A78" s="3">
        <f t="shared" si="0"/>
        <v>1.6983999999999999</v>
      </c>
      <c r="B78" s="2">
        <v>0.14000000000000001</v>
      </c>
      <c r="C78" s="2">
        <v>2</v>
      </c>
      <c r="D78" s="2" t="s">
        <v>22</v>
      </c>
      <c r="E78" s="2" t="s">
        <v>21</v>
      </c>
      <c r="F78" s="2">
        <v>-48.8</v>
      </c>
      <c r="G78" s="2">
        <v>143</v>
      </c>
      <c r="H78" s="5">
        <v>4</v>
      </c>
      <c r="I78" s="5">
        <v>3</v>
      </c>
      <c r="J78" s="6">
        <v>0.88</v>
      </c>
      <c r="K78" s="2" t="s">
        <v>23</v>
      </c>
    </row>
    <row r="79" spans="1:11" ht="12.5">
      <c r="A79" s="3">
        <f t="shared" si="0"/>
        <v>1.8720999999999999</v>
      </c>
      <c r="B79" s="2">
        <v>0.14000000000000001</v>
      </c>
      <c r="C79" s="2">
        <v>2</v>
      </c>
      <c r="D79" s="2" t="s">
        <v>22</v>
      </c>
      <c r="E79" s="2" t="s">
        <v>21</v>
      </c>
      <c r="F79" s="2">
        <v>-48.8</v>
      </c>
      <c r="G79" s="2">
        <v>143</v>
      </c>
      <c r="H79" s="5">
        <v>50</v>
      </c>
      <c r="I79" s="5">
        <v>3</v>
      </c>
      <c r="J79" s="6">
        <v>0.97</v>
      </c>
      <c r="K79" s="2" t="s">
        <v>23</v>
      </c>
    </row>
    <row r="80" spans="1:11" ht="12.5">
      <c r="A80" s="3">
        <f t="shared" si="0"/>
        <v>1.7948999999999999</v>
      </c>
      <c r="B80" s="2">
        <v>0.14000000000000001</v>
      </c>
      <c r="C80" s="2">
        <v>2</v>
      </c>
      <c r="D80" s="2" t="s">
        <v>22</v>
      </c>
      <c r="E80" s="2" t="s">
        <v>21</v>
      </c>
      <c r="F80" s="2">
        <v>-48.8</v>
      </c>
      <c r="G80" s="2">
        <v>143</v>
      </c>
      <c r="H80" s="5">
        <v>400</v>
      </c>
      <c r="I80" s="5">
        <v>4</v>
      </c>
      <c r="J80" s="6">
        <v>0.93</v>
      </c>
      <c r="K80" s="2" t="s">
        <v>23</v>
      </c>
    </row>
    <row r="81" spans="1:11" ht="12.5">
      <c r="A81" s="3">
        <f t="shared" si="0"/>
        <v>1.5825999999999998</v>
      </c>
      <c r="B81" s="2">
        <v>0.14000000000000001</v>
      </c>
      <c r="C81" s="2">
        <v>2</v>
      </c>
      <c r="D81" s="2" t="s">
        <v>22</v>
      </c>
      <c r="E81" s="2" t="s">
        <v>21</v>
      </c>
      <c r="F81" s="2">
        <v>-48.8</v>
      </c>
      <c r="G81" s="2">
        <v>143</v>
      </c>
      <c r="H81" s="5">
        <v>499</v>
      </c>
      <c r="I81" s="5">
        <v>4.0999999999999996</v>
      </c>
      <c r="J81" s="6">
        <v>0.82</v>
      </c>
      <c r="K81" s="2" t="s">
        <v>23</v>
      </c>
    </row>
    <row r="82" spans="1:11" ht="12.5">
      <c r="A82" s="3">
        <f t="shared" si="0"/>
        <v>1.4667999999999999</v>
      </c>
      <c r="B82" s="2">
        <v>0.14000000000000001</v>
      </c>
      <c r="C82" s="2">
        <v>2</v>
      </c>
      <c r="D82" s="2" t="s">
        <v>22</v>
      </c>
      <c r="E82" s="2" t="s">
        <v>21</v>
      </c>
      <c r="F82" s="2">
        <v>-48.8</v>
      </c>
      <c r="G82" s="2">
        <v>143</v>
      </c>
      <c r="H82" s="5">
        <v>801</v>
      </c>
      <c r="I82" s="5">
        <v>13.1</v>
      </c>
      <c r="J82" s="5">
        <v>0.76</v>
      </c>
      <c r="K82" s="2" t="s">
        <v>23</v>
      </c>
    </row>
    <row r="83" spans="1:11" ht="12.5">
      <c r="A83" s="3">
        <f t="shared" si="0"/>
        <v>1.2159</v>
      </c>
      <c r="B83" s="2">
        <v>0.14000000000000001</v>
      </c>
      <c r="C83" s="2">
        <v>2</v>
      </c>
      <c r="D83" s="2" t="s">
        <v>22</v>
      </c>
      <c r="E83" s="2" t="s">
        <v>21</v>
      </c>
      <c r="F83" s="2">
        <v>-48.8</v>
      </c>
      <c r="G83" s="2">
        <v>143</v>
      </c>
      <c r="H83" s="5">
        <v>1205</v>
      </c>
      <c r="I83" s="5">
        <v>40.799999999999997</v>
      </c>
      <c r="J83" s="5">
        <v>0.63</v>
      </c>
      <c r="K83" s="2" t="s">
        <v>23</v>
      </c>
    </row>
    <row r="84" spans="1:11" ht="12.5">
      <c r="A84" s="3">
        <f t="shared" si="0"/>
        <v>1.3124</v>
      </c>
      <c r="B84" s="2">
        <v>0.14000000000000001</v>
      </c>
      <c r="C84" s="2">
        <v>2</v>
      </c>
      <c r="D84" s="2" t="s">
        <v>22</v>
      </c>
      <c r="E84" s="2" t="s">
        <v>21</v>
      </c>
      <c r="F84" s="2">
        <v>-48.8</v>
      </c>
      <c r="G84" s="2">
        <v>143</v>
      </c>
      <c r="H84" s="5">
        <v>1603</v>
      </c>
      <c r="I84" s="5">
        <v>70.099999999999994</v>
      </c>
      <c r="J84" s="5">
        <v>0.68</v>
      </c>
      <c r="K84" s="2" t="s">
        <v>23</v>
      </c>
    </row>
    <row r="85" spans="1:11" ht="12.5">
      <c r="A85" s="3">
        <f t="shared" si="0"/>
        <v>1.1194</v>
      </c>
      <c r="B85" s="2">
        <v>0.14000000000000001</v>
      </c>
      <c r="C85" s="2">
        <v>2</v>
      </c>
      <c r="D85" s="2" t="s">
        <v>22</v>
      </c>
      <c r="E85" s="2" t="s">
        <v>21</v>
      </c>
      <c r="F85" s="2">
        <v>-48.8</v>
      </c>
      <c r="G85" s="2">
        <v>143</v>
      </c>
      <c r="H85" s="5">
        <v>2005</v>
      </c>
      <c r="I85" s="5">
        <v>78</v>
      </c>
      <c r="J85" s="5">
        <v>0.57999999999999996</v>
      </c>
      <c r="K85" s="2" t="s">
        <v>23</v>
      </c>
    </row>
    <row r="86" spans="1:11" ht="12.5">
      <c r="A86" s="3">
        <f t="shared" si="0"/>
        <v>1.2159</v>
      </c>
      <c r="B86" s="2">
        <v>0.14000000000000001</v>
      </c>
      <c r="C86" s="2">
        <v>2</v>
      </c>
      <c r="D86" s="2" t="s">
        <v>22</v>
      </c>
      <c r="E86" s="2" t="s">
        <v>21</v>
      </c>
      <c r="F86" s="2">
        <v>-48.8</v>
      </c>
      <c r="G86" s="2">
        <v>143</v>
      </c>
      <c r="H86" s="5">
        <v>2607</v>
      </c>
      <c r="I86" s="5">
        <v>89.5</v>
      </c>
      <c r="J86" s="5">
        <v>0.63</v>
      </c>
      <c r="K86" s="2" t="s">
        <v>23</v>
      </c>
    </row>
    <row r="87" spans="1:11" ht="12.5">
      <c r="A87" s="3">
        <f t="shared" si="0"/>
        <v>1.1965999999999999</v>
      </c>
      <c r="B87" s="2">
        <v>0.14000000000000001</v>
      </c>
      <c r="C87" s="2">
        <v>2</v>
      </c>
      <c r="D87" s="2" t="s">
        <v>22</v>
      </c>
      <c r="E87" s="2" t="s">
        <v>21</v>
      </c>
      <c r="F87" s="2">
        <v>-48.8</v>
      </c>
      <c r="G87" s="2">
        <v>143</v>
      </c>
      <c r="H87" s="5">
        <v>3007</v>
      </c>
      <c r="I87" s="5">
        <v>101.2</v>
      </c>
      <c r="J87" s="5">
        <v>0.62</v>
      </c>
      <c r="K87" s="2" t="s">
        <v>23</v>
      </c>
    </row>
    <row r="88" spans="1:11" ht="12.5">
      <c r="A88" s="3">
        <f t="shared" si="0"/>
        <v>0.96499999999999997</v>
      </c>
      <c r="B88" s="2">
        <v>0.14000000000000001</v>
      </c>
      <c r="C88" s="2">
        <v>2</v>
      </c>
      <c r="D88" s="2" t="s">
        <v>22</v>
      </c>
      <c r="E88" s="2" t="s">
        <v>21</v>
      </c>
      <c r="F88" s="2">
        <v>-48.8</v>
      </c>
      <c r="G88" s="2">
        <v>143</v>
      </c>
      <c r="H88" s="2">
        <v>4166</v>
      </c>
      <c r="J88" s="2">
        <v>0.5</v>
      </c>
      <c r="K88" s="2" t="s">
        <v>23</v>
      </c>
    </row>
    <row r="89" spans="1:11" ht="12.5">
      <c r="A89" s="3">
        <f t="shared" si="0"/>
        <v>2.0651000000000002</v>
      </c>
      <c r="B89" s="2">
        <v>0.14000000000000001</v>
      </c>
      <c r="C89" s="2">
        <v>2</v>
      </c>
      <c r="D89" s="2" t="s">
        <v>22</v>
      </c>
      <c r="E89" s="2" t="s">
        <v>21</v>
      </c>
      <c r="F89" s="2">
        <v>-51</v>
      </c>
      <c r="G89" s="2">
        <v>144</v>
      </c>
      <c r="H89" s="5">
        <v>11</v>
      </c>
      <c r="I89" s="5">
        <v>5.0999999999999996</v>
      </c>
      <c r="J89" s="6">
        <v>1.07</v>
      </c>
      <c r="K89" s="2" t="s">
        <v>23</v>
      </c>
    </row>
    <row r="90" spans="1:11" ht="12.5">
      <c r="A90" s="3">
        <f t="shared" si="0"/>
        <v>2.2580999999999998</v>
      </c>
      <c r="B90" s="2">
        <v>0.14000000000000001</v>
      </c>
      <c r="C90" s="2">
        <v>2</v>
      </c>
      <c r="D90" s="2" t="s">
        <v>22</v>
      </c>
      <c r="E90" s="2" t="s">
        <v>21</v>
      </c>
      <c r="F90" s="2">
        <v>-51</v>
      </c>
      <c r="G90" s="2">
        <v>144</v>
      </c>
      <c r="H90" s="5">
        <v>51</v>
      </c>
      <c r="I90" s="5">
        <v>5</v>
      </c>
      <c r="J90" s="6">
        <v>1.17</v>
      </c>
      <c r="K90" s="2" t="s">
        <v>23</v>
      </c>
    </row>
    <row r="91" spans="1:11" ht="12.5">
      <c r="A91" s="3">
        <f t="shared" si="0"/>
        <v>2.0072000000000001</v>
      </c>
      <c r="B91" s="2">
        <v>0.14000000000000001</v>
      </c>
      <c r="C91" s="2">
        <v>2</v>
      </c>
      <c r="D91" s="2" t="s">
        <v>22</v>
      </c>
      <c r="E91" s="2" t="s">
        <v>21</v>
      </c>
      <c r="F91" s="2">
        <v>-51</v>
      </c>
      <c r="G91" s="2">
        <v>144</v>
      </c>
      <c r="H91" s="5">
        <v>151</v>
      </c>
      <c r="I91" s="5">
        <v>5.3</v>
      </c>
      <c r="J91" s="6">
        <v>1.04</v>
      </c>
      <c r="K91" s="2" t="s">
        <v>23</v>
      </c>
    </row>
    <row r="92" spans="1:11" ht="12.5">
      <c r="A92" s="3">
        <f t="shared" si="0"/>
        <v>1.8527999999999998</v>
      </c>
      <c r="B92" s="2">
        <v>0.14000000000000001</v>
      </c>
      <c r="C92" s="2">
        <v>2</v>
      </c>
      <c r="D92" s="2" t="s">
        <v>22</v>
      </c>
      <c r="E92" s="2" t="s">
        <v>21</v>
      </c>
      <c r="F92" s="2">
        <v>-51</v>
      </c>
      <c r="G92" s="2">
        <v>144</v>
      </c>
      <c r="H92" s="5">
        <v>301</v>
      </c>
      <c r="I92" s="5">
        <v>10.4</v>
      </c>
      <c r="J92" s="5">
        <v>0.96</v>
      </c>
      <c r="K92" s="2" t="s">
        <v>23</v>
      </c>
    </row>
    <row r="93" spans="1:11" ht="12.5">
      <c r="A93" s="3">
        <f t="shared" si="0"/>
        <v>1.7369999999999999</v>
      </c>
      <c r="B93" s="2">
        <v>0.14000000000000001</v>
      </c>
      <c r="C93" s="2">
        <v>2</v>
      </c>
      <c r="D93" s="2" t="s">
        <v>22</v>
      </c>
      <c r="E93" s="2" t="s">
        <v>21</v>
      </c>
      <c r="F93" s="2">
        <v>-51</v>
      </c>
      <c r="G93" s="2">
        <v>144</v>
      </c>
      <c r="H93" s="5">
        <v>601</v>
      </c>
      <c r="I93" s="5">
        <v>25.9</v>
      </c>
      <c r="J93" s="5">
        <v>0.9</v>
      </c>
      <c r="K93" s="2" t="s">
        <v>23</v>
      </c>
    </row>
    <row r="94" spans="1:11" ht="12.5">
      <c r="A94" s="3">
        <f t="shared" si="0"/>
        <v>1.2738</v>
      </c>
      <c r="B94" s="2">
        <v>0.14000000000000001</v>
      </c>
      <c r="C94" s="2">
        <v>2</v>
      </c>
      <c r="D94" s="2" t="s">
        <v>22</v>
      </c>
      <c r="E94" s="2" t="s">
        <v>21</v>
      </c>
      <c r="F94" s="2">
        <v>-51</v>
      </c>
      <c r="G94" s="2">
        <v>144</v>
      </c>
      <c r="H94" s="5">
        <v>799</v>
      </c>
      <c r="I94" s="5">
        <v>39.5</v>
      </c>
      <c r="J94" s="5">
        <v>0.66</v>
      </c>
      <c r="K94" s="2" t="s">
        <v>23</v>
      </c>
    </row>
    <row r="95" spans="1:11" ht="12.5">
      <c r="A95" s="3">
        <f t="shared" si="0"/>
        <v>1.1965999999999999</v>
      </c>
      <c r="B95" s="2">
        <v>0.14000000000000001</v>
      </c>
      <c r="C95" s="2">
        <v>2</v>
      </c>
      <c r="D95" s="2" t="s">
        <v>22</v>
      </c>
      <c r="E95" s="2" t="s">
        <v>21</v>
      </c>
      <c r="F95" s="2">
        <v>-51</v>
      </c>
      <c r="G95" s="2">
        <v>144</v>
      </c>
      <c r="H95" s="5">
        <v>1300</v>
      </c>
      <c r="I95" s="5">
        <v>71.400000000000006</v>
      </c>
      <c r="J95" s="5">
        <v>0.62</v>
      </c>
      <c r="K95" s="2" t="s">
        <v>23</v>
      </c>
    </row>
    <row r="96" spans="1:11" ht="12.5">
      <c r="A96" s="3">
        <f t="shared" si="0"/>
        <v>1.2159</v>
      </c>
      <c r="B96" s="2">
        <v>0.14000000000000001</v>
      </c>
      <c r="C96" s="2">
        <v>2</v>
      </c>
      <c r="D96" s="2" t="s">
        <v>22</v>
      </c>
      <c r="E96" s="2" t="s">
        <v>21</v>
      </c>
      <c r="F96" s="2">
        <v>-51</v>
      </c>
      <c r="G96" s="2">
        <v>144</v>
      </c>
      <c r="H96" s="5">
        <v>1899</v>
      </c>
      <c r="I96" s="5">
        <v>82.6</v>
      </c>
      <c r="J96" s="5">
        <v>0.63</v>
      </c>
      <c r="K96" s="2" t="s">
        <v>23</v>
      </c>
    </row>
    <row r="97" spans="1:11" ht="12.5">
      <c r="A97" s="3">
        <f t="shared" si="0"/>
        <v>1.1579999999999999</v>
      </c>
      <c r="B97" s="2">
        <v>0.14000000000000001</v>
      </c>
      <c r="C97" s="2">
        <v>2</v>
      </c>
      <c r="D97" s="2" t="s">
        <v>22</v>
      </c>
      <c r="E97" s="2" t="s">
        <v>21</v>
      </c>
      <c r="F97" s="2">
        <v>-51</v>
      </c>
      <c r="G97" s="2">
        <v>144</v>
      </c>
      <c r="H97" s="5">
        <v>2498</v>
      </c>
      <c r="I97" s="5">
        <v>97.1</v>
      </c>
      <c r="J97" s="5">
        <v>0.6</v>
      </c>
      <c r="K97" s="2" t="s">
        <v>23</v>
      </c>
    </row>
    <row r="98" spans="1:11" ht="12.5">
      <c r="A98" s="3">
        <f t="shared" si="0"/>
        <v>1.2159</v>
      </c>
      <c r="B98" s="2">
        <v>0.14000000000000001</v>
      </c>
      <c r="C98" s="2">
        <v>2</v>
      </c>
      <c r="D98" s="2" t="s">
        <v>22</v>
      </c>
      <c r="E98" s="2" t="s">
        <v>21</v>
      </c>
      <c r="F98" s="2">
        <v>-51</v>
      </c>
      <c r="G98" s="2">
        <v>144</v>
      </c>
      <c r="H98" s="5">
        <v>3099</v>
      </c>
      <c r="I98" s="5">
        <v>115.6</v>
      </c>
      <c r="J98" s="5">
        <v>0.63</v>
      </c>
      <c r="K98" s="2" t="s">
        <v>23</v>
      </c>
    </row>
    <row r="99" spans="1:11" ht="12.5">
      <c r="A99" s="3">
        <f t="shared" si="0"/>
        <v>1.2738</v>
      </c>
      <c r="B99" s="2">
        <v>0.14000000000000001</v>
      </c>
      <c r="C99" s="2">
        <v>2</v>
      </c>
      <c r="D99" s="2" t="s">
        <v>22</v>
      </c>
      <c r="E99" s="2" t="s">
        <v>21</v>
      </c>
      <c r="F99" s="2">
        <v>-51</v>
      </c>
      <c r="G99" s="2">
        <v>144</v>
      </c>
      <c r="H99" s="5">
        <v>3401</v>
      </c>
      <c r="I99" s="5">
        <v>121.3</v>
      </c>
      <c r="J99" s="5">
        <v>0.66</v>
      </c>
      <c r="K99" s="2" t="s">
        <v>23</v>
      </c>
    </row>
    <row r="100" spans="1:11" ht="12.5">
      <c r="A100" s="3">
        <f t="shared" si="0"/>
        <v>1.1194</v>
      </c>
      <c r="B100" s="2">
        <v>0.14000000000000001</v>
      </c>
      <c r="C100" s="2">
        <v>2</v>
      </c>
      <c r="D100" s="2" t="s">
        <v>22</v>
      </c>
      <c r="E100" s="2" t="s">
        <v>21</v>
      </c>
      <c r="F100" s="2">
        <v>-51</v>
      </c>
      <c r="G100" s="2">
        <v>144</v>
      </c>
      <c r="H100" s="2">
        <v>3862</v>
      </c>
      <c r="J100" s="2">
        <v>0.57999999999999996</v>
      </c>
      <c r="K100" s="2" t="s">
        <v>23</v>
      </c>
    </row>
    <row r="101" spans="1:11" ht="12.5">
      <c r="A101" s="3">
        <f t="shared" si="0"/>
        <v>2.0651000000000002</v>
      </c>
      <c r="B101" s="2">
        <v>0.14000000000000001</v>
      </c>
      <c r="C101" s="2">
        <v>2</v>
      </c>
      <c r="D101" s="2" t="s">
        <v>22</v>
      </c>
      <c r="E101" s="2" t="s">
        <v>21</v>
      </c>
      <c r="F101" s="2">
        <v>-53.7</v>
      </c>
      <c r="G101" s="2">
        <v>141.5</v>
      </c>
      <c r="H101" s="5">
        <v>5</v>
      </c>
      <c r="I101" s="5">
        <v>10.9</v>
      </c>
      <c r="J101" s="5">
        <v>1.07</v>
      </c>
      <c r="K101" s="2" t="s">
        <v>23</v>
      </c>
    </row>
    <row r="102" spans="1:11" ht="12.5">
      <c r="A102" s="3">
        <f t="shared" si="0"/>
        <v>1.9685999999999999</v>
      </c>
      <c r="B102" s="2">
        <v>0.14000000000000001</v>
      </c>
      <c r="C102" s="2">
        <v>2</v>
      </c>
      <c r="D102" s="2" t="s">
        <v>22</v>
      </c>
      <c r="E102" s="2" t="s">
        <v>21</v>
      </c>
      <c r="F102" s="2">
        <v>-53.7</v>
      </c>
      <c r="G102" s="2">
        <v>141.5</v>
      </c>
      <c r="H102" s="5">
        <v>100</v>
      </c>
      <c r="I102" s="5">
        <v>11.8</v>
      </c>
      <c r="J102" s="5">
        <v>1.02</v>
      </c>
      <c r="K102" s="2" t="s">
        <v>23</v>
      </c>
    </row>
    <row r="103" spans="1:11" ht="12.5">
      <c r="A103" s="3">
        <f t="shared" si="0"/>
        <v>2.0651000000000002</v>
      </c>
      <c r="B103" s="2">
        <v>0.14000000000000001</v>
      </c>
      <c r="C103" s="2">
        <v>2</v>
      </c>
      <c r="D103" s="2" t="s">
        <v>22</v>
      </c>
      <c r="E103" s="2" t="s">
        <v>21</v>
      </c>
      <c r="F103" s="2">
        <v>-53.7</v>
      </c>
      <c r="G103" s="2">
        <v>141.5</v>
      </c>
      <c r="H103" s="5">
        <v>140</v>
      </c>
      <c r="I103" s="5">
        <v>13.1</v>
      </c>
      <c r="J103" s="5">
        <v>1.07</v>
      </c>
      <c r="K103" s="2" t="s">
        <v>23</v>
      </c>
    </row>
    <row r="104" spans="1:11" ht="12.5">
      <c r="A104" s="3">
        <f t="shared" si="0"/>
        <v>1.3702999999999999</v>
      </c>
      <c r="B104" s="2">
        <v>0.14000000000000001</v>
      </c>
      <c r="C104" s="2">
        <v>2</v>
      </c>
      <c r="D104" s="2" t="s">
        <v>22</v>
      </c>
      <c r="E104" s="2" t="s">
        <v>21</v>
      </c>
      <c r="F104" s="2">
        <v>-53.7</v>
      </c>
      <c r="G104" s="2">
        <v>141.5</v>
      </c>
      <c r="H104" s="5">
        <v>500</v>
      </c>
      <c r="I104" s="5">
        <v>62.3</v>
      </c>
      <c r="J104" s="5">
        <v>0.71</v>
      </c>
      <c r="K104" s="2" t="s">
        <v>23</v>
      </c>
    </row>
    <row r="105" spans="1:11" ht="12.5">
      <c r="A105" s="3">
        <f t="shared" si="0"/>
        <v>1.2738</v>
      </c>
      <c r="B105" s="2">
        <v>0.14000000000000001</v>
      </c>
      <c r="C105" s="2">
        <v>2</v>
      </c>
      <c r="D105" s="2" t="s">
        <v>22</v>
      </c>
      <c r="E105" s="2" t="s">
        <v>21</v>
      </c>
      <c r="F105" s="2">
        <v>-53.7</v>
      </c>
      <c r="G105" s="2">
        <v>141.5</v>
      </c>
      <c r="H105" s="5">
        <v>1000</v>
      </c>
      <c r="I105" s="5">
        <v>80.3</v>
      </c>
      <c r="J105" s="5">
        <v>0.66</v>
      </c>
      <c r="K105" s="2" t="s">
        <v>23</v>
      </c>
    </row>
    <row r="106" spans="1:11" ht="12.5">
      <c r="A106" s="3">
        <f t="shared" si="0"/>
        <v>1.0422</v>
      </c>
      <c r="B106" s="2">
        <v>0.14000000000000001</v>
      </c>
      <c r="C106" s="2">
        <v>2</v>
      </c>
      <c r="D106" s="2" t="s">
        <v>22</v>
      </c>
      <c r="E106" s="2" t="s">
        <v>21</v>
      </c>
      <c r="F106" s="2">
        <v>-53.7</v>
      </c>
      <c r="G106" s="2">
        <v>141.5</v>
      </c>
      <c r="H106" s="5">
        <v>1801</v>
      </c>
      <c r="I106" s="5">
        <v>96.1</v>
      </c>
      <c r="J106" s="5">
        <v>0.54</v>
      </c>
      <c r="K106" s="2" t="s">
        <v>23</v>
      </c>
    </row>
    <row r="107" spans="1:11" ht="12.5">
      <c r="A107" s="3">
        <f t="shared" si="0"/>
        <v>1.0808</v>
      </c>
      <c r="B107" s="2">
        <v>0.14000000000000001</v>
      </c>
      <c r="C107" s="2">
        <v>2</v>
      </c>
      <c r="D107" s="2" t="s">
        <v>22</v>
      </c>
      <c r="E107" s="2" t="s">
        <v>21</v>
      </c>
      <c r="F107" s="2">
        <v>-53.7</v>
      </c>
      <c r="G107" s="2">
        <v>141.5</v>
      </c>
      <c r="H107" s="5">
        <v>2199</v>
      </c>
      <c r="I107" s="5">
        <v>107</v>
      </c>
      <c r="J107" s="5">
        <v>0.56000000000000005</v>
      </c>
      <c r="K107" s="2" t="s">
        <v>23</v>
      </c>
    </row>
    <row r="108" spans="1:11" ht="12.5">
      <c r="A108" s="3">
        <f t="shared" si="0"/>
        <v>1.1579999999999999</v>
      </c>
      <c r="B108" s="2">
        <v>0.14000000000000001</v>
      </c>
      <c r="C108" s="2">
        <v>2</v>
      </c>
      <c r="D108" s="2" t="s">
        <v>22</v>
      </c>
      <c r="E108" s="2" t="s">
        <v>21</v>
      </c>
      <c r="F108" s="2">
        <v>-53.7</v>
      </c>
      <c r="G108" s="2">
        <v>141.5</v>
      </c>
      <c r="H108" s="2">
        <v>3098</v>
      </c>
      <c r="J108" s="2">
        <v>0.6</v>
      </c>
      <c r="K108" s="2" t="s">
        <v>23</v>
      </c>
    </row>
    <row r="109" spans="1:11" ht="12.5">
      <c r="A109" s="3">
        <f t="shared" si="0"/>
        <v>1.9493</v>
      </c>
      <c r="B109" s="2">
        <v>0.14000000000000001</v>
      </c>
      <c r="C109" s="2">
        <v>2</v>
      </c>
      <c r="D109" s="2" t="s">
        <v>22</v>
      </c>
      <c r="E109" s="2" t="s">
        <v>21</v>
      </c>
      <c r="F109" s="2">
        <v>-56.9</v>
      </c>
      <c r="G109" s="2">
        <v>140</v>
      </c>
      <c r="H109" s="5">
        <v>5</v>
      </c>
      <c r="I109" s="5">
        <v>15.7</v>
      </c>
      <c r="J109" s="5">
        <v>1.01</v>
      </c>
      <c r="K109" s="2" t="s">
        <v>23</v>
      </c>
    </row>
    <row r="110" spans="1:11" ht="12.5">
      <c r="A110" s="3">
        <f t="shared" si="0"/>
        <v>1.8527999999999998</v>
      </c>
      <c r="B110" s="2">
        <v>0.14000000000000001</v>
      </c>
      <c r="C110" s="2">
        <v>2</v>
      </c>
      <c r="D110" s="2" t="s">
        <v>22</v>
      </c>
      <c r="E110" s="2" t="s">
        <v>21</v>
      </c>
      <c r="F110" s="2">
        <v>-56.9</v>
      </c>
      <c r="G110" s="2">
        <v>140</v>
      </c>
      <c r="H110" s="5">
        <v>52</v>
      </c>
      <c r="I110" s="5">
        <v>15.8</v>
      </c>
      <c r="J110" s="5">
        <v>0.96</v>
      </c>
      <c r="K110" s="2" t="s">
        <v>23</v>
      </c>
    </row>
    <row r="111" spans="1:11" ht="12.5">
      <c r="A111" s="3">
        <f t="shared" si="0"/>
        <v>1.93</v>
      </c>
      <c r="B111" s="2">
        <v>0.14000000000000001</v>
      </c>
      <c r="C111" s="2">
        <v>2</v>
      </c>
      <c r="D111" s="2" t="s">
        <v>22</v>
      </c>
      <c r="E111" s="2" t="s">
        <v>21</v>
      </c>
      <c r="F111" s="2">
        <v>-56.9</v>
      </c>
      <c r="G111" s="2">
        <v>140</v>
      </c>
      <c r="H111" s="5">
        <v>100</v>
      </c>
      <c r="I111" s="5">
        <v>16.2</v>
      </c>
      <c r="J111" s="5">
        <v>1</v>
      </c>
      <c r="K111" s="2" t="s">
        <v>23</v>
      </c>
    </row>
    <row r="112" spans="1:11" ht="12.5">
      <c r="A112" s="3">
        <f t="shared" si="0"/>
        <v>1.8334999999999999</v>
      </c>
      <c r="B112" s="2">
        <v>0.14000000000000001</v>
      </c>
      <c r="C112" s="2">
        <v>2</v>
      </c>
      <c r="D112" s="2" t="s">
        <v>22</v>
      </c>
      <c r="E112" s="2" t="s">
        <v>21</v>
      </c>
      <c r="F112" s="2">
        <v>-56.9</v>
      </c>
      <c r="G112" s="2">
        <v>140</v>
      </c>
      <c r="H112" s="5">
        <v>141</v>
      </c>
      <c r="I112" s="5">
        <v>17.3</v>
      </c>
      <c r="J112" s="5">
        <v>0.95</v>
      </c>
      <c r="K112" s="2" t="s">
        <v>23</v>
      </c>
    </row>
    <row r="113" spans="1:11" ht="12.5">
      <c r="A113" s="3">
        <f t="shared" si="0"/>
        <v>1.6983999999999999</v>
      </c>
      <c r="B113" s="2">
        <v>0.14000000000000001</v>
      </c>
      <c r="C113" s="2">
        <v>2</v>
      </c>
      <c r="D113" s="2" t="s">
        <v>22</v>
      </c>
      <c r="E113" s="2" t="s">
        <v>21</v>
      </c>
      <c r="F113" s="2">
        <v>-56.9</v>
      </c>
      <c r="G113" s="2">
        <v>140</v>
      </c>
      <c r="H113" s="5">
        <v>199</v>
      </c>
      <c r="I113" s="5">
        <v>31.5</v>
      </c>
      <c r="J113" s="5">
        <v>0.88</v>
      </c>
      <c r="K113" s="2" t="s">
        <v>23</v>
      </c>
    </row>
    <row r="114" spans="1:11" ht="12.5">
      <c r="A114" s="3">
        <f t="shared" si="0"/>
        <v>1.6404999999999998</v>
      </c>
      <c r="B114" s="2">
        <v>0.14000000000000001</v>
      </c>
      <c r="C114" s="2">
        <v>2</v>
      </c>
      <c r="D114" s="2" t="s">
        <v>22</v>
      </c>
      <c r="E114" s="2" t="s">
        <v>21</v>
      </c>
      <c r="F114" s="2">
        <v>-56.9</v>
      </c>
      <c r="G114" s="2">
        <v>140</v>
      </c>
      <c r="H114" s="5">
        <v>400</v>
      </c>
      <c r="I114" s="5">
        <v>60.8</v>
      </c>
      <c r="J114" s="5">
        <v>0.85</v>
      </c>
      <c r="K114" s="2" t="s">
        <v>23</v>
      </c>
    </row>
    <row r="115" spans="1:11" ht="12.5">
      <c r="A115" s="3">
        <f t="shared" si="0"/>
        <v>1.0615000000000001</v>
      </c>
      <c r="B115" s="2">
        <v>0.14000000000000001</v>
      </c>
      <c r="C115" s="2">
        <v>2</v>
      </c>
      <c r="D115" s="2" t="s">
        <v>22</v>
      </c>
      <c r="E115" s="2" t="s">
        <v>21</v>
      </c>
      <c r="F115" s="2">
        <v>-56.9</v>
      </c>
      <c r="G115" s="2">
        <v>140</v>
      </c>
      <c r="H115" s="5">
        <v>801</v>
      </c>
      <c r="I115" s="5">
        <v>79</v>
      </c>
      <c r="J115" s="5">
        <v>0.55000000000000004</v>
      </c>
      <c r="K115" s="2" t="s">
        <v>23</v>
      </c>
    </row>
    <row r="116" spans="1:11" ht="12.5">
      <c r="A116" s="3">
        <f t="shared" si="0"/>
        <v>1.2159</v>
      </c>
      <c r="B116" s="2">
        <v>0.14000000000000001</v>
      </c>
      <c r="C116" s="2">
        <v>2</v>
      </c>
      <c r="D116" s="2" t="s">
        <v>22</v>
      </c>
      <c r="E116" s="2" t="s">
        <v>21</v>
      </c>
      <c r="F116" s="2">
        <v>-56.9</v>
      </c>
      <c r="G116" s="2">
        <v>140</v>
      </c>
      <c r="H116" s="5">
        <v>1000</v>
      </c>
      <c r="I116" s="5">
        <v>83.8</v>
      </c>
      <c r="J116" s="5">
        <v>0.63</v>
      </c>
      <c r="K116" s="2" t="s">
        <v>23</v>
      </c>
    </row>
    <row r="117" spans="1:11" ht="12.5">
      <c r="A117" s="3">
        <f t="shared" si="0"/>
        <v>1.3702999999999999</v>
      </c>
      <c r="B117" s="2">
        <v>0.14000000000000001</v>
      </c>
      <c r="C117" s="2">
        <v>2</v>
      </c>
      <c r="D117" s="2" t="s">
        <v>22</v>
      </c>
      <c r="E117" s="2" t="s">
        <v>21</v>
      </c>
      <c r="F117" s="2">
        <v>-56.9</v>
      </c>
      <c r="G117" s="2">
        <v>140</v>
      </c>
      <c r="H117" s="5">
        <v>1401</v>
      </c>
      <c r="I117" s="5">
        <v>89</v>
      </c>
      <c r="J117" s="5">
        <v>0.71</v>
      </c>
      <c r="K117" s="2" t="s">
        <v>23</v>
      </c>
    </row>
    <row r="118" spans="1:11" ht="12.5">
      <c r="A118" s="3">
        <f t="shared" si="0"/>
        <v>1.2544999999999999</v>
      </c>
      <c r="B118" s="2">
        <v>0.14000000000000001</v>
      </c>
      <c r="C118" s="2">
        <v>2</v>
      </c>
      <c r="D118" s="2" t="s">
        <v>22</v>
      </c>
      <c r="E118" s="2" t="s">
        <v>21</v>
      </c>
      <c r="F118" s="2">
        <v>-56.9</v>
      </c>
      <c r="G118" s="2">
        <v>140</v>
      </c>
      <c r="H118" s="5">
        <v>1799</v>
      </c>
      <c r="I118" s="5">
        <v>97.9</v>
      </c>
      <c r="J118" s="5">
        <v>0.65</v>
      </c>
      <c r="K118" s="2" t="s">
        <v>23</v>
      </c>
    </row>
    <row r="119" spans="1:11" ht="12.5">
      <c r="A119" s="3">
        <f t="shared" si="0"/>
        <v>1.3702999999999999</v>
      </c>
      <c r="B119" s="2">
        <v>0.14000000000000001</v>
      </c>
      <c r="C119" s="2">
        <v>2</v>
      </c>
      <c r="D119" s="2" t="s">
        <v>22</v>
      </c>
      <c r="E119" s="2" t="s">
        <v>21</v>
      </c>
      <c r="F119" s="2">
        <v>-56.9</v>
      </c>
      <c r="G119" s="2">
        <v>140</v>
      </c>
      <c r="H119" s="5">
        <v>2101</v>
      </c>
      <c r="I119" s="5">
        <v>106.6</v>
      </c>
      <c r="J119" s="5">
        <v>0.71</v>
      </c>
      <c r="K119" s="2" t="s">
        <v>23</v>
      </c>
    </row>
    <row r="120" spans="1:11" ht="12.5">
      <c r="A120" s="3">
        <f t="shared" si="0"/>
        <v>1.1579999999999999</v>
      </c>
      <c r="B120" s="2">
        <v>0.14000000000000001</v>
      </c>
      <c r="C120" s="2">
        <v>2</v>
      </c>
      <c r="D120" s="2" t="s">
        <v>22</v>
      </c>
      <c r="E120" s="2" t="s">
        <v>21</v>
      </c>
      <c r="F120" s="2">
        <v>-56.9</v>
      </c>
      <c r="G120" s="2">
        <v>140</v>
      </c>
      <c r="H120" s="5">
        <v>3000</v>
      </c>
      <c r="I120" s="5">
        <v>127.5</v>
      </c>
      <c r="J120" s="5">
        <v>0.6</v>
      </c>
      <c r="K120" s="2" t="s">
        <v>23</v>
      </c>
    </row>
    <row r="121" spans="1:11" ht="12.5">
      <c r="A121" s="3">
        <f t="shared" si="0"/>
        <v>1.3316999999999999</v>
      </c>
      <c r="B121" s="2">
        <v>0.14000000000000001</v>
      </c>
      <c r="C121" s="2">
        <v>2</v>
      </c>
      <c r="D121" s="2" t="s">
        <v>22</v>
      </c>
      <c r="E121" s="2" t="s">
        <v>21</v>
      </c>
      <c r="F121" s="2">
        <v>-56.9</v>
      </c>
      <c r="G121" s="2">
        <v>140</v>
      </c>
      <c r="H121" s="5">
        <v>3600</v>
      </c>
      <c r="I121" s="5">
        <v>140.69999999999999</v>
      </c>
      <c r="J121" s="5">
        <v>0.69</v>
      </c>
      <c r="K121" s="2" t="s">
        <v>23</v>
      </c>
    </row>
    <row r="122" spans="1:11" ht="12.5">
      <c r="A122" s="3">
        <f t="shared" si="0"/>
        <v>1.3316999999999999</v>
      </c>
      <c r="B122" s="2">
        <v>0.14000000000000001</v>
      </c>
      <c r="C122" s="2">
        <v>2</v>
      </c>
      <c r="D122" s="2" t="s">
        <v>22</v>
      </c>
      <c r="E122" s="2" t="s">
        <v>21</v>
      </c>
      <c r="F122" s="2">
        <v>-56.9</v>
      </c>
      <c r="G122" s="2">
        <v>140</v>
      </c>
      <c r="H122" s="2">
        <v>4203</v>
      </c>
      <c r="J122" s="2">
        <v>0.69</v>
      </c>
      <c r="K122" s="2" t="s">
        <v>23</v>
      </c>
    </row>
    <row r="123" spans="1:11" ht="12.5">
      <c r="A123" s="3">
        <f t="shared" si="0"/>
        <v>1.93</v>
      </c>
      <c r="B123" s="2">
        <v>0.14000000000000001</v>
      </c>
      <c r="C123" s="2">
        <v>2</v>
      </c>
      <c r="D123" s="2" t="s">
        <v>22</v>
      </c>
      <c r="E123" s="2" t="s">
        <v>21</v>
      </c>
      <c r="F123" s="2">
        <v>-60.8</v>
      </c>
      <c r="G123" s="2">
        <v>140</v>
      </c>
      <c r="H123" s="5">
        <v>10</v>
      </c>
      <c r="I123" s="5">
        <v>27.9</v>
      </c>
      <c r="J123" s="5">
        <v>1</v>
      </c>
      <c r="K123" s="2" t="s">
        <v>23</v>
      </c>
    </row>
    <row r="124" spans="1:11" ht="12.5">
      <c r="A124" s="3">
        <f t="shared" si="0"/>
        <v>1.6983999999999999</v>
      </c>
      <c r="B124" s="2">
        <v>0.14000000000000001</v>
      </c>
      <c r="C124" s="2">
        <v>2</v>
      </c>
      <c r="D124" s="2" t="s">
        <v>22</v>
      </c>
      <c r="E124" s="2" t="s">
        <v>21</v>
      </c>
      <c r="F124" s="2">
        <v>-60.8</v>
      </c>
      <c r="G124" s="2">
        <v>140</v>
      </c>
      <c r="H124" s="5">
        <v>60</v>
      </c>
      <c r="I124" s="5">
        <v>27.8</v>
      </c>
      <c r="J124" s="5">
        <v>0.88</v>
      </c>
      <c r="K124" s="2" t="s">
        <v>23</v>
      </c>
    </row>
    <row r="125" spans="1:11" ht="12.5">
      <c r="A125" s="3">
        <f t="shared" si="0"/>
        <v>1.9685999999999999</v>
      </c>
      <c r="B125" s="2">
        <v>0.14000000000000001</v>
      </c>
      <c r="C125" s="2">
        <v>2</v>
      </c>
      <c r="D125" s="2" t="s">
        <v>22</v>
      </c>
      <c r="E125" s="2" t="s">
        <v>21</v>
      </c>
      <c r="F125" s="2">
        <v>-60.8</v>
      </c>
      <c r="G125" s="2">
        <v>140</v>
      </c>
      <c r="H125" s="5">
        <v>90</v>
      </c>
      <c r="I125" s="5">
        <v>28.8</v>
      </c>
      <c r="J125" s="5">
        <v>1.02</v>
      </c>
      <c r="K125" s="2" t="s">
        <v>23</v>
      </c>
    </row>
    <row r="126" spans="1:11" ht="12.5">
      <c r="A126" s="3">
        <f t="shared" si="0"/>
        <v>1.4475</v>
      </c>
      <c r="B126" s="2">
        <v>0.14000000000000001</v>
      </c>
      <c r="C126" s="2">
        <v>2</v>
      </c>
      <c r="D126" s="2" t="s">
        <v>22</v>
      </c>
      <c r="E126" s="2" t="s">
        <v>21</v>
      </c>
      <c r="F126" s="2">
        <v>-60.8</v>
      </c>
      <c r="G126" s="2">
        <v>140</v>
      </c>
      <c r="H126" s="5">
        <v>130</v>
      </c>
      <c r="I126" s="5">
        <v>55.1</v>
      </c>
      <c r="J126" s="5">
        <v>0.75</v>
      </c>
      <c r="K126" s="2" t="s">
        <v>23</v>
      </c>
    </row>
    <row r="127" spans="1:11" ht="12.5">
      <c r="A127" s="3">
        <f t="shared" si="0"/>
        <v>1.1965999999999999</v>
      </c>
      <c r="B127" s="2">
        <v>0.14000000000000001</v>
      </c>
      <c r="C127" s="2">
        <v>2</v>
      </c>
      <c r="D127" s="2" t="s">
        <v>22</v>
      </c>
      <c r="E127" s="2" t="s">
        <v>21</v>
      </c>
      <c r="F127" s="2">
        <v>-60.8</v>
      </c>
      <c r="G127" s="2">
        <v>140</v>
      </c>
      <c r="H127" s="5">
        <v>200</v>
      </c>
      <c r="I127" s="5">
        <v>67.7</v>
      </c>
      <c r="J127" s="5">
        <v>0.62</v>
      </c>
      <c r="K127" s="2" t="s">
        <v>23</v>
      </c>
    </row>
    <row r="128" spans="1:11" ht="12.5">
      <c r="A128" s="3">
        <f t="shared" si="0"/>
        <v>1.2159</v>
      </c>
      <c r="B128" s="2">
        <v>0.14000000000000001</v>
      </c>
      <c r="C128" s="2">
        <v>2</v>
      </c>
      <c r="D128" s="2" t="s">
        <v>22</v>
      </c>
      <c r="E128" s="2" t="s">
        <v>21</v>
      </c>
      <c r="F128" s="2">
        <v>-60.8</v>
      </c>
      <c r="G128" s="2">
        <v>140</v>
      </c>
      <c r="H128" s="5">
        <v>501</v>
      </c>
      <c r="I128" s="5">
        <v>80.900000000000006</v>
      </c>
      <c r="J128" s="5">
        <v>0.63</v>
      </c>
      <c r="K128" s="2" t="s">
        <v>23</v>
      </c>
    </row>
    <row r="129" spans="1:11" ht="12.5">
      <c r="A129" s="3">
        <f t="shared" si="0"/>
        <v>1.2544999999999999</v>
      </c>
      <c r="B129" s="2">
        <v>0.14000000000000001</v>
      </c>
      <c r="C129" s="2">
        <v>2</v>
      </c>
      <c r="D129" s="2" t="s">
        <v>22</v>
      </c>
      <c r="E129" s="2" t="s">
        <v>21</v>
      </c>
      <c r="F129" s="2">
        <v>-60.8</v>
      </c>
      <c r="G129" s="2">
        <v>140</v>
      </c>
      <c r="H129" s="5">
        <v>1000</v>
      </c>
      <c r="I129" s="5">
        <v>87.4</v>
      </c>
      <c r="J129" s="5">
        <v>0.65</v>
      </c>
      <c r="K129" s="2" t="s">
        <v>23</v>
      </c>
    </row>
    <row r="130" spans="1:11" ht="12.5">
      <c r="A130" s="3">
        <f t="shared" si="0"/>
        <v>1.1965999999999999</v>
      </c>
      <c r="B130" s="2">
        <v>0.14000000000000001</v>
      </c>
      <c r="C130" s="2">
        <v>2</v>
      </c>
      <c r="D130" s="2" t="s">
        <v>22</v>
      </c>
      <c r="E130" s="2" t="s">
        <v>21</v>
      </c>
      <c r="F130" s="2">
        <v>-60.8</v>
      </c>
      <c r="G130" s="2">
        <v>140</v>
      </c>
      <c r="H130" s="5">
        <v>1599</v>
      </c>
      <c r="I130" s="5">
        <v>102.6</v>
      </c>
      <c r="J130" s="5">
        <v>0.62</v>
      </c>
      <c r="K130" s="2" t="s">
        <v>23</v>
      </c>
    </row>
    <row r="131" spans="1:11" ht="12.5">
      <c r="A131" s="3">
        <f t="shared" si="0"/>
        <v>1.2159</v>
      </c>
      <c r="B131" s="2">
        <v>0.14000000000000001</v>
      </c>
      <c r="C131" s="2">
        <v>2</v>
      </c>
      <c r="D131" s="2" t="s">
        <v>22</v>
      </c>
      <c r="E131" s="2" t="s">
        <v>21</v>
      </c>
      <c r="F131" s="2">
        <v>-60.8</v>
      </c>
      <c r="G131" s="2">
        <v>140</v>
      </c>
      <c r="H131" s="5">
        <v>2200</v>
      </c>
      <c r="I131" s="5">
        <v>117.8</v>
      </c>
      <c r="J131" s="5">
        <v>0.63</v>
      </c>
      <c r="K131" s="2" t="s">
        <v>23</v>
      </c>
    </row>
    <row r="132" spans="1:11" ht="12.5">
      <c r="A132" s="3">
        <f t="shared" si="0"/>
        <v>1.0808</v>
      </c>
      <c r="B132" s="2">
        <v>0.14000000000000001</v>
      </c>
      <c r="C132" s="2">
        <v>2</v>
      </c>
      <c r="D132" s="2" t="s">
        <v>22</v>
      </c>
      <c r="E132" s="2" t="s">
        <v>21</v>
      </c>
      <c r="F132" s="2">
        <v>-60.8</v>
      </c>
      <c r="G132" s="2">
        <v>140</v>
      </c>
      <c r="H132" s="5">
        <v>2800</v>
      </c>
      <c r="I132" s="5">
        <v>130.1</v>
      </c>
      <c r="J132" s="5">
        <v>0.56000000000000005</v>
      </c>
      <c r="K132" s="2" t="s">
        <v>23</v>
      </c>
    </row>
    <row r="133" spans="1:11" ht="12.5">
      <c r="A133" s="3">
        <f t="shared" si="0"/>
        <v>1.2352000000000001</v>
      </c>
      <c r="B133" s="2">
        <v>0.14000000000000001</v>
      </c>
      <c r="C133" s="2">
        <v>2</v>
      </c>
      <c r="D133" s="2" t="s">
        <v>22</v>
      </c>
      <c r="E133" s="2" t="s">
        <v>21</v>
      </c>
      <c r="F133" s="2">
        <v>-60.8</v>
      </c>
      <c r="G133" s="2">
        <v>140</v>
      </c>
      <c r="H133" s="5">
        <v>3199</v>
      </c>
      <c r="I133" s="5">
        <v>133.9</v>
      </c>
      <c r="J133" s="5">
        <v>0.64</v>
      </c>
      <c r="K133" s="2" t="s">
        <v>23</v>
      </c>
    </row>
    <row r="134" spans="1:11" ht="12.5">
      <c r="A134" s="3">
        <f t="shared" si="0"/>
        <v>1.2931000000000001</v>
      </c>
      <c r="B134" s="2">
        <v>0.14000000000000001</v>
      </c>
      <c r="C134" s="2">
        <v>2</v>
      </c>
      <c r="D134" s="2" t="s">
        <v>22</v>
      </c>
      <c r="E134" s="2" t="s">
        <v>21</v>
      </c>
      <c r="F134" s="2">
        <v>-60.8</v>
      </c>
      <c r="G134" s="2">
        <v>140</v>
      </c>
      <c r="H134" s="5">
        <v>3899</v>
      </c>
      <c r="I134" s="5">
        <v>134.5</v>
      </c>
      <c r="J134" s="5">
        <v>0.67</v>
      </c>
      <c r="K134" s="2" t="s">
        <v>23</v>
      </c>
    </row>
    <row r="135" spans="1:11" ht="12.5">
      <c r="A135" s="3">
        <f t="shared" si="0"/>
        <v>1.351</v>
      </c>
      <c r="B135" s="2">
        <v>0.14000000000000001</v>
      </c>
      <c r="C135" s="2">
        <v>2</v>
      </c>
      <c r="D135" s="2" t="s">
        <v>22</v>
      </c>
      <c r="E135" s="2" t="s">
        <v>21</v>
      </c>
      <c r="F135" s="2">
        <v>-60.8</v>
      </c>
      <c r="G135" s="2">
        <v>140</v>
      </c>
      <c r="H135" s="2">
        <v>4201</v>
      </c>
      <c r="J135" s="2">
        <v>0.7</v>
      </c>
      <c r="K135" s="2" t="s">
        <v>23</v>
      </c>
    </row>
    <row r="136" spans="1:11" ht="12.5">
      <c r="A136" s="3">
        <f t="shared" si="0"/>
        <v>1.0422</v>
      </c>
      <c r="B136" s="2">
        <v>0.14000000000000001</v>
      </c>
      <c r="C136" s="2">
        <v>2</v>
      </c>
      <c r="D136" s="2" t="s">
        <v>22</v>
      </c>
      <c r="E136" s="2" t="s">
        <v>21</v>
      </c>
      <c r="F136" s="2">
        <v>-60.8</v>
      </c>
      <c r="G136" s="2">
        <v>140</v>
      </c>
      <c r="H136" s="2">
        <v>4456</v>
      </c>
      <c r="J136" s="2">
        <v>0.54</v>
      </c>
      <c r="K136" s="2" t="s">
        <v>23</v>
      </c>
    </row>
    <row r="137" spans="1:11" ht="12.5">
      <c r="A137" s="3">
        <f t="shared" si="0"/>
        <v>1.8720999999999999</v>
      </c>
      <c r="B137" s="2">
        <v>0.14000000000000001</v>
      </c>
      <c r="C137" s="2">
        <v>2</v>
      </c>
      <c r="D137" s="2" t="s">
        <v>22</v>
      </c>
      <c r="E137" s="2" t="s">
        <v>21</v>
      </c>
      <c r="F137" s="2">
        <v>-63.9</v>
      </c>
      <c r="G137" s="2">
        <v>140</v>
      </c>
      <c r="H137" s="5">
        <v>6</v>
      </c>
      <c r="I137" s="5">
        <v>40.799999999999997</v>
      </c>
      <c r="J137" s="5">
        <v>0.97</v>
      </c>
      <c r="K137" s="2" t="s">
        <v>23</v>
      </c>
    </row>
    <row r="138" spans="1:11" ht="12.5">
      <c r="A138" s="3">
        <f t="shared" si="0"/>
        <v>1.5054000000000001</v>
      </c>
      <c r="B138" s="2">
        <v>0.14000000000000001</v>
      </c>
      <c r="C138" s="2">
        <v>2</v>
      </c>
      <c r="D138" s="2" t="s">
        <v>22</v>
      </c>
      <c r="E138" s="2" t="s">
        <v>21</v>
      </c>
      <c r="F138" s="2">
        <v>-63.9</v>
      </c>
      <c r="G138" s="2">
        <v>140</v>
      </c>
      <c r="H138" s="5">
        <v>46</v>
      </c>
      <c r="I138" s="5">
        <v>46.3</v>
      </c>
      <c r="J138" s="5">
        <v>0.78</v>
      </c>
      <c r="K138" s="2" t="s">
        <v>23</v>
      </c>
    </row>
    <row r="139" spans="1:11" ht="12.5">
      <c r="A139" s="3">
        <f t="shared" si="0"/>
        <v>1.4861</v>
      </c>
      <c r="B139" s="2">
        <v>0.14000000000000001</v>
      </c>
      <c r="C139" s="2">
        <v>2</v>
      </c>
      <c r="D139" s="2" t="s">
        <v>22</v>
      </c>
      <c r="E139" s="2" t="s">
        <v>21</v>
      </c>
      <c r="F139" s="2">
        <v>-63.9</v>
      </c>
      <c r="G139" s="2">
        <v>140</v>
      </c>
      <c r="H139" s="5">
        <v>101</v>
      </c>
      <c r="I139" s="5">
        <v>73.599999999999994</v>
      </c>
      <c r="J139" s="5">
        <v>0.77</v>
      </c>
      <c r="K139" s="2" t="s">
        <v>23</v>
      </c>
    </row>
    <row r="140" spans="1:11" ht="12.5">
      <c r="A140" s="3">
        <f t="shared" si="0"/>
        <v>1.2931000000000001</v>
      </c>
      <c r="B140" s="2">
        <v>0.14000000000000001</v>
      </c>
      <c r="C140" s="2">
        <v>2</v>
      </c>
      <c r="D140" s="2" t="s">
        <v>22</v>
      </c>
      <c r="E140" s="2" t="s">
        <v>21</v>
      </c>
      <c r="F140" s="2">
        <v>-63.9</v>
      </c>
      <c r="G140" s="2">
        <v>140</v>
      </c>
      <c r="H140" s="5">
        <v>202</v>
      </c>
      <c r="I140" s="5">
        <v>83.3</v>
      </c>
      <c r="J140" s="5">
        <v>0.67</v>
      </c>
      <c r="K140" s="2" t="s">
        <v>23</v>
      </c>
    </row>
    <row r="141" spans="1:11" ht="12.5">
      <c r="A141" s="3">
        <f t="shared" si="0"/>
        <v>1.0615000000000001</v>
      </c>
      <c r="B141" s="2">
        <v>0.14000000000000001</v>
      </c>
      <c r="C141" s="2">
        <v>2</v>
      </c>
      <c r="D141" s="2" t="s">
        <v>22</v>
      </c>
      <c r="E141" s="2" t="s">
        <v>21</v>
      </c>
      <c r="F141" s="2">
        <v>-63.9</v>
      </c>
      <c r="G141" s="2">
        <v>140</v>
      </c>
      <c r="H141" s="5">
        <v>307</v>
      </c>
      <c r="I141" s="5">
        <v>85.3</v>
      </c>
      <c r="J141" s="5">
        <v>0.55000000000000004</v>
      </c>
      <c r="K141" s="2" t="s">
        <v>23</v>
      </c>
    </row>
    <row r="142" spans="1:11" ht="12.5">
      <c r="A142" s="3">
        <f t="shared" si="0"/>
        <v>1.0422</v>
      </c>
      <c r="B142" s="2">
        <v>0.14000000000000001</v>
      </c>
      <c r="C142" s="2">
        <v>2</v>
      </c>
      <c r="D142" s="2" t="s">
        <v>22</v>
      </c>
      <c r="E142" s="2" t="s">
        <v>21</v>
      </c>
      <c r="F142" s="2">
        <v>-63.9</v>
      </c>
      <c r="G142" s="2">
        <v>140</v>
      </c>
      <c r="H142" s="5">
        <v>402</v>
      </c>
      <c r="I142" s="5">
        <v>87</v>
      </c>
      <c r="J142" s="5">
        <v>0.54</v>
      </c>
      <c r="K142" s="2" t="s">
        <v>23</v>
      </c>
    </row>
    <row r="143" spans="1:11" ht="12.5">
      <c r="A143" s="3">
        <f t="shared" si="0"/>
        <v>1.1194</v>
      </c>
      <c r="B143" s="2">
        <v>0.14000000000000001</v>
      </c>
      <c r="C143" s="2">
        <v>2</v>
      </c>
      <c r="D143" s="2" t="s">
        <v>22</v>
      </c>
      <c r="E143" s="2" t="s">
        <v>21</v>
      </c>
      <c r="F143" s="2">
        <v>-63.9</v>
      </c>
      <c r="G143" s="2">
        <v>140</v>
      </c>
      <c r="H143" s="5">
        <v>606</v>
      </c>
      <c r="I143" s="5">
        <v>90.6</v>
      </c>
      <c r="J143" s="5">
        <v>0.57999999999999996</v>
      </c>
      <c r="K143" s="2" t="s">
        <v>23</v>
      </c>
    </row>
    <row r="144" spans="1:11" ht="12.5">
      <c r="A144" s="3">
        <f t="shared" si="0"/>
        <v>1.544</v>
      </c>
      <c r="B144" s="2">
        <v>0.14000000000000001</v>
      </c>
      <c r="C144" s="2">
        <v>2</v>
      </c>
      <c r="D144" s="2" t="s">
        <v>22</v>
      </c>
      <c r="E144" s="2" t="s">
        <v>21</v>
      </c>
      <c r="F144" s="2">
        <v>-63.9</v>
      </c>
      <c r="G144" s="2">
        <v>140</v>
      </c>
      <c r="H144" s="5">
        <v>801</v>
      </c>
      <c r="I144" s="5">
        <v>95.2</v>
      </c>
      <c r="J144" s="5">
        <v>0.8</v>
      </c>
      <c r="K144" s="2" t="s">
        <v>23</v>
      </c>
    </row>
    <row r="145" spans="1:11" ht="12.5">
      <c r="A145" s="3">
        <f t="shared" si="0"/>
        <v>1.3316999999999999</v>
      </c>
      <c r="B145" s="2">
        <v>0.14000000000000001</v>
      </c>
      <c r="C145" s="2">
        <v>2</v>
      </c>
      <c r="D145" s="2" t="s">
        <v>22</v>
      </c>
      <c r="E145" s="2" t="s">
        <v>21</v>
      </c>
      <c r="F145" s="2">
        <v>-63.9</v>
      </c>
      <c r="G145" s="2">
        <v>140</v>
      </c>
      <c r="H145" s="5">
        <v>1001</v>
      </c>
      <c r="I145" s="5">
        <v>100.6</v>
      </c>
      <c r="J145" s="5">
        <v>0.69</v>
      </c>
      <c r="K145" s="2" t="s">
        <v>23</v>
      </c>
    </row>
    <row r="146" spans="1:11" ht="12.5">
      <c r="A146" s="3">
        <f t="shared" si="0"/>
        <v>1.2159</v>
      </c>
      <c r="B146" s="2">
        <v>0.14000000000000001</v>
      </c>
      <c r="C146" s="2">
        <v>2</v>
      </c>
      <c r="D146" s="2" t="s">
        <v>22</v>
      </c>
      <c r="E146" s="2" t="s">
        <v>21</v>
      </c>
      <c r="F146" s="2">
        <v>-63.9</v>
      </c>
      <c r="G146" s="2">
        <v>140</v>
      </c>
      <c r="H146" s="5">
        <v>1401</v>
      </c>
      <c r="I146" s="5">
        <v>110.8</v>
      </c>
      <c r="J146" s="5">
        <v>0.63</v>
      </c>
      <c r="K146" s="2" t="s">
        <v>23</v>
      </c>
    </row>
    <row r="147" spans="1:11" ht="12.5">
      <c r="A147" s="3">
        <f t="shared" si="0"/>
        <v>1.4088999999999998</v>
      </c>
      <c r="B147" s="2">
        <v>0.14000000000000001</v>
      </c>
      <c r="C147" s="2">
        <v>2</v>
      </c>
      <c r="D147" s="2" t="s">
        <v>22</v>
      </c>
      <c r="E147" s="2" t="s">
        <v>21</v>
      </c>
      <c r="F147" s="2">
        <v>-63.9</v>
      </c>
      <c r="G147" s="2">
        <v>140</v>
      </c>
      <c r="H147" s="5">
        <v>1801</v>
      </c>
      <c r="I147" s="5">
        <v>122.3</v>
      </c>
      <c r="J147" s="5">
        <v>0.73</v>
      </c>
      <c r="K147" s="2" t="s">
        <v>23</v>
      </c>
    </row>
    <row r="148" spans="1:11" ht="12.5">
      <c r="A148" s="3">
        <f t="shared" si="0"/>
        <v>1.1579999999999999</v>
      </c>
      <c r="B148" s="2">
        <v>0.14000000000000001</v>
      </c>
      <c r="C148" s="2">
        <v>2</v>
      </c>
      <c r="D148" s="2" t="s">
        <v>22</v>
      </c>
      <c r="E148" s="2" t="s">
        <v>21</v>
      </c>
      <c r="F148" s="2">
        <v>-63.9</v>
      </c>
      <c r="G148" s="2">
        <v>140</v>
      </c>
      <c r="H148" s="5">
        <v>2501</v>
      </c>
      <c r="I148" s="5">
        <v>128</v>
      </c>
      <c r="J148" s="5">
        <v>0.6</v>
      </c>
      <c r="K148" s="2" t="s">
        <v>23</v>
      </c>
    </row>
    <row r="149" spans="1:11" ht="12.5">
      <c r="A149" s="3">
        <f t="shared" si="0"/>
        <v>1.2738</v>
      </c>
      <c r="B149" s="2">
        <v>0.14000000000000001</v>
      </c>
      <c r="C149" s="2">
        <v>2</v>
      </c>
      <c r="D149" s="2" t="s">
        <v>22</v>
      </c>
      <c r="E149" s="2" t="s">
        <v>21</v>
      </c>
      <c r="F149" s="2">
        <v>-63.9</v>
      </c>
      <c r="G149" s="2">
        <v>140</v>
      </c>
      <c r="H149" s="5">
        <v>3100</v>
      </c>
      <c r="I149" s="5">
        <v>127.9</v>
      </c>
      <c r="J149" s="5">
        <v>0.66</v>
      </c>
      <c r="K149" s="2" t="s">
        <v>23</v>
      </c>
    </row>
    <row r="150" spans="1:11" ht="12.5">
      <c r="A150" s="3">
        <f t="shared" si="0"/>
        <v>1.1579999999999999</v>
      </c>
      <c r="B150" s="2">
        <v>0.14000000000000001</v>
      </c>
      <c r="C150" s="2">
        <v>2</v>
      </c>
      <c r="D150" s="2" t="s">
        <v>22</v>
      </c>
      <c r="E150" s="2" t="s">
        <v>21</v>
      </c>
      <c r="F150" s="2">
        <v>-63.9</v>
      </c>
      <c r="G150" s="2">
        <v>140</v>
      </c>
      <c r="H150" s="2">
        <v>3400</v>
      </c>
      <c r="J150" s="2">
        <v>0.6</v>
      </c>
      <c r="K150" s="2" t="s">
        <v>23</v>
      </c>
    </row>
    <row r="151" spans="1:11" ht="12.5">
      <c r="A151" s="3">
        <f t="shared" si="0"/>
        <v>1.1773</v>
      </c>
      <c r="B151" s="2">
        <v>0.14000000000000001</v>
      </c>
      <c r="C151" s="2">
        <v>2</v>
      </c>
      <c r="D151" s="2" t="s">
        <v>22</v>
      </c>
      <c r="E151" s="2" t="s">
        <v>21</v>
      </c>
      <c r="F151" s="2">
        <v>-63.9</v>
      </c>
      <c r="G151" s="2">
        <v>140</v>
      </c>
      <c r="H151" s="2">
        <v>3749</v>
      </c>
      <c r="J151" s="2">
        <v>0.61</v>
      </c>
      <c r="K151" s="2" t="s">
        <v>23</v>
      </c>
    </row>
    <row r="152" spans="1:11" ht="12.5">
      <c r="A152" s="3">
        <f t="shared" si="0"/>
        <v>1.7177</v>
      </c>
      <c r="B152" s="2">
        <v>0.14000000000000001</v>
      </c>
      <c r="C152" s="2">
        <v>2</v>
      </c>
      <c r="D152" s="2" t="s">
        <v>22</v>
      </c>
      <c r="E152" s="2" t="s">
        <v>21</v>
      </c>
      <c r="F152" s="2">
        <v>-64.900000000000006</v>
      </c>
      <c r="G152" s="2">
        <v>140</v>
      </c>
      <c r="H152" s="5">
        <v>11</v>
      </c>
      <c r="I152" s="5">
        <v>61.3</v>
      </c>
      <c r="J152" s="5">
        <v>0.89</v>
      </c>
      <c r="K152" s="2" t="s">
        <v>23</v>
      </c>
    </row>
    <row r="153" spans="1:11" ht="12.5">
      <c r="A153" s="3">
        <f t="shared" si="0"/>
        <v>1.5054000000000001</v>
      </c>
      <c r="B153" s="2">
        <v>0.14000000000000001</v>
      </c>
      <c r="C153" s="2">
        <v>2</v>
      </c>
      <c r="D153" s="2" t="s">
        <v>22</v>
      </c>
      <c r="E153" s="2" t="s">
        <v>21</v>
      </c>
      <c r="F153" s="2">
        <v>-64.900000000000006</v>
      </c>
      <c r="G153" s="2">
        <v>140</v>
      </c>
      <c r="H153" s="5">
        <v>41</v>
      </c>
      <c r="I153" s="5">
        <v>60.5</v>
      </c>
      <c r="J153" s="5">
        <v>0.78</v>
      </c>
      <c r="K153" s="2" t="s">
        <v>23</v>
      </c>
    </row>
    <row r="154" spans="1:11" ht="12.5">
      <c r="A154" s="3">
        <f t="shared" si="0"/>
        <v>1.6212</v>
      </c>
      <c r="B154" s="2">
        <v>0.14000000000000001</v>
      </c>
      <c r="C154" s="2">
        <v>2</v>
      </c>
      <c r="D154" s="2" t="s">
        <v>22</v>
      </c>
      <c r="E154" s="2" t="s">
        <v>21</v>
      </c>
      <c r="F154" s="2">
        <v>-64.900000000000006</v>
      </c>
      <c r="G154" s="2">
        <v>140</v>
      </c>
      <c r="H154" s="5">
        <v>81</v>
      </c>
      <c r="I154" s="5">
        <v>60.3</v>
      </c>
      <c r="J154" s="5">
        <v>0.84</v>
      </c>
      <c r="K154" s="2" t="s">
        <v>23</v>
      </c>
    </row>
    <row r="155" spans="1:11" ht="12.5">
      <c r="A155" s="3">
        <f t="shared" si="0"/>
        <v>1.4475</v>
      </c>
      <c r="B155" s="2">
        <v>0.14000000000000001</v>
      </c>
      <c r="C155" s="2">
        <v>2</v>
      </c>
      <c r="D155" s="2" t="s">
        <v>22</v>
      </c>
      <c r="E155" s="2" t="s">
        <v>21</v>
      </c>
      <c r="F155" s="2">
        <v>-64.900000000000006</v>
      </c>
      <c r="G155" s="2">
        <v>140</v>
      </c>
      <c r="H155" s="5">
        <v>121</v>
      </c>
      <c r="I155" s="5">
        <v>60.6</v>
      </c>
      <c r="J155" s="5">
        <v>0.75</v>
      </c>
      <c r="K155" s="2" t="s">
        <v>23</v>
      </c>
    </row>
    <row r="156" spans="1:11" ht="12.5">
      <c r="A156" s="3">
        <f t="shared" si="0"/>
        <v>1.4281999999999999</v>
      </c>
      <c r="B156" s="2">
        <v>0.14000000000000001</v>
      </c>
      <c r="C156" s="2">
        <v>2</v>
      </c>
      <c r="D156" s="2" t="s">
        <v>22</v>
      </c>
      <c r="E156" s="2" t="s">
        <v>21</v>
      </c>
      <c r="F156" s="2">
        <v>-64.900000000000006</v>
      </c>
      <c r="G156" s="2">
        <v>140</v>
      </c>
      <c r="H156" s="5">
        <v>201</v>
      </c>
      <c r="I156" s="5">
        <v>72.099999999999994</v>
      </c>
      <c r="J156" s="5">
        <v>0.74</v>
      </c>
      <c r="K156" s="2" t="s">
        <v>23</v>
      </c>
    </row>
    <row r="157" spans="1:11" ht="12.5">
      <c r="A157" s="3">
        <f t="shared" si="0"/>
        <v>1.2159</v>
      </c>
      <c r="B157" s="2">
        <v>0.14000000000000001</v>
      </c>
      <c r="C157" s="2">
        <v>2</v>
      </c>
      <c r="D157" s="2" t="s">
        <v>22</v>
      </c>
      <c r="E157" s="2" t="s">
        <v>21</v>
      </c>
      <c r="F157" s="2">
        <v>-64.900000000000006</v>
      </c>
      <c r="G157" s="2">
        <v>140</v>
      </c>
      <c r="H157" s="5">
        <v>601</v>
      </c>
      <c r="I157" s="5">
        <v>100.9</v>
      </c>
      <c r="J157" s="5">
        <v>0.63</v>
      </c>
      <c r="K157" s="2" t="s">
        <v>23</v>
      </c>
    </row>
    <row r="158" spans="1:11" ht="12.5">
      <c r="A158" s="3">
        <f t="shared" si="0"/>
        <v>1.3124</v>
      </c>
      <c r="B158" s="2">
        <v>0.14000000000000001</v>
      </c>
      <c r="C158" s="2">
        <v>2</v>
      </c>
      <c r="D158" s="2" t="s">
        <v>22</v>
      </c>
      <c r="E158" s="2" t="s">
        <v>21</v>
      </c>
      <c r="F158" s="2">
        <v>-64.900000000000006</v>
      </c>
      <c r="G158" s="2">
        <v>140</v>
      </c>
      <c r="H158" s="5">
        <v>800</v>
      </c>
      <c r="I158" s="5">
        <v>107.9</v>
      </c>
      <c r="J158" s="5">
        <v>0.68</v>
      </c>
      <c r="K158" s="2" t="s">
        <v>23</v>
      </c>
    </row>
    <row r="159" spans="1:11" ht="12.5">
      <c r="A159" s="3">
        <f t="shared" si="0"/>
        <v>1.1579999999999999</v>
      </c>
      <c r="B159" s="2">
        <v>0.14000000000000001</v>
      </c>
      <c r="C159" s="2">
        <v>2</v>
      </c>
      <c r="D159" s="2" t="s">
        <v>22</v>
      </c>
      <c r="E159" s="2" t="s">
        <v>21</v>
      </c>
      <c r="F159" s="2">
        <v>-64.900000000000006</v>
      </c>
      <c r="G159" s="2">
        <v>140</v>
      </c>
      <c r="H159" s="5">
        <v>1000</v>
      </c>
      <c r="I159" s="5">
        <v>114.1</v>
      </c>
      <c r="J159" s="5">
        <v>0.6</v>
      </c>
      <c r="K159" s="2" t="s">
        <v>23</v>
      </c>
    </row>
    <row r="160" spans="1:11" ht="12.5">
      <c r="A160" s="3">
        <f t="shared" si="0"/>
        <v>1.0422</v>
      </c>
      <c r="B160" s="2">
        <v>0.14000000000000001</v>
      </c>
      <c r="C160" s="2">
        <v>2</v>
      </c>
      <c r="D160" s="2" t="s">
        <v>22</v>
      </c>
      <c r="E160" s="2" t="s">
        <v>21</v>
      </c>
      <c r="F160" s="2">
        <v>-64.900000000000006</v>
      </c>
      <c r="G160" s="2">
        <v>140</v>
      </c>
      <c r="H160" s="5">
        <v>1300</v>
      </c>
      <c r="I160" s="5">
        <v>119.6</v>
      </c>
      <c r="J160" s="5">
        <v>0.54</v>
      </c>
      <c r="K160" s="2" t="s">
        <v>23</v>
      </c>
    </row>
    <row r="161" spans="1:11" ht="12.5">
      <c r="A161" s="3">
        <f t="shared" si="0"/>
        <v>1.0228999999999999</v>
      </c>
      <c r="B161" s="2">
        <v>0.14000000000000001</v>
      </c>
      <c r="C161" s="2">
        <v>2</v>
      </c>
      <c r="D161" s="2" t="s">
        <v>22</v>
      </c>
      <c r="E161" s="2" t="s">
        <v>21</v>
      </c>
      <c r="F161" s="2">
        <v>-64.900000000000006</v>
      </c>
      <c r="G161" s="2">
        <v>140</v>
      </c>
      <c r="H161" s="5">
        <v>1900</v>
      </c>
      <c r="I161" s="5">
        <v>116.9</v>
      </c>
      <c r="J161" s="5">
        <v>0.53</v>
      </c>
      <c r="K161" s="2" t="s">
        <v>23</v>
      </c>
    </row>
    <row r="162" spans="1:11" ht="12.5">
      <c r="A162" s="3">
        <f t="shared" si="0"/>
        <v>1.2931000000000001</v>
      </c>
      <c r="B162" s="2">
        <v>0.14000000000000001</v>
      </c>
      <c r="C162" s="2">
        <v>2</v>
      </c>
      <c r="D162" s="2" t="s">
        <v>22</v>
      </c>
      <c r="E162" s="2" t="s">
        <v>21</v>
      </c>
      <c r="F162" s="2">
        <v>-64.900000000000006</v>
      </c>
      <c r="G162" s="2">
        <v>140</v>
      </c>
      <c r="H162" s="2">
        <v>2550</v>
      </c>
      <c r="J162" s="2">
        <v>0.67</v>
      </c>
      <c r="K162" s="2" t="s">
        <v>23</v>
      </c>
    </row>
    <row r="163" spans="1:11" ht="12.5">
      <c r="A163" s="7">
        <v>1.85</v>
      </c>
      <c r="B163" s="7">
        <v>0.08</v>
      </c>
      <c r="C163" s="2">
        <v>2</v>
      </c>
      <c r="D163" s="2" t="s">
        <v>24</v>
      </c>
      <c r="E163" s="2" t="s">
        <v>25</v>
      </c>
      <c r="F163" s="2">
        <f t="shared" ref="F163:F165" si="1">60+6/60</f>
        <v>60.1</v>
      </c>
      <c r="G163" s="2">
        <f t="shared" ref="G163:G165" si="2">-5-48/60</f>
        <v>-5.8</v>
      </c>
      <c r="H163" s="7">
        <v>250</v>
      </c>
    </row>
    <row r="164" spans="1:11" ht="12.5">
      <c r="A164" s="7">
        <v>1.78</v>
      </c>
      <c r="B164" s="7">
        <v>7.0000000000000007E-2</v>
      </c>
      <c r="C164" s="2">
        <v>2</v>
      </c>
      <c r="D164" s="2" t="s">
        <v>24</v>
      </c>
      <c r="E164" s="2" t="s">
        <v>25</v>
      </c>
      <c r="F164" s="2">
        <f t="shared" si="1"/>
        <v>60.1</v>
      </c>
      <c r="G164" s="2">
        <f t="shared" si="2"/>
        <v>-5.8</v>
      </c>
      <c r="H164" s="7">
        <v>600</v>
      </c>
    </row>
    <row r="165" spans="1:11" ht="12.5">
      <c r="A165" s="7">
        <v>1.69</v>
      </c>
      <c r="B165" s="7">
        <v>0.06</v>
      </c>
      <c r="C165" s="2">
        <v>2</v>
      </c>
      <c r="D165" s="2" t="s">
        <v>24</v>
      </c>
      <c r="E165" s="2" t="s">
        <v>25</v>
      </c>
      <c r="F165" s="2">
        <f t="shared" si="1"/>
        <v>60.1</v>
      </c>
      <c r="G165" s="2">
        <f t="shared" si="2"/>
        <v>-5.8</v>
      </c>
      <c r="H165" s="7">
        <v>1000</v>
      </c>
    </row>
    <row r="166" spans="1:11" ht="12.5">
      <c r="A166" s="7">
        <v>1.86</v>
      </c>
      <c r="B166" s="7">
        <v>7.0000000000000007E-2</v>
      </c>
      <c r="C166" s="2">
        <v>2</v>
      </c>
      <c r="D166" s="2" t="s">
        <v>24</v>
      </c>
      <c r="E166" s="2" t="s">
        <v>25</v>
      </c>
      <c r="F166" s="2">
        <v>64</v>
      </c>
      <c r="G166" s="2">
        <f>-34-15/60</f>
        <v>-34.25</v>
      </c>
      <c r="H166" s="7">
        <v>2207</v>
      </c>
    </row>
    <row r="167" spans="1:11" ht="12.5">
      <c r="A167" s="7">
        <v>1.78</v>
      </c>
      <c r="B167" s="7">
        <v>7.0000000000000007E-2</v>
      </c>
      <c r="C167" s="2">
        <v>2</v>
      </c>
      <c r="D167" s="2" t="s">
        <v>24</v>
      </c>
      <c r="E167" s="2" t="s">
        <v>25</v>
      </c>
      <c r="F167" s="2">
        <f t="shared" ref="F167:F171" si="3">62+21/60</f>
        <v>62.35</v>
      </c>
      <c r="G167" s="2">
        <v>-36</v>
      </c>
      <c r="H167" s="7">
        <v>800</v>
      </c>
    </row>
    <row r="168" spans="1:11" ht="12.5">
      <c r="A168" s="7">
        <v>1.76</v>
      </c>
      <c r="B168" s="7">
        <v>7.0000000000000007E-2</v>
      </c>
      <c r="C168" s="2">
        <v>2</v>
      </c>
      <c r="D168" s="2" t="s">
        <v>24</v>
      </c>
      <c r="E168" s="2" t="s">
        <v>25</v>
      </c>
      <c r="F168" s="2">
        <f t="shared" si="3"/>
        <v>62.35</v>
      </c>
      <c r="G168" s="2">
        <v>-36</v>
      </c>
      <c r="H168" s="7">
        <v>1000</v>
      </c>
    </row>
    <row r="169" spans="1:11" ht="12.5">
      <c r="A169" s="7">
        <v>1.66</v>
      </c>
      <c r="B169" s="7">
        <v>0.06</v>
      </c>
      <c r="C169" s="2">
        <v>2</v>
      </c>
      <c r="D169" s="2" t="s">
        <v>24</v>
      </c>
      <c r="E169" s="2" t="s">
        <v>25</v>
      </c>
      <c r="F169" s="2">
        <f t="shared" si="3"/>
        <v>62.35</v>
      </c>
      <c r="G169" s="2">
        <v>-36</v>
      </c>
      <c r="H169" s="7">
        <v>1500</v>
      </c>
    </row>
    <row r="170" spans="1:11" ht="12.5">
      <c r="A170" s="7">
        <v>1.64</v>
      </c>
      <c r="B170" s="7">
        <v>0.06</v>
      </c>
      <c r="C170" s="2">
        <v>2</v>
      </c>
      <c r="D170" s="2" t="s">
        <v>24</v>
      </c>
      <c r="E170" s="2" t="s">
        <v>25</v>
      </c>
      <c r="F170" s="2">
        <f t="shared" si="3"/>
        <v>62.35</v>
      </c>
      <c r="G170" s="2">
        <v>-36</v>
      </c>
      <c r="H170" s="7">
        <v>2000</v>
      </c>
    </row>
    <row r="171" spans="1:11" ht="12.5">
      <c r="A171" s="7">
        <v>1.69</v>
      </c>
      <c r="B171" s="7">
        <v>7.0000000000000007E-2</v>
      </c>
      <c r="C171" s="2">
        <v>2</v>
      </c>
      <c r="D171" s="2" t="s">
        <v>24</v>
      </c>
      <c r="E171" s="2" t="s">
        <v>25</v>
      </c>
      <c r="F171" s="2">
        <f t="shared" si="3"/>
        <v>62.35</v>
      </c>
      <c r="G171" s="2">
        <v>-36</v>
      </c>
      <c r="H171" s="7">
        <v>2690</v>
      </c>
    </row>
    <row r="172" spans="1:11" ht="12.5">
      <c r="A172" s="7">
        <v>1.71</v>
      </c>
      <c r="B172" s="7">
        <v>0.05</v>
      </c>
      <c r="C172" s="2">
        <v>2</v>
      </c>
      <c r="D172" s="2" t="s">
        <v>24</v>
      </c>
      <c r="E172" s="2" t="s">
        <v>25</v>
      </c>
      <c r="F172" s="3">
        <f t="shared" ref="F172:F176" si="4">60+26/60</f>
        <v>60.43333333333333</v>
      </c>
      <c r="G172" s="2">
        <f t="shared" ref="G172:G176" si="5">-37-55/60</f>
        <v>-37.916666666666664</v>
      </c>
      <c r="H172" s="7">
        <v>1000</v>
      </c>
    </row>
    <row r="173" spans="1:11" ht="12.5">
      <c r="A173" s="7">
        <v>1.73</v>
      </c>
      <c r="B173" s="7">
        <v>7.0000000000000007E-2</v>
      </c>
      <c r="C173" s="2">
        <v>2</v>
      </c>
      <c r="D173" s="2" t="s">
        <v>24</v>
      </c>
      <c r="E173" s="2" t="s">
        <v>25</v>
      </c>
      <c r="F173" s="3">
        <f t="shared" si="4"/>
        <v>60.43333333333333</v>
      </c>
      <c r="G173" s="2">
        <f t="shared" si="5"/>
        <v>-37.916666666666664</v>
      </c>
      <c r="H173" s="7">
        <v>1500</v>
      </c>
    </row>
    <row r="174" spans="1:11" ht="12.5">
      <c r="A174" s="7">
        <v>1.63</v>
      </c>
      <c r="B174" s="7">
        <v>0.06</v>
      </c>
      <c r="C174" s="2">
        <v>2</v>
      </c>
      <c r="D174" s="2" t="s">
        <v>24</v>
      </c>
      <c r="E174" s="2" t="s">
        <v>25</v>
      </c>
      <c r="F174" s="3">
        <f t="shared" si="4"/>
        <v>60.43333333333333</v>
      </c>
      <c r="G174" s="2">
        <f t="shared" si="5"/>
        <v>-37.916666666666664</v>
      </c>
      <c r="H174" s="7">
        <v>2000</v>
      </c>
    </row>
    <row r="175" spans="1:11" ht="12.5">
      <c r="A175" s="7">
        <v>1.58</v>
      </c>
      <c r="B175" s="7">
        <v>0.05</v>
      </c>
      <c r="C175" s="2">
        <v>2</v>
      </c>
      <c r="D175" s="2" t="s">
        <v>24</v>
      </c>
      <c r="E175" s="2" t="s">
        <v>25</v>
      </c>
      <c r="F175" s="3">
        <f t="shared" si="4"/>
        <v>60.43333333333333</v>
      </c>
      <c r="G175" s="2">
        <f t="shared" si="5"/>
        <v>-37.916666666666664</v>
      </c>
      <c r="H175" s="7">
        <v>2500</v>
      </c>
    </row>
    <row r="176" spans="1:11" ht="12.5">
      <c r="A176" s="7">
        <v>1.74</v>
      </c>
      <c r="B176" s="7">
        <v>0.05</v>
      </c>
      <c r="C176" s="2">
        <v>2</v>
      </c>
      <c r="D176" s="2" t="s">
        <v>24</v>
      </c>
      <c r="E176" s="2" t="s">
        <v>25</v>
      </c>
      <c r="F176" s="3">
        <f t="shared" si="4"/>
        <v>60.43333333333333</v>
      </c>
      <c r="G176" s="2">
        <f t="shared" si="5"/>
        <v>-37.916666666666664</v>
      </c>
      <c r="H176" s="7">
        <v>2924</v>
      </c>
    </row>
    <row r="177" spans="1:8" ht="12.5">
      <c r="A177" s="7">
        <v>1.79</v>
      </c>
      <c r="B177" s="7">
        <v>0.06</v>
      </c>
      <c r="C177" s="2">
        <v>2</v>
      </c>
      <c r="D177" s="2" t="s">
        <v>24</v>
      </c>
      <c r="E177" s="2" t="s">
        <v>25</v>
      </c>
      <c r="F177" s="3">
        <f t="shared" ref="F177:F178" si="6">54+4/60</f>
        <v>54.06666666666667</v>
      </c>
      <c r="G177" s="3">
        <f t="shared" ref="G177:G178" si="7">-45-50/60</f>
        <v>-45.833333333333336</v>
      </c>
      <c r="H177" s="7">
        <v>1000</v>
      </c>
    </row>
    <row r="178" spans="1:8" ht="12.5">
      <c r="A178" s="7">
        <v>1.58</v>
      </c>
      <c r="B178" s="7">
        <v>0.08</v>
      </c>
      <c r="C178" s="2">
        <v>2</v>
      </c>
      <c r="D178" s="2" t="s">
        <v>24</v>
      </c>
      <c r="E178" s="2" t="s">
        <v>25</v>
      </c>
      <c r="F178" s="3">
        <f t="shared" si="6"/>
        <v>54.06666666666667</v>
      </c>
      <c r="G178" s="3">
        <f t="shared" si="7"/>
        <v>-45.833333333333336</v>
      </c>
      <c r="H178" s="7">
        <v>3424</v>
      </c>
    </row>
    <row r="179" spans="1:8" ht="12.5">
      <c r="A179" s="7">
        <v>1.8</v>
      </c>
      <c r="B179" s="7">
        <v>0.06</v>
      </c>
      <c r="C179" s="2">
        <v>2</v>
      </c>
      <c r="D179" s="2" t="s">
        <v>24</v>
      </c>
      <c r="E179" s="2" t="s">
        <v>25</v>
      </c>
      <c r="F179" s="2">
        <f t="shared" ref="F179:F185" si="8">47+48/60</f>
        <v>47.8</v>
      </c>
      <c r="G179" s="2">
        <f t="shared" ref="G179:G185" si="9">-39-24/60</f>
        <v>-39.4</v>
      </c>
      <c r="H179" s="7">
        <v>1000</v>
      </c>
    </row>
    <row r="180" spans="1:8" ht="12.5">
      <c r="A180" s="7">
        <v>1.75</v>
      </c>
      <c r="B180" s="7">
        <v>0.06</v>
      </c>
      <c r="C180" s="2">
        <v>2</v>
      </c>
      <c r="D180" s="2" t="s">
        <v>24</v>
      </c>
      <c r="E180" s="2" t="s">
        <v>25</v>
      </c>
      <c r="F180" s="2">
        <f t="shared" si="8"/>
        <v>47.8</v>
      </c>
      <c r="G180" s="2">
        <f t="shared" si="9"/>
        <v>-39.4</v>
      </c>
      <c r="H180" s="7">
        <v>1500</v>
      </c>
    </row>
    <row r="181" spans="1:8" ht="12.5">
      <c r="A181" s="7">
        <v>1.67</v>
      </c>
      <c r="B181" s="7">
        <v>0.06</v>
      </c>
      <c r="C181" s="2">
        <v>2</v>
      </c>
      <c r="D181" s="2" t="s">
        <v>24</v>
      </c>
      <c r="E181" s="2" t="s">
        <v>25</v>
      </c>
      <c r="F181" s="2">
        <f t="shared" si="8"/>
        <v>47.8</v>
      </c>
      <c r="G181" s="2">
        <f t="shared" si="9"/>
        <v>-39.4</v>
      </c>
      <c r="H181" s="7">
        <v>2000</v>
      </c>
    </row>
    <row r="182" spans="1:8" ht="12.5">
      <c r="A182" s="7">
        <v>1.63</v>
      </c>
      <c r="B182" s="7">
        <v>0.06</v>
      </c>
      <c r="C182" s="2">
        <v>2</v>
      </c>
      <c r="D182" s="2" t="s">
        <v>24</v>
      </c>
      <c r="E182" s="2" t="s">
        <v>25</v>
      </c>
      <c r="F182" s="2">
        <f t="shared" si="8"/>
        <v>47.8</v>
      </c>
      <c r="G182" s="2">
        <f t="shared" si="9"/>
        <v>-39.4</v>
      </c>
      <c r="H182" s="7">
        <v>2500</v>
      </c>
    </row>
    <row r="183" spans="1:8" ht="12.5">
      <c r="A183" s="7">
        <v>1.61</v>
      </c>
      <c r="B183" s="7">
        <v>0.06</v>
      </c>
      <c r="C183" s="2">
        <v>2</v>
      </c>
      <c r="D183" s="2" t="s">
        <v>24</v>
      </c>
      <c r="E183" s="2" t="s">
        <v>25</v>
      </c>
      <c r="F183" s="2">
        <f t="shared" si="8"/>
        <v>47.8</v>
      </c>
      <c r="G183" s="2">
        <f t="shared" si="9"/>
        <v>-39.4</v>
      </c>
      <c r="H183" s="7">
        <v>3000</v>
      </c>
    </row>
    <row r="184" spans="1:8" ht="12.5">
      <c r="A184" s="7">
        <v>1.49</v>
      </c>
      <c r="B184" s="7">
        <v>0.06</v>
      </c>
      <c r="C184" s="2">
        <v>2</v>
      </c>
      <c r="D184" s="2" t="s">
        <v>24</v>
      </c>
      <c r="E184" s="2" t="s">
        <v>25</v>
      </c>
      <c r="F184" s="2">
        <f t="shared" si="8"/>
        <v>47.8</v>
      </c>
      <c r="G184" s="2">
        <f t="shared" si="9"/>
        <v>-39.4</v>
      </c>
      <c r="H184" s="7">
        <v>3500</v>
      </c>
    </row>
    <row r="185" spans="1:8" ht="12.5">
      <c r="A185" s="7">
        <v>1.55</v>
      </c>
      <c r="B185" s="7">
        <v>0.06</v>
      </c>
      <c r="C185" s="2">
        <v>2</v>
      </c>
      <c r="D185" s="2" t="s">
        <v>24</v>
      </c>
      <c r="E185" s="2" t="s">
        <v>25</v>
      </c>
      <c r="F185" s="2">
        <f t="shared" si="8"/>
        <v>47.8</v>
      </c>
      <c r="G185" s="2">
        <f t="shared" si="9"/>
        <v>-39.4</v>
      </c>
      <c r="H185" s="7">
        <v>4250</v>
      </c>
    </row>
    <row r="186" spans="1:8" ht="12.5">
      <c r="A186" s="7">
        <v>1.58</v>
      </c>
      <c r="B186" s="7">
        <v>0.05</v>
      </c>
      <c r="C186" s="2">
        <v>2</v>
      </c>
      <c r="D186" s="2" t="s">
        <v>24</v>
      </c>
      <c r="E186" s="2" t="s">
        <v>26</v>
      </c>
      <c r="F186" s="2">
        <f t="shared" ref="F186:F187" si="10">46+25/60</f>
        <v>46.416666666666664</v>
      </c>
      <c r="G186" s="2">
        <f t="shared" ref="G186:G187" si="11">-5-55/60</f>
        <v>-5.916666666666667</v>
      </c>
      <c r="H186" s="7">
        <v>991</v>
      </c>
    </row>
    <row r="187" spans="1:8" ht="12.5">
      <c r="A187" s="7">
        <v>1.45</v>
      </c>
      <c r="B187" s="7">
        <v>0.05</v>
      </c>
      <c r="C187" s="2">
        <v>2</v>
      </c>
      <c r="D187" s="2" t="s">
        <v>24</v>
      </c>
      <c r="E187" s="2" t="s">
        <v>26</v>
      </c>
      <c r="F187" s="2">
        <f t="shared" si="10"/>
        <v>46.416666666666664</v>
      </c>
      <c r="G187" s="2">
        <f t="shared" si="11"/>
        <v>-5.916666666666667</v>
      </c>
      <c r="H187" s="7">
        <v>2000</v>
      </c>
    </row>
    <row r="188" spans="1:8" ht="12.5">
      <c r="A188" s="7">
        <v>2.11</v>
      </c>
      <c r="B188" s="7">
        <v>0.19</v>
      </c>
      <c r="C188" s="2">
        <v>2</v>
      </c>
      <c r="D188" s="2" t="s">
        <v>24</v>
      </c>
      <c r="E188" s="2" t="s">
        <v>26</v>
      </c>
      <c r="F188" s="2">
        <f t="shared" ref="F188:F191" si="12">45+45/60</f>
        <v>45.75</v>
      </c>
      <c r="G188" s="2">
        <f t="shared" ref="G188:G191" si="13">-5-32/60</f>
        <v>-5.5333333333333332</v>
      </c>
      <c r="H188" s="7">
        <v>200</v>
      </c>
    </row>
    <row r="189" spans="1:8" ht="12.5">
      <c r="A189" s="7">
        <v>1.55</v>
      </c>
      <c r="B189" s="7">
        <v>7.0000000000000007E-2</v>
      </c>
      <c r="C189" s="2">
        <v>2</v>
      </c>
      <c r="D189" s="2" t="s">
        <v>24</v>
      </c>
      <c r="E189" s="2" t="s">
        <v>26</v>
      </c>
      <c r="F189" s="2">
        <f t="shared" si="12"/>
        <v>45.75</v>
      </c>
      <c r="G189" s="2">
        <f t="shared" si="13"/>
        <v>-5.5333333333333332</v>
      </c>
      <c r="H189" s="7">
        <v>455</v>
      </c>
    </row>
    <row r="190" spans="1:8" ht="12.5">
      <c r="A190" s="7">
        <v>1.29</v>
      </c>
      <c r="B190" s="7">
        <v>0.05</v>
      </c>
      <c r="C190" s="2">
        <v>2</v>
      </c>
      <c r="D190" s="2" t="s">
        <v>24</v>
      </c>
      <c r="E190" s="2" t="s">
        <v>26</v>
      </c>
      <c r="F190" s="2">
        <f t="shared" si="12"/>
        <v>45.75</v>
      </c>
      <c r="G190" s="2">
        <f t="shared" si="13"/>
        <v>-5.5333333333333332</v>
      </c>
      <c r="H190" s="7">
        <v>3000</v>
      </c>
    </row>
    <row r="191" spans="1:8" ht="12.5">
      <c r="A191" s="7">
        <v>1.29</v>
      </c>
      <c r="B191" s="7">
        <v>0.06</v>
      </c>
      <c r="C191" s="2">
        <v>2</v>
      </c>
      <c r="D191" s="2" t="s">
        <v>24</v>
      </c>
      <c r="E191" s="2" t="s">
        <v>26</v>
      </c>
      <c r="F191" s="2">
        <f t="shared" si="12"/>
        <v>45.75</v>
      </c>
      <c r="G191" s="2">
        <f t="shared" si="13"/>
        <v>-5.5333333333333332</v>
      </c>
      <c r="H191" s="7">
        <v>4621</v>
      </c>
    </row>
    <row r="192" spans="1:8" ht="12.5">
      <c r="A192" s="7">
        <v>1.95</v>
      </c>
      <c r="B192" s="7">
        <v>7.0000000000000007E-2</v>
      </c>
      <c r="C192" s="2">
        <v>2</v>
      </c>
      <c r="D192" s="2" t="s">
        <v>24</v>
      </c>
      <c r="E192" s="2" t="s">
        <v>26</v>
      </c>
      <c r="F192" s="2">
        <v>22.5</v>
      </c>
      <c r="G192" s="2">
        <v>-20.5</v>
      </c>
      <c r="H192" s="7">
        <v>100</v>
      </c>
    </row>
    <row r="193" spans="1:8" ht="12.5">
      <c r="A193" s="7">
        <v>1.7</v>
      </c>
      <c r="B193" s="7">
        <v>0.08</v>
      </c>
      <c r="C193" s="2">
        <v>2</v>
      </c>
      <c r="D193" s="2" t="s">
        <v>24</v>
      </c>
      <c r="E193" s="2" t="s">
        <v>26</v>
      </c>
      <c r="F193" s="2">
        <v>22.5</v>
      </c>
      <c r="G193" s="2">
        <v>-20.5</v>
      </c>
      <c r="H193" s="7">
        <v>200</v>
      </c>
    </row>
    <row r="194" spans="1:8" ht="12.5">
      <c r="A194" s="7">
        <v>1.46</v>
      </c>
      <c r="B194" s="7">
        <v>0.06</v>
      </c>
      <c r="C194" s="2">
        <v>2</v>
      </c>
      <c r="D194" s="2" t="s">
        <v>24</v>
      </c>
      <c r="E194" s="2" t="s">
        <v>26</v>
      </c>
      <c r="F194" s="2">
        <v>22.5</v>
      </c>
      <c r="G194" s="2">
        <v>-20.5</v>
      </c>
      <c r="H194" s="7">
        <v>943</v>
      </c>
    </row>
    <row r="195" spans="1:8" ht="12.5">
      <c r="A195" s="7">
        <v>1.38</v>
      </c>
      <c r="B195" s="7">
        <v>0.05</v>
      </c>
      <c r="C195" s="2">
        <v>2</v>
      </c>
      <c r="D195" s="2" t="s">
        <v>24</v>
      </c>
      <c r="E195" s="2" t="s">
        <v>26</v>
      </c>
      <c r="F195" s="2">
        <v>22.5</v>
      </c>
      <c r="G195" s="2">
        <v>-20.5</v>
      </c>
      <c r="H195" s="7">
        <v>2500</v>
      </c>
    </row>
    <row r="196" spans="1:8" ht="12.5">
      <c r="A196" s="7">
        <v>1.3</v>
      </c>
      <c r="B196" s="7">
        <v>0.05</v>
      </c>
      <c r="C196" s="2">
        <v>2</v>
      </c>
      <c r="D196" s="2" t="s">
        <v>24</v>
      </c>
      <c r="E196" s="2" t="s">
        <v>26</v>
      </c>
      <c r="F196" s="2">
        <v>22.5</v>
      </c>
      <c r="G196" s="2">
        <v>-20.5</v>
      </c>
      <c r="H196" s="7">
        <v>4106</v>
      </c>
    </row>
    <row r="197" spans="1:8" ht="12.5">
      <c r="A197" s="7">
        <v>2.89</v>
      </c>
      <c r="B197" s="7">
        <v>0.18</v>
      </c>
      <c r="C197" s="2">
        <v>2</v>
      </c>
      <c r="D197" s="2" t="s">
        <v>24</v>
      </c>
      <c r="E197" s="2" t="s">
        <v>26</v>
      </c>
      <c r="F197" s="2">
        <f t="shared" ref="F197:F199" si="14">10+37/60</f>
        <v>10.616666666666667</v>
      </c>
      <c r="G197" s="2">
        <f t="shared" ref="G197:G199" si="15">-20-8/60</f>
        <v>-20.133333333333333</v>
      </c>
      <c r="H197" s="7">
        <v>40</v>
      </c>
    </row>
    <row r="198" spans="1:8" ht="12.5">
      <c r="A198" s="7">
        <v>1.79</v>
      </c>
      <c r="B198" s="7">
        <v>0.12</v>
      </c>
      <c r="C198" s="2">
        <v>2</v>
      </c>
      <c r="D198" s="2" t="s">
        <v>24</v>
      </c>
      <c r="E198" s="2" t="s">
        <v>26</v>
      </c>
      <c r="F198" s="2">
        <f t="shared" si="14"/>
        <v>10.616666666666667</v>
      </c>
      <c r="G198" s="2">
        <f t="shared" si="15"/>
        <v>-20.133333333333333</v>
      </c>
      <c r="H198" s="7">
        <v>100</v>
      </c>
    </row>
    <row r="199" spans="1:8" ht="12.5">
      <c r="A199" s="7">
        <v>1.63</v>
      </c>
      <c r="B199" s="7">
        <v>7.0000000000000007E-2</v>
      </c>
      <c r="C199" s="2">
        <v>2</v>
      </c>
      <c r="D199" s="2" t="s">
        <v>24</v>
      </c>
      <c r="E199" s="2" t="s">
        <v>26</v>
      </c>
      <c r="F199" s="2">
        <f t="shared" si="14"/>
        <v>10.616666666666667</v>
      </c>
      <c r="G199" s="2">
        <f t="shared" si="15"/>
        <v>-20.133333333333333</v>
      </c>
      <c r="H199" s="7">
        <v>200</v>
      </c>
    </row>
    <row r="200" spans="1:8" ht="12.5">
      <c r="A200" s="7">
        <v>1.73</v>
      </c>
      <c r="B200" s="7">
        <v>7.0000000000000007E-2</v>
      </c>
      <c r="C200" s="2">
        <v>2</v>
      </c>
      <c r="D200" s="2" t="s">
        <v>24</v>
      </c>
      <c r="E200" s="2" t="s">
        <v>26</v>
      </c>
      <c r="F200" s="2">
        <f t="shared" ref="F200:F202" si="16">-42/60</f>
        <v>-0.7</v>
      </c>
      <c r="G200" s="2">
        <f t="shared" ref="G200:G202" si="17">-11-16/60</f>
        <v>-11.266666666666667</v>
      </c>
      <c r="H200" s="7">
        <v>100</v>
      </c>
    </row>
    <row r="201" spans="1:8" ht="12.5">
      <c r="A201" s="7">
        <v>1.7</v>
      </c>
      <c r="B201" s="7">
        <v>7.0000000000000007E-2</v>
      </c>
      <c r="C201" s="2">
        <v>2</v>
      </c>
      <c r="D201" s="2" t="s">
        <v>24</v>
      </c>
      <c r="E201" s="2" t="s">
        <v>26</v>
      </c>
      <c r="F201" s="2">
        <f t="shared" si="16"/>
        <v>-0.7</v>
      </c>
      <c r="G201" s="2">
        <f t="shared" si="17"/>
        <v>-11.266666666666667</v>
      </c>
      <c r="H201" s="7">
        <v>200</v>
      </c>
    </row>
    <row r="202" spans="1:8" ht="12.5">
      <c r="A202" s="7">
        <v>1.54</v>
      </c>
      <c r="B202" s="7">
        <v>0.04</v>
      </c>
      <c r="C202" s="2">
        <v>2</v>
      </c>
      <c r="D202" s="2" t="s">
        <v>24</v>
      </c>
      <c r="E202" s="2" t="s">
        <v>26</v>
      </c>
      <c r="F202" s="2">
        <f t="shared" si="16"/>
        <v>-0.7</v>
      </c>
      <c r="G202" s="2">
        <f t="shared" si="17"/>
        <v>-11.266666666666667</v>
      </c>
      <c r="H202" s="7">
        <v>500</v>
      </c>
    </row>
    <row r="203" spans="1:8" ht="12.5">
      <c r="A203" s="7">
        <v>1.88</v>
      </c>
      <c r="B203" s="7">
        <v>0.06</v>
      </c>
      <c r="C203" s="2">
        <v>2</v>
      </c>
      <c r="D203" s="2" t="s">
        <v>24</v>
      </c>
      <c r="E203" s="2" t="s">
        <v>26</v>
      </c>
      <c r="F203" s="2">
        <f t="shared" ref="F203:F206" si="18">-11-52/60</f>
        <v>-11.866666666666667</v>
      </c>
      <c r="G203" s="2">
        <f t="shared" ref="G203:G206" si="19">-2-31/60</f>
        <v>-2.5166666666666666</v>
      </c>
      <c r="H203" s="7">
        <v>100</v>
      </c>
    </row>
    <row r="204" spans="1:8" ht="12.5">
      <c r="A204" s="7">
        <v>1.59</v>
      </c>
      <c r="B204" s="7">
        <v>0.08</v>
      </c>
      <c r="C204" s="2">
        <v>2</v>
      </c>
      <c r="D204" s="2" t="s">
        <v>24</v>
      </c>
      <c r="E204" s="2" t="s">
        <v>26</v>
      </c>
      <c r="F204" s="2">
        <f t="shared" si="18"/>
        <v>-11.866666666666667</v>
      </c>
      <c r="G204" s="2">
        <f t="shared" si="19"/>
        <v>-2.5166666666666666</v>
      </c>
      <c r="H204" s="7">
        <v>200</v>
      </c>
    </row>
    <row r="205" spans="1:8" ht="12.5">
      <c r="A205" s="7">
        <v>1.43</v>
      </c>
      <c r="B205" s="7">
        <v>0.04</v>
      </c>
      <c r="C205" s="2">
        <v>2</v>
      </c>
      <c r="D205" s="2" t="s">
        <v>24</v>
      </c>
      <c r="E205" s="2" t="s">
        <v>26</v>
      </c>
      <c r="F205" s="2">
        <f t="shared" si="18"/>
        <v>-11.866666666666667</v>
      </c>
      <c r="G205" s="2">
        <f t="shared" si="19"/>
        <v>-2.5166666666666666</v>
      </c>
      <c r="H205" s="7">
        <v>800</v>
      </c>
    </row>
    <row r="206" spans="1:8" ht="12.5">
      <c r="A206" s="7">
        <v>1.28</v>
      </c>
      <c r="B206" s="7">
        <v>0.04</v>
      </c>
      <c r="C206" s="2">
        <v>2</v>
      </c>
      <c r="D206" s="2" t="s">
        <v>24</v>
      </c>
      <c r="E206" s="2" t="s">
        <v>26</v>
      </c>
      <c r="F206" s="2">
        <f t="shared" si="18"/>
        <v>-11.866666666666667</v>
      </c>
      <c r="G206" s="2">
        <f t="shared" si="19"/>
        <v>-2.5166666666666666</v>
      </c>
      <c r="H206" s="7">
        <v>4500</v>
      </c>
    </row>
    <row r="207" spans="1:8" ht="12.5">
      <c r="A207" s="7">
        <v>1.51</v>
      </c>
      <c r="B207" s="7">
        <v>0.06</v>
      </c>
      <c r="C207" s="2">
        <v>2</v>
      </c>
      <c r="D207" s="2" t="s">
        <v>24</v>
      </c>
      <c r="E207" s="2" t="s">
        <v>26</v>
      </c>
      <c r="F207" s="2">
        <v>-25</v>
      </c>
      <c r="G207" s="2">
        <f t="shared" ref="G207:G210" si="20">8+17/60</f>
        <v>8.2833333333333332</v>
      </c>
      <c r="H207" s="7">
        <v>770</v>
      </c>
    </row>
    <row r="208" spans="1:8" ht="12.5">
      <c r="A208" s="7">
        <v>1.38</v>
      </c>
      <c r="B208" s="7">
        <v>0.06</v>
      </c>
      <c r="C208" s="2">
        <v>2</v>
      </c>
      <c r="D208" s="2" t="s">
        <v>24</v>
      </c>
      <c r="E208" s="2" t="s">
        <v>26</v>
      </c>
      <c r="F208" s="2">
        <v>-25</v>
      </c>
      <c r="G208" s="2">
        <f t="shared" si="20"/>
        <v>8.2833333333333332</v>
      </c>
      <c r="H208" s="7">
        <v>2024</v>
      </c>
    </row>
    <row r="209" spans="1:8" ht="12.5">
      <c r="A209" s="7">
        <v>1.28</v>
      </c>
      <c r="B209" s="7">
        <v>7.0000000000000007E-2</v>
      </c>
      <c r="C209" s="2">
        <v>2</v>
      </c>
      <c r="D209" s="2" t="s">
        <v>24</v>
      </c>
      <c r="E209" s="2" t="s">
        <v>26</v>
      </c>
      <c r="F209" s="2">
        <v>-25</v>
      </c>
      <c r="G209" s="2">
        <f t="shared" si="20"/>
        <v>8.2833333333333332</v>
      </c>
      <c r="H209" s="7">
        <v>3500</v>
      </c>
    </row>
    <row r="210" spans="1:8" ht="12.5">
      <c r="A210" s="7">
        <v>1.2</v>
      </c>
      <c r="B210" s="7">
        <v>0.04</v>
      </c>
      <c r="C210" s="2">
        <v>2</v>
      </c>
      <c r="D210" s="2" t="s">
        <v>24</v>
      </c>
      <c r="E210" s="2" t="s">
        <v>26</v>
      </c>
      <c r="F210" s="2">
        <v>-25</v>
      </c>
      <c r="G210" s="2">
        <f t="shared" si="20"/>
        <v>8.2833333333333332</v>
      </c>
      <c r="H210" s="7">
        <v>4766</v>
      </c>
    </row>
    <row r="211" spans="1:8" ht="12.5">
      <c r="A211" s="7">
        <v>2.3199999999999998</v>
      </c>
      <c r="B211" s="7">
        <v>0.18</v>
      </c>
      <c r="C211" s="2">
        <v>2</v>
      </c>
      <c r="D211" s="2" t="s">
        <v>24</v>
      </c>
      <c r="E211" s="2" t="s">
        <v>27</v>
      </c>
      <c r="F211" s="2">
        <f t="shared" ref="F211:F227" si="21">-11.5</f>
        <v>-11.5</v>
      </c>
      <c r="G211" s="2">
        <v>-25</v>
      </c>
      <c r="H211" s="7">
        <v>109</v>
      </c>
    </row>
    <row r="212" spans="1:8" ht="12.5">
      <c r="A212" s="7">
        <v>1.95</v>
      </c>
      <c r="B212" s="7">
        <v>0.1</v>
      </c>
      <c r="C212" s="2">
        <v>2</v>
      </c>
      <c r="D212" s="2" t="s">
        <v>24</v>
      </c>
      <c r="E212" s="2" t="s">
        <v>27</v>
      </c>
      <c r="F212" s="2">
        <f t="shared" si="21"/>
        <v>-11.5</v>
      </c>
      <c r="G212" s="2">
        <v>-25</v>
      </c>
      <c r="H212" s="7">
        <v>150</v>
      </c>
    </row>
    <row r="213" spans="1:8" ht="12.5">
      <c r="A213" s="7">
        <v>1.72</v>
      </c>
      <c r="B213" s="7">
        <v>0.14000000000000001</v>
      </c>
      <c r="C213" s="2">
        <v>2</v>
      </c>
      <c r="D213" s="2" t="s">
        <v>24</v>
      </c>
      <c r="E213" s="2" t="s">
        <v>27</v>
      </c>
      <c r="F213" s="2">
        <f t="shared" si="21"/>
        <v>-11.5</v>
      </c>
      <c r="G213" s="2">
        <v>-25</v>
      </c>
      <c r="H213" s="7">
        <v>200</v>
      </c>
    </row>
    <row r="214" spans="1:8" ht="12.5">
      <c r="A214" s="7">
        <v>1.55</v>
      </c>
      <c r="B214" s="7">
        <v>0.06</v>
      </c>
      <c r="C214" s="2">
        <v>2</v>
      </c>
      <c r="D214" s="2" t="s">
        <v>24</v>
      </c>
      <c r="E214" s="2" t="s">
        <v>27</v>
      </c>
      <c r="F214" s="2">
        <f t="shared" si="21"/>
        <v>-11.5</v>
      </c>
      <c r="G214" s="2">
        <v>-25</v>
      </c>
      <c r="H214" s="7">
        <v>300</v>
      </c>
    </row>
    <row r="215" spans="1:8" ht="12.5">
      <c r="A215" s="7">
        <v>1.55</v>
      </c>
      <c r="B215" s="7">
        <v>7.0000000000000007E-2</v>
      </c>
      <c r="C215" s="2">
        <v>2</v>
      </c>
      <c r="D215" s="2" t="s">
        <v>24</v>
      </c>
      <c r="E215" s="2" t="s">
        <v>27</v>
      </c>
      <c r="F215" s="2">
        <f t="shared" si="21"/>
        <v>-11.5</v>
      </c>
      <c r="G215" s="2">
        <v>-25</v>
      </c>
      <c r="H215" s="7">
        <v>399</v>
      </c>
    </row>
    <row r="216" spans="1:8" ht="12.5">
      <c r="A216" s="7">
        <v>1.49</v>
      </c>
      <c r="B216" s="7">
        <v>0.06</v>
      </c>
      <c r="C216" s="2">
        <v>2</v>
      </c>
      <c r="D216" s="2" t="s">
        <v>24</v>
      </c>
      <c r="E216" s="2" t="s">
        <v>27</v>
      </c>
      <c r="F216" s="2">
        <f t="shared" si="21"/>
        <v>-11.5</v>
      </c>
      <c r="G216" s="2">
        <v>-25</v>
      </c>
      <c r="H216" s="7">
        <v>499</v>
      </c>
    </row>
    <row r="217" spans="1:8" ht="12.5">
      <c r="A217" s="7">
        <v>1.47</v>
      </c>
      <c r="B217" s="7">
        <v>7.0000000000000007E-2</v>
      </c>
      <c r="C217" s="2">
        <v>2</v>
      </c>
      <c r="D217" s="2" t="s">
        <v>24</v>
      </c>
      <c r="E217" s="2" t="s">
        <v>27</v>
      </c>
      <c r="F217" s="2">
        <f t="shared" si="21"/>
        <v>-11.5</v>
      </c>
      <c r="G217" s="2">
        <v>-25</v>
      </c>
      <c r="H217" s="7">
        <v>599</v>
      </c>
    </row>
    <row r="218" spans="1:8" ht="12.5">
      <c r="A218" s="7">
        <v>1.41</v>
      </c>
      <c r="B218" s="7">
        <v>7.0000000000000007E-2</v>
      </c>
      <c r="C218" s="2">
        <v>2</v>
      </c>
      <c r="D218" s="2" t="s">
        <v>24</v>
      </c>
      <c r="E218" s="2" t="s">
        <v>27</v>
      </c>
      <c r="F218" s="2">
        <f t="shared" si="21"/>
        <v>-11.5</v>
      </c>
      <c r="G218" s="2">
        <v>-25</v>
      </c>
      <c r="H218" s="7">
        <v>699</v>
      </c>
    </row>
    <row r="219" spans="1:8" ht="12.5">
      <c r="A219" s="7">
        <v>1.42</v>
      </c>
      <c r="B219" s="7">
        <v>0.08</v>
      </c>
      <c r="C219" s="2">
        <v>2</v>
      </c>
      <c r="D219" s="2" t="s">
        <v>24</v>
      </c>
      <c r="E219" s="2" t="s">
        <v>27</v>
      </c>
      <c r="F219" s="2">
        <f t="shared" si="21"/>
        <v>-11.5</v>
      </c>
      <c r="G219" s="2">
        <v>-25</v>
      </c>
      <c r="H219" s="7">
        <v>800</v>
      </c>
    </row>
    <row r="220" spans="1:8" ht="12.5">
      <c r="A220" s="7">
        <v>1.31</v>
      </c>
      <c r="B220" s="7">
        <v>7.0000000000000007E-2</v>
      </c>
      <c r="C220" s="2">
        <v>2</v>
      </c>
      <c r="D220" s="2" t="s">
        <v>24</v>
      </c>
      <c r="E220" s="2" t="s">
        <v>27</v>
      </c>
      <c r="F220" s="2">
        <f t="shared" si="21"/>
        <v>-11.5</v>
      </c>
      <c r="G220" s="2">
        <v>-25</v>
      </c>
      <c r="H220" s="7">
        <v>999</v>
      </c>
    </row>
    <row r="221" spans="1:8" ht="12.5">
      <c r="A221" s="7">
        <v>1.37</v>
      </c>
      <c r="B221" s="7">
        <v>7.0000000000000007E-2</v>
      </c>
      <c r="C221" s="2">
        <v>2</v>
      </c>
      <c r="D221" s="2" t="s">
        <v>24</v>
      </c>
      <c r="E221" s="2" t="s">
        <v>27</v>
      </c>
      <c r="F221" s="2">
        <f t="shared" si="21"/>
        <v>-11.5</v>
      </c>
      <c r="G221" s="2">
        <v>-25</v>
      </c>
      <c r="H221" s="7">
        <v>1499</v>
      </c>
    </row>
    <row r="222" spans="1:8" ht="12.5">
      <c r="A222" s="7">
        <v>1.33</v>
      </c>
      <c r="B222" s="7">
        <v>0.08</v>
      </c>
      <c r="C222" s="2">
        <v>2</v>
      </c>
      <c r="D222" s="2" t="s">
        <v>24</v>
      </c>
      <c r="E222" s="2" t="s">
        <v>27</v>
      </c>
      <c r="F222" s="2">
        <f t="shared" si="21"/>
        <v>-11.5</v>
      </c>
      <c r="G222" s="2">
        <v>-25</v>
      </c>
      <c r="H222" s="7">
        <v>2000</v>
      </c>
    </row>
    <row r="223" spans="1:8" ht="12.5">
      <c r="A223" s="7">
        <v>1.37</v>
      </c>
      <c r="B223" s="7">
        <v>0.08</v>
      </c>
      <c r="C223" s="2">
        <v>2</v>
      </c>
      <c r="D223" s="2" t="s">
        <v>24</v>
      </c>
      <c r="E223" s="2" t="s">
        <v>27</v>
      </c>
      <c r="F223" s="2">
        <f t="shared" si="21"/>
        <v>-11.5</v>
      </c>
      <c r="G223" s="2">
        <v>-25</v>
      </c>
      <c r="H223" s="7">
        <v>2499</v>
      </c>
    </row>
    <row r="224" spans="1:8" ht="12.5">
      <c r="A224" s="7">
        <v>1.28</v>
      </c>
      <c r="B224" s="7">
        <v>0.1</v>
      </c>
      <c r="C224" s="2">
        <v>2</v>
      </c>
      <c r="D224" s="2" t="s">
        <v>24</v>
      </c>
      <c r="E224" s="2" t="s">
        <v>27</v>
      </c>
      <c r="F224" s="2">
        <f t="shared" si="21"/>
        <v>-11.5</v>
      </c>
      <c r="G224" s="2">
        <v>-25</v>
      </c>
      <c r="H224" s="7">
        <v>3000</v>
      </c>
    </row>
    <row r="225" spans="1:8" ht="12.5">
      <c r="A225" s="7">
        <v>1.22</v>
      </c>
      <c r="B225" s="7">
        <v>0.08</v>
      </c>
      <c r="C225" s="2">
        <v>2</v>
      </c>
      <c r="D225" s="2" t="s">
        <v>24</v>
      </c>
      <c r="E225" s="2" t="s">
        <v>27</v>
      </c>
      <c r="F225" s="2">
        <f t="shared" si="21"/>
        <v>-11.5</v>
      </c>
      <c r="G225" s="2">
        <v>-25</v>
      </c>
      <c r="H225" s="7">
        <v>3500</v>
      </c>
    </row>
    <row r="226" spans="1:8" ht="12.5">
      <c r="A226" s="7">
        <v>1.21</v>
      </c>
      <c r="B226" s="7">
        <v>0.11</v>
      </c>
      <c r="C226" s="2">
        <v>2</v>
      </c>
      <c r="D226" s="2" t="s">
        <v>24</v>
      </c>
      <c r="E226" s="2" t="s">
        <v>27</v>
      </c>
      <c r="F226" s="2">
        <f t="shared" si="21"/>
        <v>-11.5</v>
      </c>
      <c r="G226" s="2">
        <v>-25</v>
      </c>
      <c r="H226" s="7">
        <v>3832</v>
      </c>
    </row>
    <row r="227" spans="1:8" ht="12.5">
      <c r="A227" s="7">
        <v>1.25</v>
      </c>
      <c r="B227" s="7">
        <v>0.08</v>
      </c>
      <c r="C227" s="2">
        <v>2</v>
      </c>
      <c r="D227" s="2" t="s">
        <v>24</v>
      </c>
      <c r="E227" s="2" t="s">
        <v>27</v>
      </c>
      <c r="F227" s="2">
        <f t="shared" si="21"/>
        <v>-11.5</v>
      </c>
      <c r="G227" s="2">
        <v>-25</v>
      </c>
      <c r="H227" s="7">
        <v>3999</v>
      </c>
    </row>
    <row r="228" spans="1:8" ht="12.5">
      <c r="A228" s="7">
        <v>2.0499999999999998</v>
      </c>
      <c r="B228" s="7">
        <v>0.12</v>
      </c>
      <c r="C228" s="2">
        <v>2</v>
      </c>
      <c r="D228" s="2" t="s">
        <v>24</v>
      </c>
      <c r="E228" s="2" t="s">
        <v>27</v>
      </c>
      <c r="F228" s="2">
        <f t="shared" ref="F228:F244" si="22">-13-29/60</f>
        <v>-13.483333333333333</v>
      </c>
      <c r="G228" s="2">
        <v>0</v>
      </c>
      <c r="H228" s="7">
        <v>70</v>
      </c>
    </row>
    <row r="229" spans="1:8" ht="12.5">
      <c r="A229" s="7">
        <v>1.76</v>
      </c>
      <c r="B229" s="7">
        <v>7.0000000000000007E-2</v>
      </c>
      <c r="C229" s="2">
        <v>2</v>
      </c>
      <c r="D229" s="2" t="s">
        <v>24</v>
      </c>
      <c r="E229" s="2" t="s">
        <v>27</v>
      </c>
      <c r="F229" s="2">
        <f t="shared" si="22"/>
        <v>-13.483333333333333</v>
      </c>
      <c r="G229" s="2">
        <v>0</v>
      </c>
      <c r="H229" s="7">
        <v>110</v>
      </c>
    </row>
    <row r="230" spans="1:8" ht="12.5">
      <c r="A230" s="7">
        <v>1.71</v>
      </c>
      <c r="B230" s="7">
        <v>7.0000000000000007E-2</v>
      </c>
      <c r="C230" s="2">
        <v>2</v>
      </c>
      <c r="D230" s="2" t="s">
        <v>24</v>
      </c>
      <c r="E230" s="2" t="s">
        <v>27</v>
      </c>
      <c r="F230" s="2">
        <f t="shared" si="22"/>
        <v>-13.483333333333333</v>
      </c>
      <c r="G230" s="2">
        <v>0</v>
      </c>
      <c r="H230" s="7">
        <v>150</v>
      </c>
    </row>
    <row r="231" spans="1:8" ht="12.5">
      <c r="A231" s="7">
        <v>1.57</v>
      </c>
      <c r="B231" s="7">
        <v>7.0000000000000007E-2</v>
      </c>
      <c r="C231" s="2">
        <v>2</v>
      </c>
      <c r="D231" s="2" t="s">
        <v>24</v>
      </c>
      <c r="E231" s="2" t="s">
        <v>27</v>
      </c>
      <c r="F231" s="2">
        <f t="shared" si="22"/>
        <v>-13.483333333333333</v>
      </c>
      <c r="G231" s="2">
        <v>0</v>
      </c>
      <c r="H231" s="7">
        <v>200</v>
      </c>
    </row>
    <row r="232" spans="1:8" ht="12.5">
      <c r="A232" s="7">
        <v>1.6</v>
      </c>
      <c r="B232" s="7">
        <v>0.09</v>
      </c>
      <c r="C232" s="2">
        <v>2</v>
      </c>
      <c r="D232" s="2" t="s">
        <v>24</v>
      </c>
      <c r="E232" s="2" t="s">
        <v>27</v>
      </c>
      <c r="F232" s="2">
        <f t="shared" si="22"/>
        <v>-13.483333333333333</v>
      </c>
      <c r="G232" s="2">
        <v>0</v>
      </c>
      <c r="H232" s="7">
        <v>399</v>
      </c>
    </row>
    <row r="233" spans="1:8" ht="12.5">
      <c r="A233" s="7">
        <v>1.53</v>
      </c>
      <c r="B233" s="7">
        <v>0.08</v>
      </c>
      <c r="C233" s="2">
        <v>2</v>
      </c>
      <c r="D233" s="2" t="s">
        <v>24</v>
      </c>
      <c r="E233" s="2" t="s">
        <v>27</v>
      </c>
      <c r="F233" s="2">
        <f t="shared" si="22"/>
        <v>-13.483333333333333</v>
      </c>
      <c r="G233" s="2">
        <v>0</v>
      </c>
      <c r="H233" s="7">
        <v>600</v>
      </c>
    </row>
    <row r="234" spans="1:8" ht="12.5">
      <c r="A234" s="7">
        <v>1.43</v>
      </c>
      <c r="B234" s="7">
        <v>7.0000000000000007E-2</v>
      </c>
      <c r="C234" s="2">
        <v>2</v>
      </c>
      <c r="D234" s="2" t="s">
        <v>24</v>
      </c>
      <c r="E234" s="2" t="s">
        <v>27</v>
      </c>
      <c r="F234" s="2">
        <f t="shared" si="22"/>
        <v>-13.483333333333333</v>
      </c>
      <c r="G234" s="2">
        <v>0</v>
      </c>
      <c r="H234" s="7">
        <v>799</v>
      </c>
    </row>
    <row r="235" spans="1:8" ht="12.5">
      <c r="A235" s="7">
        <v>1.37</v>
      </c>
      <c r="B235" s="7">
        <v>0.08</v>
      </c>
      <c r="C235" s="2">
        <v>2</v>
      </c>
      <c r="D235" s="2" t="s">
        <v>24</v>
      </c>
      <c r="E235" s="2" t="s">
        <v>27</v>
      </c>
      <c r="F235" s="2">
        <f t="shared" si="22"/>
        <v>-13.483333333333333</v>
      </c>
      <c r="G235" s="2">
        <v>0</v>
      </c>
      <c r="H235" s="7">
        <v>999</v>
      </c>
    </row>
    <row r="236" spans="1:8" ht="12.5">
      <c r="A236" s="7">
        <v>1.36</v>
      </c>
      <c r="B236" s="7">
        <v>0.08</v>
      </c>
      <c r="C236" s="2">
        <v>2</v>
      </c>
      <c r="D236" s="2" t="s">
        <v>24</v>
      </c>
      <c r="E236" s="2" t="s">
        <v>27</v>
      </c>
      <c r="F236" s="2">
        <f t="shared" si="22"/>
        <v>-13.483333333333333</v>
      </c>
      <c r="G236" s="2">
        <v>0</v>
      </c>
      <c r="H236" s="7">
        <v>1249</v>
      </c>
    </row>
    <row r="237" spans="1:8" ht="12.5">
      <c r="A237" s="7">
        <v>1.32</v>
      </c>
      <c r="B237" s="7">
        <v>0.08</v>
      </c>
      <c r="C237" s="2">
        <v>2</v>
      </c>
      <c r="D237" s="2" t="s">
        <v>24</v>
      </c>
      <c r="E237" s="2" t="s">
        <v>27</v>
      </c>
      <c r="F237" s="2">
        <f t="shared" si="22"/>
        <v>-13.483333333333333</v>
      </c>
      <c r="G237" s="2">
        <v>0</v>
      </c>
      <c r="H237" s="7">
        <v>1499</v>
      </c>
    </row>
    <row r="238" spans="1:8" ht="12.5">
      <c r="A238" s="7">
        <v>1.38</v>
      </c>
      <c r="B238" s="7">
        <v>0.06</v>
      </c>
      <c r="C238" s="2">
        <v>2</v>
      </c>
      <c r="D238" s="2" t="s">
        <v>24</v>
      </c>
      <c r="E238" s="2" t="s">
        <v>27</v>
      </c>
      <c r="F238" s="2">
        <f t="shared" si="22"/>
        <v>-13.483333333333333</v>
      </c>
      <c r="G238" s="2">
        <v>0</v>
      </c>
      <c r="H238" s="7">
        <v>1999</v>
      </c>
    </row>
    <row r="239" spans="1:8" ht="12.5">
      <c r="A239" s="7">
        <v>1.23</v>
      </c>
      <c r="B239" s="7">
        <v>7.0000000000000007E-2</v>
      </c>
      <c r="C239" s="2">
        <v>2</v>
      </c>
      <c r="D239" s="2" t="s">
        <v>24</v>
      </c>
      <c r="E239" s="2" t="s">
        <v>27</v>
      </c>
      <c r="F239" s="2">
        <f t="shared" si="22"/>
        <v>-13.483333333333333</v>
      </c>
      <c r="G239" s="2">
        <v>0</v>
      </c>
      <c r="H239" s="7">
        <v>2499</v>
      </c>
    </row>
    <row r="240" spans="1:8" ht="12.5">
      <c r="A240" s="7">
        <v>1.25</v>
      </c>
      <c r="B240" s="7">
        <v>7.0000000000000007E-2</v>
      </c>
      <c r="C240" s="2">
        <v>2</v>
      </c>
      <c r="D240" s="2" t="s">
        <v>24</v>
      </c>
      <c r="E240" s="2" t="s">
        <v>27</v>
      </c>
      <c r="F240" s="2">
        <f t="shared" si="22"/>
        <v>-13.483333333333333</v>
      </c>
      <c r="G240" s="2">
        <v>0</v>
      </c>
      <c r="H240" s="7">
        <v>3000</v>
      </c>
    </row>
    <row r="241" spans="1:8" ht="12.5">
      <c r="A241" s="7">
        <v>1.21</v>
      </c>
      <c r="B241" s="7">
        <v>7.0000000000000007E-2</v>
      </c>
      <c r="C241" s="2">
        <v>2</v>
      </c>
      <c r="D241" s="2" t="s">
        <v>24</v>
      </c>
      <c r="E241" s="2" t="s">
        <v>27</v>
      </c>
      <c r="F241" s="2">
        <f t="shared" si="22"/>
        <v>-13.483333333333333</v>
      </c>
      <c r="G241" s="2">
        <v>0</v>
      </c>
      <c r="H241" s="7">
        <v>3500</v>
      </c>
    </row>
    <row r="242" spans="1:8" ht="12.5">
      <c r="A242" s="7">
        <v>1.25</v>
      </c>
      <c r="B242" s="7">
        <v>0.06</v>
      </c>
      <c r="C242" s="2">
        <v>2</v>
      </c>
      <c r="D242" s="2" t="s">
        <v>24</v>
      </c>
      <c r="E242" s="2" t="s">
        <v>27</v>
      </c>
      <c r="F242" s="2">
        <f t="shared" si="22"/>
        <v>-13.483333333333333</v>
      </c>
      <c r="G242" s="2">
        <v>0</v>
      </c>
      <c r="H242" s="7">
        <v>3999</v>
      </c>
    </row>
    <row r="243" spans="1:8" ht="12.5">
      <c r="A243" s="7">
        <v>1.25</v>
      </c>
      <c r="B243" s="7">
        <v>0.06</v>
      </c>
      <c r="C243" s="2">
        <v>2</v>
      </c>
      <c r="D243" s="2" t="s">
        <v>24</v>
      </c>
      <c r="E243" s="2" t="s">
        <v>27</v>
      </c>
      <c r="F243" s="2">
        <f t="shared" si="22"/>
        <v>-13.483333333333333</v>
      </c>
      <c r="G243" s="2">
        <v>0</v>
      </c>
      <c r="H243" s="7">
        <v>4499</v>
      </c>
    </row>
    <row r="244" spans="1:8" ht="12.5">
      <c r="A244" s="7">
        <v>1.21</v>
      </c>
      <c r="B244" s="7">
        <v>7.0000000000000007E-2</v>
      </c>
      <c r="C244" s="2">
        <v>2</v>
      </c>
      <c r="D244" s="2" t="s">
        <v>24</v>
      </c>
      <c r="E244" s="2" t="s">
        <v>27</v>
      </c>
      <c r="F244" s="2">
        <f t="shared" si="22"/>
        <v>-13.483333333333333</v>
      </c>
      <c r="G244" s="2">
        <v>0</v>
      </c>
      <c r="H244" s="7">
        <v>5106</v>
      </c>
    </row>
    <row r="245" spans="1:8" ht="12.5">
      <c r="A245" s="7">
        <v>1.21</v>
      </c>
      <c r="B245" s="7">
        <v>0.06</v>
      </c>
      <c r="C245" s="2">
        <v>2</v>
      </c>
      <c r="D245" s="2" t="s">
        <v>24</v>
      </c>
      <c r="E245" s="2" t="s">
        <v>28</v>
      </c>
      <c r="F245" s="2">
        <f>-56-26/60</f>
        <v>-56.43333333333333</v>
      </c>
      <c r="G245" s="2">
        <f>-63-18/60</f>
        <v>-63.3</v>
      </c>
      <c r="H245" s="7">
        <v>3600</v>
      </c>
    </row>
    <row r="246" spans="1:8" ht="12.5">
      <c r="A246" s="8">
        <v>1.23</v>
      </c>
      <c r="B246" s="8">
        <v>0.05</v>
      </c>
      <c r="C246" s="2">
        <v>2</v>
      </c>
      <c r="D246" s="2" t="s">
        <v>24</v>
      </c>
      <c r="E246" s="2" t="s">
        <v>28</v>
      </c>
      <c r="F246" s="2">
        <f>-56-56/60</f>
        <v>-56.93333333333333</v>
      </c>
      <c r="G246" s="2">
        <f>-62-21/60</f>
        <v>-62.35</v>
      </c>
      <c r="H246" s="8">
        <v>1250</v>
      </c>
    </row>
    <row r="247" spans="1:8" ht="14.5">
      <c r="A247" s="9">
        <v>2.31</v>
      </c>
      <c r="B247" s="9"/>
      <c r="C247" s="2">
        <v>1</v>
      </c>
      <c r="D247" s="2" t="s">
        <v>29</v>
      </c>
      <c r="E247" s="2" t="s">
        <v>25</v>
      </c>
      <c r="F247" s="9">
        <v>17.350300000000001</v>
      </c>
      <c r="G247" s="9">
        <v>-18.254200000000001</v>
      </c>
      <c r="H247" s="9">
        <v>88.5</v>
      </c>
    </row>
    <row r="248" spans="1:8" ht="14.5">
      <c r="A248" s="10">
        <v>1.95</v>
      </c>
      <c r="B248" s="10">
        <v>4.7500000000000001E-2</v>
      </c>
      <c r="C248" s="2">
        <f t="shared" ref="C248:D248" si="23">C247</f>
        <v>1</v>
      </c>
      <c r="D248" s="2" t="str">
        <f t="shared" si="23"/>
        <v>Mark Brzezinksi and Jones, 2015</v>
      </c>
      <c r="E248" s="2" t="s">
        <v>25</v>
      </c>
      <c r="F248" s="10">
        <v>17.350300000000001</v>
      </c>
      <c r="G248" s="10">
        <v>-18.254200000000001</v>
      </c>
      <c r="H248" s="10">
        <v>137.69999999999999</v>
      </c>
    </row>
    <row r="249" spans="1:8" ht="14.5">
      <c r="A249" s="9">
        <v>2.02</v>
      </c>
      <c r="B249" s="9">
        <v>1.32E-2</v>
      </c>
      <c r="C249" s="2">
        <f t="shared" ref="C249:D249" si="24">C248</f>
        <v>1</v>
      </c>
      <c r="D249" s="2" t="str">
        <f t="shared" si="24"/>
        <v>Mark Brzezinksi and Jones, 2015</v>
      </c>
      <c r="E249" s="2" t="s">
        <v>25</v>
      </c>
      <c r="F249" s="9">
        <v>17.350300000000001</v>
      </c>
      <c r="G249" s="9">
        <v>-18.254200000000001</v>
      </c>
      <c r="H249" s="9">
        <v>187.3</v>
      </c>
    </row>
    <row r="250" spans="1:8" ht="14.5">
      <c r="A250" s="10">
        <v>2</v>
      </c>
      <c r="B250" s="10">
        <v>8.9999999999999998E-4</v>
      </c>
      <c r="C250" s="2">
        <f t="shared" ref="C250:D250" si="25">C249</f>
        <v>1</v>
      </c>
      <c r="D250" s="2" t="str">
        <f t="shared" si="25"/>
        <v>Mark Brzezinksi and Jones, 2015</v>
      </c>
      <c r="E250" s="2" t="s">
        <v>25</v>
      </c>
      <c r="F250" s="10">
        <v>17.350300000000001</v>
      </c>
      <c r="G250" s="10">
        <v>-18.254200000000001</v>
      </c>
      <c r="H250" s="10">
        <v>236.3</v>
      </c>
    </row>
    <row r="251" spans="1:8" ht="14.5">
      <c r="A251" s="9">
        <v>2</v>
      </c>
      <c r="B251" s="9">
        <v>2.75E-2</v>
      </c>
      <c r="C251" s="2">
        <f t="shared" ref="C251:D251" si="26">C250</f>
        <v>1</v>
      </c>
      <c r="D251" s="2" t="str">
        <f t="shared" si="26"/>
        <v>Mark Brzezinksi and Jones, 2015</v>
      </c>
      <c r="E251" s="2" t="s">
        <v>25</v>
      </c>
      <c r="F251" s="9">
        <v>17.350300000000001</v>
      </c>
      <c r="G251" s="9">
        <v>-18.254200000000001</v>
      </c>
      <c r="H251" s="9">
        <v>389.4</v>
      </c>
    </row>
    <row r="252" spans="1:8" ht="14.5">
      <c r="A252" s="10">
        <v>1.64</v>
      </c>
      <c r="B252" s="10">
        <v>4.7E-2</v>
      </c>
      <c r="C252" s="2">
        <f t="shared" ref="C252:D252" si="27">C251</f>
        <v>1</v>
      </c>
      <c r="D252" s="2" t="str">
        <f t="shared" si="27"/>
        <v>Mark Brzezinksi and Jones, 2015</v>
      </c>
      <c r="E252" s="2" t="s">
        <v>25</v>
      </c>
      <c r="F252" s="10">
        <v>17.350300000000001</v>
      </c>
      <c r="G252" s="10">
        <v>-18.254200000000001</v>
      </c>
      <c r="H252" s="10">
        <v>661.7</v>
      </c>
    </row>
    <row r="253" spans="1:8" ht="14.5">
      <c r="A253" s="9">
        <v>1.72</v>
      </c>
      <c r="B253" s="9">
        <v>2.6700000000000002E-2</v>
      </c>
      <c r="C253" s="2">
        <f t="shared" ref="C253:D253" si="28">C252</f>
        <v>1</v>
      </c>
      <c r="D253" s="2" t="str">
        <f t="shared" si="28"/>
        <v>Mark Brzezinksi and Jones, 2015</v>
      </c>
      <c r="E253" s="2" t="s">
        <v>25</v>
      </c>
      <c r="F253" s="9">
        <v>17.350300000000001</v>
      </c>
      <c r="G253" s="9">
        <v>-18.254200000000001</v>
      </c>
      <c r="H253" s="9">
        <v>957</v>
      </c>
    </row>
    <row r="254" spans="1:8" ht="14.5">
      <c r="A254" s="10">
        <v>1.71</v>
      </c>
      <c r="B254" s="10">
        <v>4.2799999999999998E-2</v>
      </c>
      <c r="C254" s="2">
        <f t="shared" ref="C254:D254" si="29">C253</f>
        <v>1</v>
      </c>
      <c r="D254" s="2" t="str">
        <f t="shared" si="29"/>
        <v>Mark Brzezinksi and Jones, 2015</v>
      </c>
      <c r="E254" s="2" t="s">
        <v>25</v>
      </c>
      <c r="F254" s="10">
        <v>17.350300000000001</v>
      </c>
      <c r="G254" s="10">
        <v>-18.254200000000001</v>
      </c>
      <c r="H254" s="10">
        <v>1187.0999999999999</v>
      </c>
    </row>
    <row r="255" spans="1:8" ht="14.5">
      <c r="A255" s="9">
        <v>1.76</v>
      </c>
      <c r="B255" s="9">
        <v>2.8799999999999999E-2</v>
      </c>
      <c r="C255" s="2">
        <f t="shared" ref="C255:D255" si="30">C254</f>
        <v>1</v>
      </c>
      <c r="D255" s="2" t="str">
        <f t="shared" si="30"/>
        <v>Mark Brzezinksi and Jones, 2015</v>
      </c>
      <c r="E255" s="2" t="s">
        <v>25</v>
      </c>
      <c r="F255" s="9">
        <v>17.360499999999998</v>
      </c>
      <c r="G255" s="9">
        <v>-18.254300000000001</v>
      </c>
      <c r="H255" s="9">
        <v>1532.3</v>
      </c>
    </row>
    <row r="256" spans="1:8" ht="14.5">
      <c r="A256" s="10">
        <v>1.77</v>
      </c>
      <c r="B256" s="10">
        <v>7.0900000000000005E-2</v>
      </c>
      <c r="C256" s="2">
        <f t="shared" ref="C256:D256" si="31">C255</f>
        <v>1</v>
      </c>
      <c r="D256" s="2" t="str">
        <f t="shared" si="31"/>
        <v>Mark Brzezinksi and Jones, 2015</v>
      </c>
      <c r="E256" s="2" t="s">
        <v>25</v>
      </c>
      <c r="F256" s="10">
        <v>17.360499999999998</v>
      </c>
      <c r="G256" s="10">
        <v>-18.254300000000001</v>
      </c>
      <c r="H256" s="10">
        <v>1680.2</v>
      </c>
    </row>
    <row r="257" spans="1:8" ht="14.5">
      <c r="A257" s="9">
        <v>1.68</v>
      </c>
      <c r="B257" s="9">
        <v>3.9100000000000003E-2</v>
      </c>
      <c r="C257" s="2">
        <f t="shared" ref="C257:D257" si="32">C256</f>
        <v>1</v>
      </c>
      <c r="D257" s="2" t="str">
        <f t="shared" si="32"/>
        <v>Mark Brzezinksi and Jones, 2015</v>
      </c>
      <c r="E257" s="2" t="s">
        <v>25</v>
      </c>
      <c r="F257" s="9">
        <v>17.360499999999998</v>
      </c>
      <c r="G257" s="9">
        <v>-18.254300000000001</v>
      </c>
      <c r="H257" s="9">
        <v>2075.4</v>
      </c>
    </row>
    <row r="258" spans="1:8" ht="14.5">
      <c r="A258" s="10">
        <v>1.59</v>
      </c>
      <c r="B258" s="10">
        <v>3.5400000000000001E-2</v>
      </c>
      <c r="C258" s="2">
        <f t="shared" ref="C258:D258" si="33">C257</f>
        <v>1</v>
      </c>
      <c r="D258" s="2" t="str">
        <f t="shared" si="33"/>
        <v>Mark Brzezinksi and Jones, 2015</v>
      </c>
      <c r="E258" s="2" t="s">
        <v>25</v>
      </c>
      <c r="F258" s="10">
        <v>17.360499999999998</v>
      </c>
      <c r="G258" s="10">
        <v>-18.254300000000001</v>
      </c>
      <c r="H258" s="10">
        <v>2469.6999999999998</v>
      </c>
    </row>
    <row r="259" spans="1:8" ht="14.5">
      <c r="A259" s="9">
        <v>1.65</v>
      </c>
      <c r="B259" s="9">
        <v>5.4600000000000003E-2</v>
      </c>
      <c r="C259" s="2">
        <f t="shared" ref="C259:D259" si="34">C258</f>
        <v>1</v>
      </c>
      <c r="D259" s="2" t="str">
        <f t="shared" si="34"/>
        <v>Mark Brzezinksi and Jones, 2015</v>
      </c>
      <c r="E259" s="2" t="s">
        <v>25</v>
      </c>
      <c r="F259" s="9">
        <v>17.360499999999998</v>
      </c>
      <c r="G259" s="9">
        <v>-18.254300000000001</v>
      </c>
      <c r="H259" s="9">
        <v>2864.2</v>
      </c>
    </row>
    <row r="260" spans="1:8" ht="14.5">
      <c r="A260" s="10">
        <v>1.53</v>
      </c>
      <c r="B260" s="10">
        <v>4.4000000000000003E-3</v>
      </c>
      <c r="C260" s="2">
        <f t="shared" ref="C260:D260" si="35">C259</f>
        <v>1</v>
      </c>
      <c r="D260" s="2" t="str">
        <f t="shared" si="35"/>
        <v>Mark Brzezinksi and Jones, 2015</v>
      </c>
      <c r="E260" s="2" t="s">
        <v>25</v>
      </c>
      <c r="F260" s="10">
        <v>17.360499999999998</v>
      </c>
      <c r="G260" s="10">
        <v>-18.254300000000001</v>
      </c>
      <c r="H260" s="10">
        <v>3027.2</v>
      </c>
    </row>
    <row r="261" spans="1:8" ht="14.5">
      <c r="A261" s="9">
        <v>1.85</v>
      </c>
      <c r="B261" s="9"/>
      <c r="C261" s="2">
        <f t="shared" ref="C261:D261" si="36">C260</f>
        <v>1</v>
      </c>
      <c r="D261" s="2" t="str">
        <f t="shared" si="36"/>
        <v>Mark Brzezinksi and Jones, 2015</v>
      </c>
      <c r="E261" s="2" t="s">
        <v>25</v>
      </c>
      <c r="F261" s="9">
        <v>17.399799999999999</v>
      </c>
      <c r="G261" s="9">
        <v>-24.4998</v>
      </c>
      <c r="H261" s="9">
        <v>185.4</v>
      </c>
    </row>
    <row r="262" spans="1:8" ht="14.5">
      <c r="A262" s="10">
        <v>1.9</v>
      </c>
      <c r="B262" s="10"/>
      <c r="C262" s="2">
        <f t="shared" ref="C262:D262" si="37">C261</f>
        <v>1</v>
      </c>
      <c r="D262" s="2" t="str">
        <f t="shared" si="37"/>
        <v>Mark Brzezinksi and Jones, 2015</v>
      </c>
      <c r="E262" s="2" t="s">
        <v>25</v>
      </c>
      <c r="F262" s="10">
        <v>17.399799999999999</v>
      </c>
      <c r="G262" s="10">
        <v>-24.4998</v>
      </c>
      <c r="H262" s="10">
        <v>235</v>
      </c>
    </row>
    <row r="263" spans="1:8" ht="14.5">
      <c r="A263" s="9">
        <v>1.96</v>
      </c>
      <c r="B263" s="9">
        <v>3.78E-2</v>
      </c>
      <c r="C263" s="2">
        <f t="shared" ref="C263:D263" si="38">C262</f>
        <v>1</v>
      </c>
      <c r="D263" s="2" t="str">
        <f t="shared" si="38"/>
        <v>Mark Brzezinksi and Jones, 2015</v>
      </c>
      <c r="E263" s="2" t="s">
        <v>25</v>
      </c>
      <c r="F263" s="9">
        <v>17.399799999999999</v>
      </c>
      <c r="G263" s="9">
        <v>-24.4998</v>
      </c>
      <c r="H263" s="9">
        <v>348.7</v>
      </c>
    </row>
    <row r="264" spans="1:8" ht="14.5">
      <c r="A264" s="10">
        <v>1.83</v>
      </c>
      <c r="B264" s="10">
        <v>7.9399999999999998E-2</v>
      </c>
      <c r="C264" s="2">
        <f t="shared" ref="C264:D264" si="39">C263</f>
        <v>1</v>
      </c>
      <c r="D264" s="2" t="str">
        <f t="shared" si="39"/>
        <v>Mark Brzezinksi and Jones, 2015</v>
      </c>
      <c r="E264" s="2" t="s">
        <v>25</v>
      </c>
      <c r="F264" s="10">
        <v>17.399799999999999</v>
      </c>
      <c r="G264" s="10">
        <v>-24.4998</v>
      </c>
      <c r="H264" s="10">
        <v>447.3</v>
      </c>
    </row>
    <row r="265" spans="1:8" ht="14.5">
      <c r="A265" s="9">
        <v>1.86</v>
      </c>
      <c r="B265" s="9">
        <v>6.1999999999999998E-3</v>
      </c>
      <c r="C265" s="2">
        <f t="shared" ref="C265:D265" si="40">C264</f>
        <v>1</v>
      </c>
      <c r="D265" s="2" t="str">
        <f t="shared" si="40"/>
        <v>Mark Brzezinksi and Jones, 2015</v>
      </c>
      <c r="E265" s="2" t="s">
        <v>25</v>
      </c>
      <c r="F265" s="9">
        <v>17.399799999999999</v>
      </c>
      <c r="G265" s="9">
        <v>-24.4998</v>
      </c>
      <c r="H265" s="9">
        <v>595.20000000000005</v>
      </c>
    </row>
    <row r="266" spans="1:8" ht="14.5">
      <c r="A266" s="10">
        <v>1.79</v>
      </c>
      <c r="B266" s="10">
        <v>0.19009999999999999</v>
      </c>
      <c r="C266" s="2">
        <f t="shared" ref="C266:D266" si="41">C265</f>
        <v>1</v>
      </c>
      <c r="D266" s="2" t="str">
        <f t="shared" si="41"/>
        <v>Mark Brzezinksi and Jones, 2015</v>
      </c>
      <c r="E266" s="2" t="s">
        <v>25</v>
      </c>
      <c r="F266" s="10">
        <v>17.404</v>
      </c>
      <c r="G266" s="10">
        <v>-24.496200000000002</v>
      </c>
      <c r="H266" s="10">
        <v>891.2</v>
      </c>
    </row>
    <row r="267" spans="1:8" ht="14.5">
      <c r="A267" s="9">
        <v>1.87</v>
      </c>
      <c r="B267" s="9">
        <v>6.5100000000000005E-2</v>
      </c>
      <c r="C267" s="2">
        <f t="shared" ref="C267:D267" si="42">C266</f>
        <v>1</v>
      </c>
      <c r="D267" s="2" t="str">
        <f t="shared" si="42"/>
        <v>Mark Brzezinksi and Jones, 2015</v>
      </c>
      <c r="E267" s="2" t="s">
        <v>25</v>
      </c>
      <c r="F267" s="9">
        <v>17.404</v>
      </c>
      <c r="G267" s="9">
        <v>-24.496200000000002</v>
      </c>
      <c r="H267" s="9">
        <v>1266.0999999999999</v>
      </c>
    </row>
    <row r="268" spans="1:8" ht="14.5">
      <c r="A268" s="10">
        <v>1.75</v>
      </c>
      <c r="B268" s="10">
        <v>5.8999999999999997E-2</v>
      </c>
      <c r="C268" s="2">
        <f t="shared" ref="C268:D268" si="43">C267</f>
        <v>1</v>
      </c>
      <c r="D268" s="2" t="str">
        <f t="shared" si="43"/>
        <v>Mark Brzezinksi and Jones, 2015</v>
      </c>
      <c r="E268" s="2" t="s">
        <v>25</v>
      </c>
      <c r="F268" s="10">
        <v>17.404</v>
      </c>
      <c r="G268" s="10">
        <v>-24.496200000000002</v>
      </c>
      <c r="H268" s="10">
        <v>1976.1</v>
      </c>
    </row>
    <row r="269" spans="1:8" ht="14.5">
      <c r="A269" s="9">
        <v>1.61</v>
      </c>
      <c r="B269" s="9">
        <v>1.0800000000000001E-2</v>
      </c>
      <c r="C269" s="2">
        <f t="shared" ref="C269:D269" si="44">C268</f>
        <v>1</v>
      </c>
      <c r="D269" s="2" t="str">
        <f t="shared" si="44"/>
        <v>Mark Brzezinksi and Jones, 2015</v>
      </c>
      <c r="E269" s="2" t="s">
        <v>25</v>
      </c>
      <c r="F269" s="9">
        <v>17.404</v>
      </c>
      <c r="G269" s="9">
        <v>-24.496200000000002</v>
      </c>
      <c r="H269" s="9">
        <v>2469.5</v>
      </c>
    </row>
    <row r="270" spans="1:8" ht="14.5">
      <c r="A270" s="10">
        <v>1.63</v>
      </c>
      <c r="B270" s="10">
        <v>7.7999999999999996E-3</v>
      </c>
      <c r="C270" s="2">
        <f t="shared" ref="C270:D270" si="45">C269</f>
        <v>1</v>
      </c>
      <c r="D270" s="2" t="str">
        <f t="shared" si="45"/>
        <v>Mark Brzezinksi and Jones, 2015</v>
      </c>
      <c r="E270" s="2" t="s">
        <v>25</v>
      </c>
      <c r="F270" s="10">
        <v>17.404</v>
      </c>
      <c r="G270" s="10">
        <v>-24.496200000000002</v>
      </c>
      <c r="H270" s="10">
        <v>2962.8</v>
      </c>
    </row>
    <row r="271" spans="1:8" ht="14.5">
      <c r="A271" s="9">
        <v>1.53</v>
      </c>
      <c r="B271" s="9">
        <v>8.5300000000000001E-2</v>
      </c>
      <c r="C271" s="2">
        <f t="shared" ref="C271:D271" si="46">C270</f>
        <v>1</v>
      </c>
      <c r="D271" s="2" t="str">
        <f t="shared" si="46"/>
        <v>Mark Brzezinksi and Jones, 2015</v>
      </c>
      <c r="E271" s="2" t="s">
        <v>25</v>
      </c>
      <c r="F271" s="9">
        <v>17.404</v>
      </c>
      <c r="G271" s="9">
        <v>-24.496200000000002</v>
      </c>
      <c r="H271" s="9">
        <v>3209.4</v>
      </c>
    </row>
    <row r="272" spans="1:8" ht="14.5">
      <c r="A272" s="10">
        <v>1.51</v>
      </c>
      <c r="B272" s="10">
        <v>2.7199999999999998E-2</v>
      </c>
      <c r="C272" s="2">
        <f t="shared" ref="C272:D272" si="47">C271</f>
        <v>1</v>
      </c>
      <c r="D272" s="2" t="str">
        <f t="shared" si="47"/>
        <v>Mark Brzezinksi and Jones, 2015</v>
      </c>
      <c r="E272" s="2" t="s">
        <v>25</v>
      </c>
      <c r="F272" s="10">
        <v>17.404</v>
      </c>
      <c r="G272" s="10">
        <v>-24.496200000000002</v>
      </c>
      <c r="H272" s="10">
        <v>3531.3</v>
      </c>
    </row>
    <row r="273" spans="1:8" ht="14.5">
      <c r="A273" s="9">
        <v>2.38</v>
      </c>
      <c r="B273" s="9">
        <v>8.9200000000000002E-2</v>
      </c>
      <c r="C273" s="2">
        <f t="shared" ref="C273:D273" si="48">C272</f>
        <v>1</v>
      </c>
      <c r="D273" s="2" t="str">
        <f t="shared" si="48"/>
        <v>Mark Brzezinksi and Jones, 2015</v>
      </c>
      <c r="E273" s="2" t="s">
        <v>25</v>
      </c>
      <c r="F273" s="9">
        <v>39.699399999999997</v>
      </c>
      <c r="G273" s="9">
        <v>-69.799000000000007</v>
      </c>
      <c r="H273" s="9">
        <v>90.1</v>
      </c>
    </row>
    <row r="274" spans="1:8" ht="14.5">
      <c r="A274" s="10">
        <v>2.29</v>
      </c>
      <c r="B274" s="10">
        <v>4.2500000000000003E-2</v>
      </c>
      <c r="C274" s="2">
        <f t="shared" ref="C274:D274" si="49">C273</f>
        <v>1</v>
      </c>
      <c r="D274" s="2" t="str">
        <f t="shared" si="49"/>
        <v>Mark Brzezinksi and Jones, 2015</v>
      </c>
      <c r="E274" s="2" t="s">
        <v>25</v>
      </c>
      <c r="F274" s="10">
        <v>39.699399999999997</v>
      </c>
      <c r="G274" s="10">
        <v>-69.799000000000007</v>
      </c>
      <c r="H274" s="10">
        <v>110.6</v>
      </c>
    </row>
    <row r="275" spans="1:8" ht="14.5">
      <c r="A275" s="9">
        <v>2.0299999999999998</v>
      </c>
      <c r="B275" s="9">
        <v>9.1600000000000001E-2</v>
      </c>
      <c r="C275" s="2">
        <f t="shared" ref="C275:D275" si="50">C274</f>
        <v>1</v>
      </c>
      <c r="D275" s="2" t="str">
        <f t="shared" si="50"/>
        <v>Mark Brzezinksi and Jones, 2015</v>
      </c>
      <c r="E275" s="2" t="s">
        <v>25</v>
      </c>
      <c r="F275" s="9">
        <v>39.699399999999997</v>
      </c>
      <c r="G275" s="9">
        <v>-69.799000000000007</v>
      </c>
      <c r="H275" s="9">
        <v>135.30000000000001</v>
      </c>
    </row>
    <row r="276" spans="1:8" ht="14.5">
      <c r="A276" s="10">
        <v>1.9</v>
      </c>
      <c r="B276" s="10">
        <v>8.8800000000000004E-2</v>
      </c>
      <c r="C276" s="2">
        <f t="shared" ref="C276:D276" si="51">C275</f>
        <v>1</v>
      </c>
      <c r="D276" s="2" t="str">
        <f t="shared" si="51"/>
        <v>Mark Brzezinksi and Jones, 2015</v>
      </c>
      <c r="E276" s="2" t="s">
        <v>25</v>
      </c>
      <c r="F276" s="10">
        <v>39.699399999999997</v>
      </c>
      <c r="G276" s="10">
        <v>-69.799000000000007</v>
      </c>
      <c r="H276" s="10">
        <v>236</v>
      </c>
    </row>
    <row r="277" spans="1:8" ht="14.5">
      <c r="A277" s="9">
        <v>1.82</v>
      </c>
      <c r="B277" s="9">
        <v>2.0999999999999999E-3</v>
      </c>
      <c r="C277" s="2">
        <f t="shared" ref="C277:D277" si="52">C276</f>
        <v>1</v>
      </c>
      <c r="D277" s="2" t="str">
        <f t="shared" si="52"/>
        <v>Mark Brzezinksi and Jones, 2015</v>
      </c>
      <c r="E277" s="2" t="s">
        <v>25</v>
      </c>
      <c r="F277" s="9">
        <v>39.699399999999997</v>
      </c>
      <c r="G277" s="9">
        <v>-69.799000000000007</v>
      </c>
      <c r="H277" s="9">
        <v>419.5</v>
      </c>
    </row>
    <row r="278" spans="1:8" ht="14.5">
      <c r="A278" s="10">
        <v>1.88</v>
      </c>
      <c r="B278" s="10">
        <v>2.3199999999999998E-2</v>
      </c>
      <c r="C278" s="2">
        <f t="shared" ref="C278:D278" si="53">C277</f>
        <v>1</v>
      </c>
      <c r="D278" s="2" t="str">
        <f t="shared" si="53"/>
        <v>Mark Brzezinksi and Jones, 2015</v>
      </c>
      <c r="E278" s="2" t="s">
        <v>25</v>
      </c>
      <c r="F278" s="10">
        <v>39.699399999999997</v>
      </c>
      <c r="G278" s="10">
        <v>-69.799000000000007</v>
      </c>
      <c r="H278" s="10">
        <v>524.20000000000005</v>
      </c>
    </row>
    <row r="279" spans="1:8" ht="14.5">
      <c r="A279" s="9">
        <v>2.0299999999999998</v>
      </c>
      <c r="B279" s="9">
        <v>3.5200000000000002E-2</v>
      </c>
      <c r="C279" s="2">
        <f t="shared" ref="C279:D279" si="54">C278</f>
        <v>1</v>
      </c>
      <c r="D279" s="2" t="str">
        <f t="shared" si="54"/>
        <v>Mark Brzezinksi and Jones, 2015</v>
      </c>
      <c r="E279" s="2" t="s">
        <v>25</v>
      </c>
      <c r="F279" s="9">
        <v>39.699399999999997</v>
      </c>
      <c r="G279" s="9">
        <v>-69.799000000000007</v>
      </c>
      <c r="H279" s="9">
        <v>598.70000000000005</v>
      </c>
    </row>
    <row r="280" spans="1:8" ht="14.5">
      <c r="A280" s="10">
        <v>1.95</v>
      </c>
      <c r="B280" s="10">
        <v>6.9999999999999999E-4</v>
      </c>
      <c r="C280" s="2">
        <f t="shared" ref="C280:D280" si="55">C279</f>
        <v>1</v>
      </c>
      <c r="D280" s="2" t="str">
        <f t="shared" si="55"/>
        <v>Mark Brzezinksi and Jones, 2015</v>
      </c>
      <c r="E280" s="2" t="s">
        <v>25</v>
      </c>
      <c r="F280" s="10">
        <v>39.699399999999997</v>
      </c>
      <c r="G280" s="10">
        <v>-69.799000000000007</v>
      </c>
      <c r="H280" s="10">
        <v>663.3</v>
      </c>
    </row>
    <row r="281" spans="1:8" ht="14.5">
      <c r="A281" s="9">
        <v>1.93</v>
      </c>
      <c r="B281" s="9">
        <v>1.55E-2</v>
      </c>
      <c r="C281" s="2">
        <f t="shared" ref="C281:D281" si="56">C280</f>
        <v>1</v>
      </c>
      <c r="D281" s="2" t="str">
        <f t="shared" si="56"/>
        <v>Mark Brzezinksi and Jones, 2015</v>
      </c>
      <c r="E281" s="2" t="s">
        <v>25</v>
      </c>
      <c r="F281" s="9">
        <v>39.692399999999999</v>
      </c>
      <c r="G281" s="9">
        <v>-69.796400000000006</v>
      </c>
      <c r="H281" s="9">
        <v>824.6</v>
      </c>
    </row>
    <row r="282" spans="1:8" ht="14.5">
      <c r="A282" s="10">
        <v>1.93</v>
      </c>
      <c r="B282" s="10">
        <v>5.6099999999999997E-2</v>
      </c>
      <c r="C282" s="2">
        <f t="shared" ref="C282:D282" si="57">C281</f>
        <v>1</v>
      </c>
      <c r="D282" s="2" t="str">
        <f t="shared" si="57"/>
        <v>Mark Brzezinksi and Jones, 2015</v>
      </c>
      <c r="E282" s="2" t="s">
        <v>25</v>
      </c>
      <c r="F282" s="10">
        <v>39.692399999999999</v>
      </c>
      <c r="G282" s="10">
        <v>-69.796400000000006</v>
      </c>
      <c r="H282" s="10">
        <v>1199</v>
      </c>
    </row>
    <row r="283" spans="1:8" ht="14.5">
      <c r="A283" s="9">
        <v>1.9</v>
      </c>
      <c r="B283" s="9">
        <v>4.9299999999999997E-2</v>
      </c>
      <c r="C283" s="2">
        <f t="shared" ref="C283:D283" si="58">C282</f>
        <v>1</v>
      </c>
      <c r="D283" s="2" t="str">
        <f t="shared" si="58"/>
        <v>Mark Brzezinksi and Jones, 2015</v>
      </c>
      <c r="E283" s="2" t="s">
        <v>25</v>
      </c>
      <c r="F283" s="9">
        <v>39.692399999999999</v>
      </c>
      <c r="G283" s="9">
        <v>-69.796400000000006</v>
      </c>
      <c r="H283" s="9">
        <v>1499.9</v>
      </c>
    </row>
    <row r="284" spans="1:8" ht="14.5">
      <c r="A284" s="10">
        <v>1.88</v>
      </c>
      <c r="B284" s="10">
        <v>1.43E-2</v>
      </c>
      <c r="C284" s="2">
        <f t="shared" ref="C284:D284" si="59">C283</f>
        <v>1</v>
      </c>
      <c r="D284" s="2" t="str">
        <f t="shared" si="59"/>
        <v>Mark Brzezinksi and Jones, 2015</v>
      </c>
      <c r="E284" s="2" t="s">
        <v>25</v>
      </c>
      <c r="F284" s="10">
        <v>39.692399999999999</v>
      </c>
      <c r="G284" s="10">
        <v>-69.796400000000006</v>
      </c>
      <c r="H284" s="10">
        <v>1798.1</v>
      </c>
    </row>
    <row r="285" spans="1:8" ht="14.5">
      <c r="A285" s="9">
        <v>1.75</v>
      </c>
      <c r="B285" s="9">
        <v>6.5000000000000002E-2</v>
      </c>
      <c r="C285" s="2">
        <f t="shared" ref="C285:D285" si="60">C284</f>
        <v>1</v>
      </c>
      <c r="D285" s="2" t="str">
        <f t="shared" si="60"/>
        <v>Mark Brzezinksi and Jones, 2015</v>
      </c>
      <c r="E285" s="2" t="s">
        <v>25</v>
      </c>
      <c r="F285" s="9">
        <v>39.692399999999999</v>
      </c>
      <c r="G285" s="9">
        <v>-69.796400000000006</v>
      </c>
      <c r="H285" s="9">
        <v>1998.4</v>
      </c>
    </row>
    <row r="286" spans="1:8" ht="14.5">
      <c r="A286" s="10">
        <v>1.79</v>
      </c>
      <c r="B286" s="10">
        <v>3.5999999999999997E-2</v>
      </c>
      <c r="C286" s="2">
        <f t="shared" ref="C286:D286" si="61">C285</f>
        <v>1</v>
      </c>
      <c r="D286" s="2" t="str">
        <f t="shared" si="61"/>
        <v>Mark Brzezinksi and Jones, 2015</v>
      </c>
      <c r="E286" s="2" t="s">
        <v>25</v>
      </c>
      <c r="F286" s="10">
        <v>39.692399999999999</v>
      </c>
      <c r="G286" s="10">
        <v>-69.796400000000006</v>
      </c>
      <c r="H286" s="10">
        <v>2068</v>
      </c>
    </row>
    <row r="287" spans="1:8" ht="14.5">
      <c r="A287" s="10">
        <v>1.87</v>
      </c>
      <c r="B287" s="10">
        <v>6.6199999999999995E-2</v>
      </c>
      <c r="C287" s="2">
        <f t="shared" ref="C287:D287" si="62">C286</f>
        <v>1</v>
      </c>
      <c r="D287" s="2" t="str">
        <f t="shared" si="62"/>
        <v>Mark Brzezinksi and Jones, 2015</v>
      </c>
      <c r="E287" s="2" t="s">
        <v>25</v>
      </c>
      <c r="F287" s="10">
        <v>31.747</v>
      </c>
      <c r="G287" s="10">
        <v>-64.169300000000007</v>
      </c>
      <c r="H287" s="10">
        <v>797.1</v>
      </c>
    </row>
    <row r="288" spans="1:8" ht="14.5">
      <c r="A288" s="9">
        <v>1.91</v>
      </c>
      <c r="B288" s="9">
        <v>0.1066</v>
      </c>
      <c r="C288" s="2">
        <f t="shared" ref="C288:D288" si="63">C287</f>
        <v>1</v>
      </c>
      <c r="D288" s="2" t="str">
        <f t="shared" si="63"/>
        <v>Mark Brzezinksi and Jones, 2015</v>
      </c>
      <c r="E288" s="2" t="s">
        <v>25</v>
      </c>
      <c r="F288" s="9">
        <v>31.747</v>
      </c>
      <c r="G288" s="9">
        <v>-64.169300000000007</v>
      </c>
      <c r="H288" s="9">
        <v>970</v>
      </c>
    </row>
    <row r="289" spans="1:8" ht="14.5">
      <c r="A289" s="10">
        <v>1.9</v>
      </c>
      <c r="B289" s="10">
        <v>4.8899999999999999E-2</v>
      </c>
      <c r="C289" s="2">
        <f t="shared" ref="C289:D289" si="64">C288</f>
        <v>1</v>
      </c>
      <c r="D289" s="2" t="str">
        <f t="shared" si="64"/>
        <v>Mark Brzezinksi and Jones, 2015</v>
      </c>
      <c r="E289" s="2" t="s">
        <v>25</v>
      </c>
      <c r="F289" s="10">
        <v>31.747</v>
      </c>
      <c r="G289" s="10">
        <v>-64.169300000000007</v>
      </c>
      <c r="H289" s="10">
        <v>1496.6</v>
      </c>
    </row>
    <row r="290" spans="1:8" ht="14.5">
      <c r="A290" s="9">
        <v>1.81</v>
      </c>
      <c r="B290" s="9">
        <v>1.55E-2</v>
      </c>
      <c r="C290" s="2">
        <f t="shared" ref="C290:D290" si="65">C289</f>
        <v>1</v>
      </c>
      <c r="D290" s="2" t="str">
        <f t="shared" si="65"/>
        <v>Mark Brzezinksi and Jones, 2015</v>
      </c>
      <c r="E290" s="2" t="s">
        <v>25</v>
      </c>
      <c r="F290" s="9">
        <v>31.749500000000001</v>
      </c>
      <c r="G290" s="9">
        <v>-64.167599999999993</v>
      </c>
      <c r="H290" s="9">
        <v>2094</v>
      </c>
    </row>
    <row r="291" spans="1:8" ht="14.5">
      <c r="A291" s="10">
        <v>1.68</v>
      </c>
      <c r="B291" s="10">
        <v>1.3899999999999999E-2</v>
      </c>
      <c r="C291" s="2">
        <f t="shared" ref="C291:D291" si="66">C290</f>
        <v>1</v>
      </c>
      <c r="D291" s="2" t="str">
        <f t="shared" si="66"/>
        <v>Mark Brzezinksi and Jones, 2015</v>
      </c>
      <c r="E291" s="2" t="s">
        <v>25</v>
      </c>
      <c r="F291" s="10">
        <v>31.749500000000001</v>
      </c>
      <c r="G291" s="10">
        <v>-64.167599999999993</v>
      </c>
      <c r="H291" s="10">
        <v>2689</v>
      </c>
    </row>
    <row r="292" spans="1:8" ht="14.5">
      <c r="A292" s="9">
        <v>1.54</v>
      </c>
      <c r="B292" s="9">
        <v>2.3099999999999999E-2</v>
      </c>
      <c r="C292" s="2">
        <f t="shared" ref="C292:D292" si="67">C291</f>
        <v>1</v>
      </c>
      <c r="D292" s="2" t="str">
        <f t="shared" si="67"/>
        <v>Mark Brzezinksi and Jones, 2015</v>
      </c>
      <c r="E292" s="2" t="s">
        <v>25</v>
      </c>
      <c r="F292" s="9">
        <v>31.749500000000001</v>
      </c>
      <c r="G292" s="9">
        <v>-64.167599999999993</v>
      </c>
      <c r="H292" s="9">
        <v>3286</v>
      </c>
    </row>
    <row r="293" spans="1:8" ht="14.5">
      <c r="A293" s="10">
        <v>1.56</v>
      </c>
      <c r="B293" s="10">
        <v>1.2200000000000001E-2</v>
      </c>
      <c r="C293" s="2">
        <f t="shared" ref="C293:D293" si="68">C292</f>
        <v>1</v>
      </c>
      <c r="D293" s="2" t="str">
        <f t="shared" si="68"/>
        <v>Mark Brzezinksi and Jones, 2015</v>
      </c>
      <c r="E293" s="2" t="s">
        <v>25</v>
      </c>
      <c r="F293" s="10">
        <v>31.749500000000001</v>
      </c>
      <c r="G293" s="10">
        <v>-64.167599999999993</v>
      </c>
      <c r="H293" s="10">
        <v>4178.8999999999996</v>
      </c>
    </row>
    <row r="294" spans="1:8" ht="14.5">
      <c r="A294" s="9">
        <v>1.54</v>
      </c>
      <c r="B294" s="9">
        <v>8.6E-3</v>
      </c>
      <c r="C294" s="2">
        <f t="shared" ref="C294:D294" si="69">C293</f>
        <v>1</v>
      </c>
      <c r="D294" s="2" t="str">
        <f t="shared" si="69"/>
        <v>Mark Brzezinksi and Jones, 2015</v>
      </c>
      <c r="E294" s="2" t="s">
        <v>25</v>
      </c>
      <c r="F294" s="9">
        <v>31.749500000000001</v>
      </c>
      <c r="G294" s="9">
        <v>-64.167599999999993</v>
      </c>
      <c r="H294" s="9">
        <v>4419.3</v>
      </c>
    </row>
    <row r="295" spans="1:8" ht="14.5">
      <c r="A295" s="10">
        <v>1.52</v>
      </c>
      <c r="B295" s="10">
        <v>4.2700000000000002E-2</v>
      </c>
      <c r="C295" s="2">
        <f t="shared" ref="C295:D295" si="70">C294</f>
        <v>1</v>
      </c>
      <c r="D295" s="2" t="str">
        <f t="shared" si="70"/>
        <v>Mark Brzezinksi and Jones, 2015</v>
      </c>
      <c r="E295" s="2" t="s">
        <v>25</v>
      </c>
      <c r="F295" s="10">
        <v>31.749500000000001</v>
      </c>
      <c r="G295" s="10">
        <v>-64.167599999999993</v>
      </c>
      <c r="H295" s="10">
        <v>4522.5</v>
      </c>
    </row>
    <row r="296" spans="1:8" ht="14.5">
      <c r="A296" s="9">
        <v>1.92</v>
      </c>
      <c r="B296" s="9">
        <v>8.9099999999999999E-2</v>
      </c>
      <c r="C296" s="2">
        <f t="shared" ref="C296:D296" si="71">C295</f>
        <v>1</v>
      </c>
      <c r="D296" s="2" t="str">
        <f t="shared" si="71"/>
        <v>Mark Brzezinksi and Jones, 2015</v>
      </c>
      <c r="E296" s="2" t="s">
        <v>25</v>
      </c>
      <c r="F296" s="9">
        <v>29.7</v>
      </c>
      <c r="G296" s="9">
        <v>-56.817</v>
      </c>
      <c r="H296" s="9">
        <v>745.8</v>
      </c>
    </row>
    <row r="297" spans="1:8" ht="14.5">
      <c r="A297" s="10">
        <v>1.8</v>
      </c>
      <c r="B297" s="10">
        <v>1.5599999999999999E-2</v>
      </c>
      <c r="C297" s="2">
        <f t="shared" ref="C297:D297" si="72">C296</f>
        <v>1</v>
      </c>
      <c r="D297" s="2" t="str">
        <f t="shared" si="72"/>
        <v>Mark Brzezinksi and Jones, 2015</v>
      </c>
      <c r="E297" s="2" t="s">
        <v>25</v>
      </c>
      <c r="F297" s="10">
        <v>29.7</v>
      </c>
      <c r="G297" s="10">
        <v>-56.817</v>
      </c>
      <c r="H297" s="10">
        <v>999.1</v>
      </c>
    </row>
    <row r="298" spans="1:8" ht="14.5">
      <c r="A298" s="9">
        <v>1.76</v>
      </c>
      <c r="B298" s="9">
        <v>4.87E-2</v>
      </c>
      <c r="C298" s="2">
        <f t="shared" ref="C298:D298" si="73">C297</f>
        <v>1</v>
      </c>
      <c r="D298" s="2" t="str">
        <f t="shared" si="73"/>
        <v>Mark Brzezinksi and Jones, 2015</v>
      </c>
      <c r="E298" s="2" t="s">
        <v>25</v>
      </c>
      <c r="F298" s="9">
        <v>29.7</v>
      </c>
      <c r="G298" s="9">
        <v>-56.817</v>
      </c>
      <c r="H298" s="9">
        <v>1497.4</v>
      </c>
    </row>
    <row r="299" spans="1:8" ht="14.5">
      <c r="A299" s="10">
        <v>1.64</v>
      </c>
      <c r="B299" s="10">
        <v>1.4200000000000001E-2</v>
      </c>
      <c r="C299" s="2">
        <f t="shared" ref="C299:D299" si="74">C298</f>
        <v>1</v>
      </c>
      <c r="D299" s="2" t="str">
        <f t="shared" si="74"/>
        <v>Mark Brzezinksi and Jones, 2015</v>
      </c>
      <c r="E299" s="2" t="s">
        <v>25</v>
      </c>
      <c r="F299" s="10">
        <v>29.7</v>
      </c>
      <c r="G299" s="10">
        <v>-56.816899999999997</v>
      </c>
      <c r="H299" s="10">
        <v>2100.5</v>
      </c>
    </row>
    <row r="300" spans="1:8" ht="14.5">
      <c r="A300" s="9">
        <v>1.53</v>
      </c>
      <c r="B300" s="9">
        <v>1.4500000000000001E-2</v>
      </c>
      <c r="C300" s="2">
        <f t="shared" ref="C300:D300" si="75">C299</f>
        <v>1</v>
      </c>
      <c r="D300" s="2" t="str">
        <f t="shared" si="75"/>
        <v>Mark Brzezinksi and Jones, 2015</v>
      </c>
      <c r="E300" s="2" t="s">
        <v>25</v>
      </c>
      <c r="F300" s="9">
        <v>29.7</v>
      </c>
      <c r="G300" s="9">
        <v>-56.816899999999997</v>
      </c>
      <c r="H300" s="9">
        <v>2996.6</v>
      </c>
    </row>
    <row r="301" spans="1:8" ht="14.5">
      <c r="A301" s="10">
        <v>1.55</v>
      </c>
      <c r="B301" s="10">
        <v>4.8800000000000003E-2</v>
      </c>
      <c r="C301" s="2">
        <f t="shared" ref="C301:D301" si="76">C300</f>
        <v>1</v>
      </c>
      <c r="D301" s="2" t="str">
        <f t="shared" si="76"/>
        <v>Mark Brzezinksi and Jones, 2015</v>
      </c>
      <c r="E301" s="2" t="s">
        <v>25</v>
      </c>
      <c r="F301" s="10">
        <v>29.7</v>
      </c>
      <c r="G301" s="10">
        <v>-56.816899999999997</v>
      </c>
      <c r="H301" s="10">
        <v>3893</v>
      </c>
    </row>
    <row r="302" spans="1:8" ht="14.5">
      <c r="A302" s="9">
        <v>1.51</v>
      </c>
      <c r="B302" s="9">
        <v>3.0099999999999998E-2</v>
      </c>
      <c r="C302" s="2">
        <f t="shared" ref="C302:D302" si="77">C301</f>
        <v>1</v>
      </c>
      <c r="D302" s="2" t="str">
        <f t="shared" si="77"/>
        <v>Mark Brzezinksi and Jones, 2015</v>
      </c>
      <c r="E302" s="2" t="s">
        <v>25</v>
      </c>
      <c r="F302" s="9">
        <v>29.7</v>
      </c>
      <c r="G302" s="9">
        <v>-56.816899999999997</v>
      </c>
      <c r="H302" s="9">
        <v>4688.8999999999996</v>
      </c>
    </row>
    <row r="303" spans="1:8" ht="14.5">
      <c r="A303" s="10">
        <v>1.44</v>
      </c>
      <c r="B303" s="10">
        <v>6.6100000000000006E-2</v>
      </c>
      <c r="C303" s="2">
        <f t="shared" ref="C303:D303" si="78">C302</f>
        <v>1</v>
      </c>
      <c r="D303" s="2" t="str">
        <f t="shared" si="78"/>
        <v>Mark Brzezinksi and Jones, 2015</v>
      </c>
      <c r="E303" s="2" t="s">
        <v>25</v>
      </c>
      <c r="F303" s="10">
        <v>29.7</v>
      </c>
      <c r="G303" s="10">
        <v>-56.816899999999997</v>
      </c>
      <c r="H303" s="10">
        <v>5087.6000000000004</v>
      </c>
    </row>
    <row r="304" spans="1:8" ht="14.5">
      <c r="A304" s="9">
        <v>1.49</v>
      </c>
      <c r="B304" s="9">
        <v>3.9600000000000003E-2</v>
      </c>
      <c r="C304" s="2">
        <f t="shared" ref="C304:D304" si="79">C303</f>
        <v>1</v>
      </c>
      <c r="D304" s="2" t="str">
        <f t="shared" si="79"/>
        <v>Mark Brzezinksi and Jones, 2015</v>
      </c>
      <c r="E304" s="2" t="s">
        <v>25</v>
      </c>
      <c r="F304" s="9">
        <v>29.7</v>
      </c>
      <c r="G304" s="9">
        <v>-56.816899999999997</v>
      </c>
      <c r="H304" s="9">
        <v>5466.7</v>
      </c>
    </row>
    <row r="305" spans="1:8" ht="14.5">
      <c r="A305" s="10">
        <v>1.49</v>
      </c>
      <c r="B305" s="10">
        <v>6.2700000000000006E-2</v>
      </c>
      <c r="C305" s="2">
        <f t="shared" ref="C305:D305" si="80">C304</f>
        <v>1</v>
      </c>
      <c r="D305" s="2" t="str">
        <f t="shared" si="80"/>
        <v>Mark Brzezinksi and Jones, 2015</v>
      </c>
      <c r="E305" s="2" t="s">
        <v>25</v>
      </c>
      <c r="F305" s="10">
        <v>29.7</v>
      </c>
      <c r="G305" s="10">
        <v>-56.816899999999997</v>
      </c>
      <c r="H305" s="10">
        <v>5604.3</v>
      </c>
    </row>
    <row r="306" spans="1:8" ht="14.5">
      <c r="A306" s="10">
        <v>2.13</v>
      </c>
      <c r="B306" s="10">
        <v>5.9999999999999995E-4</v>
      </c>
      <c r="C306" s="2">
        <f t="shared" ref="C306:D306" si="81">C305</f>
        <v>1</v>
      </c>
      <c r="D306" s="2" t="str">
        <f t="shared" si="81"/>
        <v>Mark Brzezinksi and Jones, 2015</v>
      </c>
      <c r="E306" s="2" t="s">
        <v>25</v>
      </c>
      <c r="F306" s="10">
        <v>26.136900000000001</v>
      </c>
      <c r="G306" s="10">
        <v>-44.8262</v>
      </c>
      <c r="H306" s="10">
        <v>599.1</v>
      </c>
    </row>
    <row r="307" spans="1:8" ht="14.5">
      <c r="A307" s="9">
        <v>1.81</v>
      </c>
      <c r="B307" s="9">
        <v>6.1899999999999997E-2</v>
      </c>
      <c r="C307" s="2">
        <f t="shared" ref="C307:D307" si="82">C306</f>
        <v>1</v>
      </c>
      <c r="D307" s="2" t="str">
        <f t="shared" si="82"/>
        <v>Mark Brzezinksi and Jones, 2015</v>
      </c>
      <c r="E307" s="2" t="s">
        <v>25</v>
      </c>
      <c r="F307" s="9">
        <v>26.136900000000001</v>
      </c>
      <c r="G307" s="9">
        <v>-44.8262</v>
      </c>
      <c r="H307" s="9">
        <v>801.3</v>
      </c>
    </row>
    <row r="308" spans="1:8" ht="14.5">
      <c r="A308" s="10">
        <v>1.81</v>
      </c>
      <c r="B308" s="10">
        <v>2.3199999999999998E-2</v>
      </c>
      <c r="C308" s="2">
        <f t="shared" ref="C308:D308" si="83">C307</f>
        <v>1</v>
      </c>
      <c r="D308" s="2" t="str">
        <f t="shared" si="83"/>
        <v>Mark Brzezinksi and Jones, 2015</v>
      </c>
      <c r="E308" s="2" t="s">
        <v>25</v>
      </c>
      <c r="F308" s="10">
        <v>26.136900000000001</v>
      </c>
      <c r="G308" s="10">
        <v>-44.8262</v>
      </c>
      <c r="H308" s="10">
        <v>1497.2</v>
      </c>
    </row>
    <row r="309" spans="1:8" ht="14.5">
      <c r="A309" s="9">
        <v>1.75</v>
      </c>
      <c r="B309" s="9">
        <v>5.3800000000000001E-2</v>
      </c>
      <c r="C309" s="2">
        <f t="shared" ref="C309:D309" si="84">C308</f>
        <v>1</v>
      </c>
      <c r="D309" s="2" t="str">
        <f t="shared" si="84"/>
        <v>Mark Brzezinksi and Jones, 2015</v>
      </c>
      <c r="E309" s="2" t="s">
        <v>25</v>
      </c>
      <c r="F309" s="9">
        <v>26.136800000000001</v>
      </c>
      <c r="G309" s="9">
        <v>-44.8262</v>
      </c>
      <c r="H309" s="9">
        <v>2087.5</v>
      </c>
    </row>
    <row r="310" spans="1:8" ht="14.5">
      <c r="A310" s="10">
        <v>1.52</v>
      </c>
      <c r="B310" s="10">
        <v>4.6100000000000002E-2</v>
      </c>
      <c r="C310" s="2">
        <f t="shared" ref="C310:D310" si="85">C309</f>
        <v>1</v>
      </c>
      <c r="D310" s="2" t="str">
        <f t="shared" si="85"/>
        <v>Mark Brzezinksi and Jones, 2015</v>
      </c>
      <c r="E310" s="2" t="s">
        <v>25</v>
      </c>
      <c r="F310" s="10">
        <v>26.136800000000001</v>
      </c>
      <c r="G310" s="10">
        <v>-44.8262</v>
      </c>
      <c r="H310" s="10">
        <v>2982.1</v>
      </c>
    </row>
    <row r="311" spans="1:8" ht="14.5">
      <c r="A311" s="9">
        <v>1.49</v>
      </c>
      <c r="B311" s="9">
        <v>7.8700000000000006E-2</v>
      </c>
      <c r="C311" s="2">
        <f t="shared" ref="C311:D311" si="86">C310</f>
        <v>1</v>
      </c>
      <c r="D311" s="2" t="str">
        <f t="shared" si="86"/>
        <v>Mark Brzezinksi and Jones, 2015</v>
      </c>
      <c r="E311" s="2" t="s">
        <v>25</v>
      </c>
      <c r="F311" s="9">
        <v>26.136800000000001</v>
      </c>
      <c r="G311" s="9">
        <v>-44.8262</v>
      </c>
      <c r="H311" s="9">
        <v>3228</v>
      </c>
    </row>
    <row r="312" spans="1:8" ht="14.5">
      <c r="A312" s="10">
        <v>1.5</v>
      </c>
      <c r="B312" s="10">
        <v>3.9199999999999999E-2</v>
      </c>
      <c r="C312" s="2">
        <f t="shared" ref="C312:D312" si="87">C311</f>
        <v>1</v>
      </c>
      <c r="D312" s="2" t="str">
        <f t="shared" si="87"/>
        <v>Mark Brzezinksi and Jones, 2015</v>
      </c>
      <c r="E312" s="2" t="s">
        <v>25</v>
      </c>
      <c r="F312" s="10">
        <v>26.136800000000001</v>
      </c>
      <c r="G312" s="10">
        <v>-44.8262</v>
      </c>
      <c r="H312" s="10">
        <v>3306.6</v>
      </c>
    </row>
    <row r="313" spans="1:8" ht="14.5">
      <c r="A313" s="9">
        <v>1.5</v>
      </c>
      <c r="B313" s="9">
        <v>3.9800000000000002E-2</v>
      </c>
      <c r="C313" s="2">
        <f t="shared" ref="C313:D313" si="88">C312</f>
        <v>1</v>
      </c>
      <c r="D313" s="2" t="str">
        <f t="shared" si="88"/>
        <v>Mark Brzezinksi and Jones, 2015</v>
      </c>
      <c r="E313" s="2" t="s">
        <v>25</v>
      </c>
      <c r="F313" s="9">
        <v>26.136800000000001</v>
      </c>
      <c r="G313" s="9">
        <v>-44.8262</v>
      </c>
      <c r="H313" s="9">
        <v>3481.1</v>
      </c>
    </row>
    <row r="314" spans="1:8" ht="14.5">
      <c r="A314" s="10">
        <v>1.53</v>
      </c>
      <c r="B314" s="10">
        <v>2.7000000000000001E-3</v>
      </c>
      <c r="C314" s="2">
        <f t="shared" ref="C314:D314" si="89">C313</f>
        <v>1</v>
      </c>
      <c r="D314" s="2" t="str">
        <f t="shared" si="89"/>
        <v>Mark Brzezinksi and Jones, 2015</v>
      </c>
      <c r="E314" s="2" t="s">
        <v>25</v>
      </c>
      <c r="F314" s="10">
        <v>26.136800000000001</v>
      </c>
      <c r="G314" s="10">
        <v>-44.8262</v>
      </c>
      <c r="H314" s="10">
        <v>3606.2</v>
      </c>
    </row>
    <row r="315" spans="1:8" ht="14.5">
      <c r="A315" s="9">
        <v>2.09</v>
      </c>
      <c r="B315" s="9">
        <v>4.3499999999999997E-2</v>
      </c>
      <c r="C315" s="2">
        <f t="shared" ref="C315:D315" si="90">C314</f>
        <v>1</v>
      </c>
      <c r="D315" s="2" t="str">
        <f t="shared" si="90"/>
        <v>Mark Brzezinksi and Jones, 2015</v>
      </c>
      <c r="E315" s="2" t="s">
        <v>25</v>
      </c>
      <c r="F315" s="9">
        <v>22.375599999999999</v>
      </c>
      <c r="G315" s="9">
        <v>-35.867800000000003</v>
      </c>
      <c r="H315" s="9">
        <v>376.5</v>
      </c>
    </row>
    <row r="316" spans="1:8" ht="14.5">
      <c r="A316" s="10">
        <v>1.89</v>
      </c>
      <c r="B316" s="10">
        <v>8.6499999999999994E-2</v>
      </c>
      <c r="C316" s="2">
        <f t="shared" ref="C316:D316" si="91">C315</f>
        <v>1</v>
      </c>
      <c r="D316" s="2" t="str">
        <f t="shared" si="91"/>
        <v>Mark Brzezinksi and Jones, 2015</v>
      </c>
      <c r="E316" s="2" t="s">
        <v>25</v>
      </c>
      <c r="F316" s="10">
        <v>22.375599999999999</v>
      </c>
      <c r="G316" s="10">
        <v>-35.867800000000003</v>
      </c>
      <c r="H316" s="10">
        <v>733.9</v>
      </c>
    </row>
    <row r="317" spans="1:8" ht="14.5">
      <c r="A317" s="9">
        <v>1.77</v>
      </c>
      <c r="B317" s="9">
        <v>2.8999999999999998E-3</v>
      </c>
      <c r="C317" s="2">
        <f t="shared" ref="C317:D317" si="92">C316</f>
        <v>1</v>
      </c>
      <c r="D317" s="2" t="str">
        <f t="shared" si="92"/>
        <v>Mark Brzezinksi and Jones, 2015</v>
      </c>
      <c r="E317" s="2" t="s">
        <v>25</v>
      </c>
      <c r="F317" s="9">
        <v>22.375599999999999</v>
      </c>
      <c r="G317" s="9">
        <v>-35.867800000000003</v>
      </c>
      <c r="H317" s="9">
        <v>1059.2</v>
      </c>
    </row>
    <row r="318" spans="1:8" ht="14.5">
      <c r="A318" s="10">
        <v>1.57</v>
      </c>
      <c r="B318" s="10">
        <v>2.75E-2</v>
      </c>
      <c r="C318" s="2">
        <f t="shared" ref="C318:D318" si="93">C317</f>
        <v>1</v>
      </c>
      <c r="D318" s="2" t="str">
        <f t="shared" si="93"/>
        <v>Mark Brzezinksi and Jones, 2015</v>
      </c>
      <c r="E318" s="2" t="s">
        <v>25</v>
      </c>
      <c r="F318" s="10">
        <v>22.375599999999999</v>
      </c>
      <c r="G318" s="10">
        <v>-35.867800000000003</v>
      </c>
      <c r="H318" s="10">
        <v>2295.8000000000002</v>
      </c>
    </row>
    <row r="319" spans="1:8" ht="14.5">
      <c r="A319" s="9">
        <v>1.54</v>
      </c>
      <c r="B319" s="9">
        <v>2.8400000000000002E-2</v>
      </c>
      <c r="C319" s="2">
        <f t="shared" ref="C319:D319" si="94">C318</f>
        <v>1</v>
      </c>
      <c r="D319" s="2" t="str">
        <f t="shared" si="94"/>
        <v>Mark Brzezinksi and Jones, 2015</v>
      </c>
      <c r="E319" s="2" t="s">
        <v>25</v>
      </c>
      <c r="F319" s="9">
        <v>22.375599999999999</v>
      </c>
      <c r="G319" s="9">
        <v>-35.867800000000003</v>
      </c>
      <c r="H319" s="9">
        <v>3492.3</v>
      </c>
    </row>
    <row r="320" spans="1:8" ht="14.5">
      <c r="A320" s="10">
        <v>1.54</v>
      </c>
      <c r="B320" s="10">
        <v>1.1299999999999999E-2</v>
      </c>
      <c r="C320" s="2">
        <f t="shared" ref="C320:D320" si="95">C319</f>
        <v>1</v>
      </c>
      <c r="D320" s="2" t="str">
        <f t="shared" si="95"/>
        <v>Mark Brzezinksi and Jones, 2015</v>
      </c>
      <c r="E320" s="2" t="s">
        <v>25</v>
      </c>
      <c r="F320" s="10">
        <v>22.375599999999999</v>
      </c>
      <c r="G320" s="10">
        <v>-35.867800000000003</v>
      </c>
      <c r="H320" s="10">
        <v>4687.1000000000004</v>
      </c>
    </row>
    <row r="321" spans="1:8" ht="14.5">
      <c r="A321" s="9">
        <v>1.53</v>
      </c>
      <c r="B321" s="9">
        <v>9.4000000000000004E-3</v>
      </c>
      <c r="C321" s="2">
        <f t="shared" ref="C321:D321" si="96">C320</f>
        <v>1</v>
      </c>
      <c r="D321" s="2" t="str">
        <f t="shared" si="96"/>
        <v>Mark Brzezinksi and Jones, 2015</v>
      </c>
      <c r="E321" s="2" t="s">
        <v>25</v>
      </c>
      <c r="F321" s="9">
        <v>22.375599999999999</v>
      </c>
      <c r="G321" s="9">
        <v>-35.867800000000003</v>
      </c>
      <c r="H321" s="9">
        <v>5253.3</v>
      </c>
    </row>
    <row r="322" spans="1:8" ht="14.5">
      <c r="A322" s="10">
        <v>1.53</v>
      </c>
      <c r="B322" s="10">
        <v>1.6400000000000001E-2</v>
      </c>
      <c r="C322" s="2">
        <f t="shared" ref="C322:D322" si="97">C321</f>
        <v>1</v>
      </c>
      <c r="D322" s="2" t="str">
        <f t="shared" si="97"/>
        <v>Mark Brzezinksi and Jones, 2015</v>
      </c>
      <c r="E322" s="2" t="s">
        <v>25</v>
      </c>
      <c r="F322" s="10">
        <v>22.375599999999999</v>
      </c>
      <c r="G322" s="10">
        <v>-35.867800000000003</v>
      </c>
      <c r="H322" s="10">
        <v>5302.4</v>
      </c>
    </row>
    <row r="323" spans="1:8" ht="14.5">
      <c r="A323" s="9">
        <v>1.53</v>
      </c>
      <c r="B323" s="9">
        <v>1.7399999999999999E-2</v>
      </c>
      <c r="C323" s="2">
        <f t="shared" ref="C323:D323" si="98">C322</f>
        <v>1</v>
      </c>
      <c r="D323" s="2" t="str">
        <f t="shared" si="98"/>
        <v>Mark Brzezinksi and Jones, 2015</v>
      </c>
      <c r="E323" s="2" t="s">
        <v>25</v>
      </c>
      <c r="F323" s="9">
        <v>22.375599999999999</v>
      </c>
      <c r="G323" s="9">
        <v>-35.867800000000003</v>
      </c>
      <c r="H323" s="9">
        <v>5350.6</v>
      </c>
    </row>
    <row r="324" spans="1:8" ht="14.5">
      <c r="A324" s="10">
        <v>1.49</v>
      </c>
      <c r="B324" s="10">
        <v>4.4600000000000001E-2</v>
      </c>
      <c r="C324" s="2">
        <f t="shared" ref="C324:D324" si="99">C323</f>
        <v>1</v>
      </c>
      <c r="D324" s="2" t="str">
        <f t="shared" si="99"/>
        <v>Mark Brzezinksi and Jones, 2015</v>
      </c>
      <c r="E324" s="2" t="s">
        <v>25</v>
      </c>
      <c r="F324" s="10">
        <v>22.375599999999999</v>
      </c>
      <c r="G324" s="10">
        <v>-35.867800000000003</v>
      </c>
      <c r="H324" s="10">
        <v>5435.3</v>
      </c>
    </row>
    <row r="325" spans="1:8" ht="14.5">
      <c r="A325" s="9">
        <v>2.36</v>
      </c>
      <c r="B325" s="9">
        <v>4.7399999999999998E-2</v>
      </c>
      <c r="C325" s="2">
        <f t="shared" ref="C325:D325" si="100">C324</f>
        <v>1</v>
      </c>
      <c r="D325" s="2" t="str">
        <f t="shared" si="100"/>
        <v>Mark Brzezinksi and Jones, 2015</v>
      </c>
      <c r="E325" s="2" t="s">
        <v>25</v>
      </c>
      <c r="F325" s="9">
        <v>19.433</v>
      </c>
      <c r="G325" s="9">
        <v>-29.382999999999999</v>
      </c>
      <c r="H325" s="9">
        <v>183.9</v>
      </c>
    </row>
    <row r="326" spans="1:8" ht="14.5">
      <c r="A326" s="10">
        <v>2.2200000000000002</v>
      </c>
      <c r="B326" s="10"/>
      <c r="C326" s="2">
        <f t="shared" ref="C326:D326" si="101">C325</f>
        <v>1</v>
      </c>
      <c r="D326" s="2" t="str">
        <f t="shared" si="101"/>
        <v>Mark Brzezinksi and Jones, 2015</v>
      </c>
      <c r="E326" s="2" t="s">
        <v>25</v>
      </c>
      <c r="F326" s="10">
        <v>19.433</v>
      </c>
      <c r="G326" s="10">
        <v>-29.382999999999999</v>
      </c>
      <c r="H326" s="10">
        <v>233.1</v>
      </c>
    </row>
    <row r="327" spans="1:8" ht="14.5">
      <c r="A327" s="9">
        <v>1.97</v>
      </c>
      <c r="B327" s="9">
        <v>5.2699999999999997E-2</v>
      </c>
      <c r="C327" s="2">
        <f t="shared" ref="C327:D327" si="102">C326</f>
        <v>1</v>
      </c>
      <c r="D327" s="2" t="str">
        <f t="shared" si="102"/>
        <v>Mark Brzezinksi and Jones, 2015</v>
      </c>
      <c r="E327" s="2" t="s">
        <v>25</v>
      </c>
      <c r="F327" s="9">
        <v>19.433</v>
      </c>
      <c r="G327" s="9">
        <v>-29.382999999999999</v>
      </c>
      <c r="H327" s="9">
        <v>568.20000000000005</v>
      </c>
    </row>
    <row r="328" spans="1:8" ht="14.5">
      <c r="A328" s="10">
        <v>1.91</v>
      </c>
      <c r="B328" s="10">
        <v>5.3900000000000003E-2</v>
      </c>
      <c r="C328" s="2">
        <f t="shared" ref="C328:D328" si="103">C327</f>
        <v>1</v>
      </c>
      <c r="D328" s="2" t="str">
        <f t="shared" si="103"/>
        <v>Mark Brzezinksi and Jones, 2015</v>
      </c>
      <c r="E328" s="2" t="s">
        <v>25</v>
      </c>
      <c r="F328" s="10">
        <v>19.433</v>
      </c>
      <c r="G328" s="10">
        <v>-29.382999999999999</v>
      </c>
      <c r="H328" s="10">
        <v>662.8</v>
      </c>
    </row>
    <row r="329" spans="1:8" ht="14.5">
      <c r="A329" s="9">
        <v>1.82</v>
      </c>
      <c r="B329" s="9">
        <v>5.2299999999999999E-2</v>
      </c>
      <c r="C329" s="2">
        <f t="shared" ref="C329:D329" si="104">C328</f>
        <v>1</v>
      </c>
      <c r="D329" s="2" t="str">
        <f t="shared" si="104"/>
        <v>Mark Brzezinksi and Jones, 2015</v>
      </c>
      <c r="E329" s="2" t="s">
        <v>25</v>
      </c>
      <c r="F329" s="9">
        <v>19.433</v>
      </c>
      <c r="G329" s="9">
        <v>-29.382999999999999</v>
      </c>
      <c r="H329" s="9">
        <v>897.7</v>
      </c>
    </row>
    <row r="330" spans="1:8" ht="14.5">
      <c r="A330" s="10">
        <v>1.72</v>
      </c>
      <c r="B330" s="10">
        <v>6.3899999999999998E-2</v>
      </c>
      <c r="C330" s="2">
        <f t="shared" ref="C330:D330" si="105">C329</f>
        <v>1</v>
      </c>
      <c r="D330" s="2" t="str">
        <f t="shared" si="105"/>
        <v>Mark Brzezinksi and Jones, 2015</v>
      </c>
      <c r="E330" s="2" t="s">
        <v>25</v>
      </c>
      <c r="F330" s="10">
        <v>19.433</v>
      </c>
      <c r="G330" s="10">
        <v>-29.382999999999999</v>
      </c>
      <c r="H330" s="10">
        <v>1492.3</v>
      </c>
    </row>
    <row r="331" spans="1:8" ht="14.5">
      <c r="A331" s="9">
        <v>1.64</v>
      </c>
      <c r="B331" s="9">
        <v>4.1599999999999998E-2</v>
      </c>
      <c r="C331" s="2">
        <f t="shared" ref="C331:D331" si="106">C330</f>
        <v>1</v>
      </c>
      <c r="D331" s="2" t="str">
        <f t="shared" si="106"/>
        <v>Mark Brzezinksi and Jones, 2015</v>
      </c>
      <c r="E331" s="2" t="s">
        <v>25</v>
      </c>
      <c r="F331" s="9">
        <v>19.433</v>
      </c>
      <c r="G331" s="9">
        <v>-29.382999999999999</v>
      </c>
      <c r="H331" s="9">
        <v>2091.6</v>
      </c>
    </row>
    <row r="332" spans="1:8" ht="14.5">
      <c r="A332" s="10">
        <v>1.56</v>
      </c>
      <c r="B332" s="10">
        <v>1.72E-2</v>
      </c>
      <c r="C332" s="2">
        <f t="shared" ref="C332:D332" si="107">C331</f>
        <v>1</v>
      </c>
      <c r="D332" s="2" t="str">
        <f t="shared" si="107"/>
        <v>Mark Brzezinksi and Jones, 2015</v>
      </c>
      <c r="E332" s="2" t="s">
        <v>25</v>
      </c>
      <c r="F332" s="10">
        <v>19.433</v>
      </c>
      <c r="G332" s="10">
        <v>-29.382999999999999</v>
      </c>
      <c r="H332" s="10">
        <v>2988</v>
      </c>
    </row>
    <row r="333" spans="1:8" ht="14.5">
      <c r="A333" s="9">
        <v>1.6</v>
      </c>
      <c r="B333" s="9">
        <v>9.7999999999999997E-3</v>
      </c>
      <c r="C333" s="2">
        <f t="shared" ref="C333:D333" si="108">C332</f>
        <v>1</v>
      </c>
      <c r="D333" s="2" t="str">
        <f t="shared" si="108"/>
        <v>Mark Brzezinksi and Jones, 2015</v>
      </c>
      <c r="E333" s="2" t="s">
        <v>25</v>
      </c>
      <c r="F333" s="9">
        <v>19.433</v>
      </c>
      <c r="G333" s="9">
        <v>-29.382999999999999</v>
      </c>
      <c r="H333" s="9">
        <v>3586.2</v>
      </c>
    </row>
    <row r="334" spans="1:8" ht="14.5">
      <c r="A334" s="10">
        <v>1.54</v>
      </c>
      <c r="B334" s="10">
        <v>3.6900000000000002E-2</v>
      </c>
      <c r="C334" s="2">
        <f t="shared" ref="C334:D334" si="109">C333</f>
        <v>1</v>
      </c>
      <c r="D334" s="2" t="str">
        <f t="shared" si="109"/>
        <v>Mark Brzezinksi and Jones, 2015</v>
      </c>
      <c r="E334" s="2" t="s">
        <v>25</v>
      </c>
      <c r="F334" s="10">
        <v>19.433</v>
      </c>
      <c r="G334" s="10">
        <v>-29.382999999999999</v>
      </c>
      <c r="H334" s="10">
        <v>4183.5</v>
      </c>
    </row>
    <row r="335" spans="1:8" ht="14.5">
      <c r="A335" s="9">
        <v>1.49</v>
      </c>
      <c r="B335" s="9">
        <v>4.2700000000000002E-2</v>
      </c>
      <c r="C335" s="2">
        <f t="shared" ref="C335:D335" si="110">C334</f>
        <v>1</v>
      </c>
      <c r="D335" s="2" t="str">
        <f t="shared" si="110"/>
        <v>Mark Brzezinksi and Jones, 2015</v>
      </c>
      <c r="E335" s="2" t="s">
        <v>25</v>
      </c>
      <c r="F335" s="9">
        <v>19.433</v>
      </c>
      <c r="G335" s="9">
        <v>-29.382999999999999</v>
      </c>
      <c r="H335" s="9">
        <v>4580.7</v>
      </c>
    </row>
    <row r="336" spans="1:8" ht="14.5">
      <c r="A336" s="10">
        <v>1.51</v>
      </c>
      <c r="B336" s="10">
        <v>3.2800000000000003E-2</v>
      </c>
      <c r="C336" s="2">
        <f t="shared" ref="C336:D336" si="111">C335</f>
        <v>1</v>
      </c>
      <c r="D336" s="2" t="str">
        <f t="shared" si="111"/>
        <v>Mark Brzezinksi and Jones, 2015</v>
      </c>
      <c r="E336" s="2" t="s">
        <v>25</v>
      </c>
      <c r="F336" s="10">
        <v>19.433</v>
      </c>
      <c r="G336" s="10">
        <v>-29.382999999999999</v>
      </c>
      <c r="H336" s="10">
        <v>4969.7</v>
      </c>
    </row>
    <row r="337" spans="1:31" ht="14.5">
      <c r="A337" s="9">
        <v>2.2799999999999998</v>
      </c>
      <c r="B337" s="9">
        <v>3.8E-3</v>
      </c>
      <c r="C337" s="2">
        <f t="shared" ref="C337:D337" si="112">C336</f>
        <v>1</v>
      </c>
      <c r="D337" s="2" t="str">
        <f t="shared" si="112"/>
        <v>Mark Brzezinksi and Jones, 2015</v>
      </c>
      <c r="E337" s="2" t="s">
        <v>25</v>
      </c>
      <c r="F337" s="9">
        <v>17.399999999999999</v>
      </c>
      <c r="G337" s="9">
        <v>-24.5</v>
      </c>
      <c r="H337" s="9">
        <v>183.7</v>
      </c>
    </row>
    <row r="338" spans="1:31" ht="14.5">
      <c r="A338" s="10">
        <v>2.17</v>
      </c>
      <c r="B338" s="10">
        <v>2.64E-2</v>
      </c>
      <c r="C338" s="2">
        <f t="shared" ref="C338:D338" si="113">C337</f>
        <v>1</v>
      </c>
      <c r="D338" s="2" t="str">
        <f t="shared" si="113"/>
        <v>Mark Brzezinksi and Jones, 2015</v>
      </c>
      <c r="E338" s="2" t="s">
        <v>25</v>
      </c>
      <c r="F338" s="10">
        <v>17.399999999999999</v>
      </c>
      <c r="G338" s="10">
        <v>-24.5</v>
      </c>
      <c r="H338" s="10">
        <v>234.5</v>
      </c>
    </row>
    <row r="339" spans="1:31" ht="14.5">
      <c r="A339" s="9">
        <v>1.94</v>
      </c>
      <c r="B339" s="9">
        <v>1.32E-2</v>
      </c>
      <c r="C339" s="2">
        <f t="shared" ref="C339:D339" si="114">C338</f>
        <v>1</v>
      </c>
      <c r="D339" s="2" t="str">
        <f t="shared" si="114"/>
        <v>Mark Brzezinksi and Jones, 2015</v>
      </c>
      <c r="E339" s="2" t="s">
        <v>25</v>
      </c>
      <c r="F339" s="9">
        <v>17.399999999999999</v>
      </c>
      <c r="G339" s="9">
        <v>-24.5</v>
      </c>
      <c r="H339" s="9">
        <v>348.7</v>
      </c>
    </row>
    <row r="340" spans="1:31" ht="14.5">
      <c r="A340" s="10">
        <v>1.99</v>
      </c>
      <c r="B340" s="10">
        <v>4.7899999999999998E-2</v>
      </c>
      <c r="C340" s="2">
        <f t="shared" ref="C340:D340" si="115">C339</f>
        <v>1</v>
      </c>
      <c r="D340" s="2" t="str">
        <f t="shared" si="115"/>
        <v>Mark Brzezinksi and Jones, 2015</v>
      </c>
      <c r="E340" s="2" t="s">
        <v>25</v>
      </c>
      <c r="F340" s="10">
        <v>17.399999999999999</v>
      </c>
      <c r="G340" s="10">
        <v>-24.5</v>
      </c>
      <c r="H340" s="10">
        <v>430.1</v>
      </c>
    </row>
    <row r="341" spans="1:31" ht="14.5">
      <c r="A341" s="9">
        <v>1.95</v>
      </c>
      <c r="B341" s="9">
        <v>4.7399999999999998E-2</v>
      </c>
      <c r="C341" s="2">
        <f t="shared" ref="C341:D341" si="116">C340</f>
        <v>1</v>
      </c>
      <c r="D341" s="2" t="str">
        <f t="shared" si="116"/>
        <v>Mark Brzezinksi and Jones, 2015</v>
      </c>
      <c r="E341" s="2" t="s">
        <v>25</v>
      </c>
      <c r="F341" s="9">
        <v>17.399999999999999</v>
      </c>
      <c r="G341" s="9">
        <v>-24.5</v>
      </c>
      <c r="H341" s="9">
        <v>594.9</v>
      </c>
    </row>
    <row r="342" spans="1:31" ht="14.5">
      <c r="A342" s="10">
        <v>1.8</v>
      </c>
      <c r="B342" s="10">
        <v>1.67E-2</v>
      </c>
      <c r="C342" s="2">
        <f t="shared" ref="C342:D342" si="117">C341</f>
        <v>1</v>
      </c>
      <c r="D342" s="2" t="str">
        <f t="shared" si="117"/>
        <v>Mark Brzezinksi and Jones, 2015</v>
      </c>
      <c r="E342" s="2" t="s">
        <v>25</v>
      </c>
      <c r="F342" s="10">
        <v>17.399999999999999</v>
      </c>
      <c r="G342" s="10">
        <v>-24.5</v>
      </c>
      <c r="H342" s="10">
        <v>898.1</v>
      </c>
    </row>
    <row r="343" spans="1:31" ht="14.5">
      <c r="A343" s="9">
        <v>1.74</v>
      </c>
      <c r="B343" s="9">
        <v>6.9999999999999999E-4</v>
      </c>
      <c r="C343" s="2">
        <f t="shared" ref="C343:D343" si="118">C342</f>
        <v>1</v>
      </c>
      <c r="D343" s="2" t="str">
        <f t="shared" si="118"/>
        <v>Mark Brzezinksi and Jones, 2015</v>
      </c>
      <c r="E343" s="2" t="s">
        <v>25</v>
      </c>
      <c r="F343" s="9">
        <v>17.399999999999999</v>
      </c>
      <c r="G343" s="9">
        <v>-24.5</v>
      </c>
      <c r="H343" s="9">
        <v>1263.3</v>
      </c>
    </row>
    <row r="344" spans="1:31" ht="14.5">
      <c r="A344" s="10">
        <v>1.66</v>
      </c>
      <c r="B344" s="10">
        <v>4.5699999999999998E-2</v>
      </c>
      <c r="C344" s="2">
        <f t="shared" ref="C344:D344" si="119">C343</f>
        <v>1</v>
      </c>
      <c r="D344" s="2" t="str">
        <f t="shared" si="119"/>
        <v>Mark Brzezinksi and Jones, 2015</v>
      </c>
      <c r="E344" s="2" t="s">
        <v>25</v>
      </c>
      <c r="F344" s="10">
        <v>17.399999999999999</v>
      </c>
      <c r="G344" s="10">
        <v>-24.5</v>
      </c>
      <c r="H344" s="10">
        <v>1973.3</v>
      </c>
    </row>
    <row r="345" spans="1:31" ht="14.5">
      <c r="A345" s="9">
        <v>1.47</v>
      </c>
      <c r="B345" s="9">
        <v>5.4100000000000002E-2</v>
      </c>
      <c r="C345" s="2">
        <f t="shared" ref="C345:D345" si="120">C344</f>
        <v>1</v>
      </c>
      <c r="D345" s="2" t="str">
        <f t="shared" si="120"/>
        <v>Mark Brzezinksi and Jones, 2015</v>
      </c>
      <c r="E345" s="2" t="s">
        <v>25</v>
      </c>
      <c r="F345" s="9">
        <v>17.399999999999999</v>
      </c>
      <c r="G345" s="9">
        <v>-24.5</v>
      </c>
      <c r="H345" s="9">
        <v>2462.4</v>
      </c>
    </row>
    <row r="346" spans="1:31" ht="14.5">
      <c r="A346" s="10">
        <v>1.53</v>
      </c>
      <c r="B346" s="10">
        <v>2.93E-2</v>
      </c>
      <c r="C346" s="2">
        <f t="shared" ref="C346:D346" si="121">C345</f>
        <v>1</v>
      </c>
      <c r="D346" s="2" t="str">
        <f t="shared" si="121"/>
        <v>Mark Brzezinksi and Jones, 2015</v>
      </c>
      <c r="E346" s="2" t="s">
        <v>25</v>
      </c>
      <c r="F346" s="10">
        <v>17.399999999999999</v>
      </c>
      <c r="G346" s="10">
        <v>-24.5</v>
      </c>
      <c r="H346" s="10">
        <v>2957.1</v>
      </c>
    </row>
    <row r="347" spans="1:31" ht="14.5">
      <c r="A347" s="9">
        <v>1.53</v>
      </c>
      <c r="B347" s="9">
        <v>1.8800000000000001E-2</v>
      </c>
      <c r="C347" s="2">
        <f t="shared" ref="C347:D347" si="122">C346</f>
        <v>1</v>
      </c>
      <c r="D347" s="2" t="str">
        <f t="shared" si="122"/>
        <v>Mark Brzezinksi and Jones, 2015</v>
      </c>
      <c r="E347" s="2" t="s">
        <v>25</v>
      </c>
      <c r="F347" s="9">
        <v>17.399999999999999</v>
      </c>
      <c r="G347" s="9">
        <v>-24.5</v>
      </c>
      <c r="H347" s="9">
        <v>3202.1</v>
      </c>
    </row>
    <row r="348" spans="1:31" ht="14.5">
      <c r="A348" s="10">
        <v>1.52</v>
      </c>
      <c r="B348" s="10">
        <v>4.5199999999999997E-2</v>
      </c>
      <c r="C348" s="2">
        <f t="shared" ref="C348:D348" si="123">C347</f>
        <v>1</v>
      </c>
      <c r="D348" s="2" t="str">
        <f t="shared" si="123"/>
        <v>Mark Brzezinksi and Jones, 2015</v>
      </c>
      <c r="E348" s="2" t="s">
        <v>25</v>
      </c>
      <c r="F348" s="10">
        <v>17.399999999999999</v>
      </c>
      <c r="G348" s="10">
        <v>-24.5</v>
      </c>
      <c r="H348" s="10">
        <v>3525.1</v>
      </c>
    </row>
    <row r="349" spans="1:31" ht="14.5">
      <c r="A349" s="11">
        <v>1.65</v>
      </c>
      <c r="B349" s="12" t="s">
        <v>30</v>
      </c>
      <c r="C349" s="13">
        <v>1</v>
      </c>
      <c r="D349" s="14" t="s">
        <v>31</v>
      </c>
      <c r="E349" s="13" t="s">
        <v>32</v>
      </c>
      <c r="F349" s="11">
        <v>65.809299999999993</v>
      </c>
      <c r="G349" s="11">
        <v>-168.61799999999999</v>
      </c>
      <c r="H349" s="11">
        <v>4.2</v>
      </c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4.5">
      <c r="A350" s="11">
        <v>1.73</v>
      </c>
      <c r="B350" s="11">
        <v>0.01</v>
      </c>
      <c r="C350" s="13">
        <f t="shared" ref="C350:D350" si="124">C349</f>
        <v>1</v>
      </c>
      <c r="D350" s="15" t="str">
        <f t="shared" si="124"/>
        <v>https://www.bco-dmo.org/dataset/809612/data</v>
      </c>
      <c r="E350" s="13" t="s">
        <v>32</v>
      </c>
      <c r="F350" s="11">
        <v>65.809299999999993</v>
      </c>
      <c r="G350" s="11">
        <v>-168.61799999999999</v>
      </c>
      <c r="H350" s="11">
        <v>17.600000000000001</v>
      </c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4.5">
      <c r="A351" s="11">
        <v>1.74</v>
      </c>
      <c r="B351" s="11">
        <v>0.04</v>
      </c>
      <c r="C351" s="13">
        <f t="shared" ref="C351:D351" si="125">C350</f>
        <v>1</v>
      </c>
      <c r="D351" s="15" t="str">
        <f t="shared" si="125"/>
        <v>https://www.bco-dmo.org/dataset/809612/data</v>
      </c>
      <c r="E351" s="13" t="s">
        <v>32</v>
      </c>
      <c r="F351" s="11">
        <v>65.809299999999993</v>
      </c>
      <c r="G351" s="11">
        <v>-168.61799999999999</v>
      </c>
      <c r="H351" s="11">
        <v>34.4</v>
      </c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4.5">
      <c r="A352" s="11">
        <v>1.68</v>
      </c>
      <c r="B352" s="12" t="s">
        <v>30</v>
      </c>
      <c r="C352" s="13">
        <f t="shared" ref="C352:D352" si="126">C351</f>
        <v>1</v>
      </c>
      <c r="D352" s="15" t="str">
        <f t="shared" si="126"/>
        <v>https://www.bco-dmo.org/dataset/809612/data</v>
      </c>
      <c r="E352" s="13" t="s">
        <v>32</v>
      </c>
      <c r="F352" s="11">
        <v>65.809299999999993</v>
      </c>
      <c r="G352" s="11">
        <v>-168.61799999999999</v>
      </c>
      <c r="H352" s="11">
        <v>49.4</v>
      </c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4.5">
      <c r="A353" s="11">
        <v>1.77</v>
      </c>
      <c r="B353" s="11">
        <v>0.05</v>
      </c>
      <c r="C353" s="13">
        <f t="shared" ref="C353:D353" si="127">C352</f>
        <v>1</v>
      </c>
      <c r="D353" s="15" t="str">
        <f t="shared" si="127"/>
        <v>https://www.bco-dmo.org/dataset/809612/data</v>
      </c>
      <c r="E353" s="13" t="s">
        <v>32</v>
      </c>
      <c r="F353" s="11">
        <v>66.331800000000001</v>
      </c>
      <c r="G353" s="11">
        <v>-168.9</v>
      </c>
      <c r="H353" s="11">
        <v>5.0999999999999996</v>
      </c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4.5">
      <c r="A354" s="11">
        <v>1.79</v>
      </c>
      <c r="B354" s="11">
        <v>0.06</v>
      </c>
      <c r="C354" s="13">
        <f t="shared" ref="C354:D354" si="128">C353</f>
        <v>1</v>
      </c>
      <c r="D354" s="15" t="str">
        <f t="shared" si="128"/>
        <v>https://www.bco-dmo.org/dataset/809612/data</v>
      </c>
      <c r="E354" s="13" t="s">
        <v>32</v>
      </c>
      <c r="F354" s="11">
        <v>66.331800000000001</v>
      </c>
      <c r="G354" s="11">
        <v>-168.9</v>
      </c>
      <c r="H354" s="11">
        <v>17.5</v>
      </c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4.5">
      <c r="A355" s="11">
        <v>1.74</v>
      </c>
      <c r="B355" s="11">
        <v>0</v>
      </c>
      <c r="C355" s="13">
        <f t="shared" ref="C355:D355" si="129">C354</f>
        <v>1</v>
      </c>
      <c r="D355" s="15" t="str">
        <f t="shared" si="129"/>
        <v>https://www.bco-dmo.org/dataset/809612/data</v>
      </c>
      <c r="E355" s="13" t="s">
        <v>32</v>
      </c>
      <c r="F355" s="11">
        <v>66.331800000000001</v>
      </c>
      <c r="G355" s="11">
        <v>-168.9</v>
      </c>
      <c r="H355" s="11">
        <v>34.700000000000003</v>
      </c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4.5">
      <c r="A356" s="11">
        <v>1.62</v>
      </c>
      <c r="B356" s="11">
        <v>0.01</v>
      </c>
      <c r="C356" s="13">
        <f t="shared" ref="C356:D356" si="130">C355</f>
        <v>1</v>
      </c>
      <c r="D356" s="15" t="str">
        <f t="shared" si="130"/>
        <v>https://www.bco-dmo.org/dataset/809612/data</v>
      </c>
      <c r="E356" s="13" t="s">
        <v>32</v>
      </c>
      <c r="F356" s="11">
        <v>66.331800000000001</v>
      </c>
      <c r="G356" s="11">
        <v>-168.9</v>
      </c>
      <c r="H356" s="11">
        <v>50</v>
      </c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4.5">
      <c r="A357" s="11">
        <v>2.0099999999999998</v>
      </c>
      <c r="B357" s="11">
        <v>0.03</v>
      </c>
      <c r="C357" s="13">
        <f t="shared" ref="C357:D357" si="131">C356</f>
        <v>1</v>
      </c>
      <c r="D357" s="15" t="str">
        <f t="shared" si="131"/>
        <v>https://www.bco-dmo.org/dataset/809612/data</v>
      </c>
      <c r="E357" s="13" t="s">
        <v>32</v>
      </c>
      <c r="F357" s="11">
        <v>68.006399999999999</v>
      </c>
      <c r="G357" s="11">
        <v>-168.05</v>
      </c>
      <c r="H357" s="11">
        <v>5.6</v>
      </c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4.5">
      <c r="A358" s="11">
        <v>1.96</v>
      </c>
      <c r="B358" s="11">
        <v>0.01</v>
      </c>
      <c r="C358" s="13">
        <f t="shared" ref="C358:D358" si="132">C357</f>
        <v>1</v>
      </c>
      <c r="D358" s="15" t="str">
        <f t="shared" si="132"/>
        <v>https://www.bco-dmo.org/dataset/809612/data</v>
      </c>
      <c r="E358" s="13" t="s">
        <v>32</v>
      </c>
      <c r="F358" s="11">
        <v>68.006399999999999</v>
      </c>
      <c r="G358" s="11">
        <v>-168.05</v>
      </c>
      <c r="H358" s="11">
        <v>18</v>
      </c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4.5">
      <c r="A359" s="11">
        <v>1.66</v>
      </c>
      <c r="B359" s="11">
        <v>0.01</v>
      </c>
      <c r="C359" s="13">
        <f t="shared" ref="C359:D359" si="133">C358</f>
        <v>1</v>
      </c>
      <c r="D359" s="15" t="str">
        <f t="shared" si="133"/>
        <v>https://www.bco-dmo.org/dataset/809612/data</v>
      </c>
      <c r="E359" s="13" t="s">
        <v>32</v>
      </c>
      <c r="F359" s="11">
        <v>68.006399999999999</v>
      </c>
      <c r="G359" s="11">
        <v>-168.05</v>
      </c>
      <c r="H359" s="11">
        <v>33.299999999999997</v>
      </c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4.5">
      <c r="A360" s="11">
        <v>1.68</v>
      </c>
      <c r="B360" s="11">
        <v>0.02</v>
      </c>
      <c r="C360" s="13">
        <f t="shared" ref="C360:D360" si="134">C359</f>
        <v>1</v>
      </c>
      <c r="D360" s="15" t="str">
        <f t="shared" si="134"/>
        <v>https://www.bco-dmo.org/dataset/809612/data</v>
      </c>
      <c r="E360" s="13" t="s">
        <v>32</v>
      </c>
      <c r="F360" s="11">
        <v>68.006399999999999</v>
      </c>
      <c r="G360" s="11">
        <v>-168.05</v>
      </c>
      <c r="H360" s="11">
        <v>49.7</v>
      </c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4.5">
      <c r="A361" s="11">
        <v>2.6</v>
      </c>
      <c r="B361" s="11">
        <v>0.05</v>
      </c>
      <c r="C361" s="13">
        <f t="shared" ref="C361:D361" si="135">C360</f>
        <v>1</v>
      </c>
      <c r="D361" s="15" t="str">
        <f t="shared" si="135"/>
        <v>https://www.bco-dmo.org/dataset/809612/data</v>
      </c>
      <c r="E361" s="13" t="s">
        <v>32</v>
      </c>
      <c r="F361" s="11">
        <v>87.519800000000004</v>
      </c>
      <c r="G361" s="11">
        <v>-179.809</v>
      </c>
      <c r="H361" s="11">
        <v>19.5</v>
      </c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4.5">
      <c r="A362" s="11">
        <v>2.61</v>
      </c>
      <c r="B362" s="11">
        <v>0.04</v>
      </c>
      <c r="C362" s="13">
        <f t="shared" ref="C362:D362" si="136">C361</f>
        <v>1</v>
      </c>
      <c r="D362" s="15" t="str">
        <f t="shared" si="136"/>
        <v>https://www.bco-dmo.org/dataset/809612/data</v>
      </c>
      <c r="E362" s="13" t="s">
        <v>32</v>
      </c>
      <c r="F362" s="11">
        <v>87.519800000000004</v>
      </c>
      <c r="G362" s="11">
        <v>-179.809</v>
      </c>
      <c r="H362" s="11">
        <v>24.3</v>
      </c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4.5">
      <c r="A363" s="11">
        <v>2.2200000000000002</v>
      </c>
      <c r="B363" s="11">
        <v>0.09</v>
      </c>
      <c r="C363" s="13">
        <f t="shared" ref="C363:D363" si="137">C362</f>
        <v>1</v>
      </c>
      <c r="D363" s="15" t="str">
        <f t="shared" si="137"/>
        <v>https://www.bco-dmo.org/dataset/809612/data</v>
      </c>
      <c r="E363" s="13" t="s">
        <v>32</v>
      </c>
      <c r="F363" s="11">
        <v>87.519800000000004</v>
      </c>
      <c r="G363" s="11">
        <v>-179.809</v>
      </c>
      <c r="H363" s="11">
        <v>40.299999999999997</v>
      </c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4.5">
      <c r="A364" s="11">
        <v>2.0699999999999998</v>
      </c>
      <c r="B364" s="11">
        <v>0.04</v>
      </c>
      <c r="C364" s="13">
        <f t="shared" ref="C364:D364" si="138">C363</f>
        <v>1</v>
      </c>
      <c r="D364" s="15" t="str">
        <f t="shared" si="138"/>
        <v>https://www.bco-dmo.org/dataset/809612/data</v>
      </c>
      <c r="E364" s="13" t="s">
        <v>32</v>
      </c>
      <c r="F364" s="11">
        <v>87.519800000000004</v>
      </c>
      <c r="G364" s="11">
        <v>-179.809</v>
      </c>
      <c r="H364" s="11">
        <v>56.3</v>
      </c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4.5">
      <c r="A365" s="11">
        <v>1.77</v>
      </c>
      <c r="B365" s="11">
        <v>0.09</v>
      </c>
      <c r="C365" s="13">
        <f t="shared" ref="C365:D365" si="139">C364</f>
        <v>1</v>
      </c>
      <c r="D365" s="15" t="str">
        <f t="shared" si="139"/>
        <v>https://www.bco-dmo.org/dataset/809612/data</v>
      </c>
      <c r="E365" s="13" t="s">
        <v>32</v>
      </c>
      <c r="F365" s="11">
        <v>87.519800000000004</v>
      </c>
      <c r="G365" s="11">
        <v>-179.809</v>
      </c>
      <c r="H365" s="11">
        <v>72.5</v>
      </c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4.5">
      <c r="A366" s="11">
        <v>1.58</v>
      </c>
      <c r="B366" s="11">
        <v>7.0000000000000007E-2</v>
      </c>
      <c r="C366" s="13">
        <f t="shared" ref="C366:D366" si="140">C365</f>
        <v>1</v>
      </c>
      <c r="D366" s="15" t="str">
        <f t="shared" si="140"/>
        <v>https://www.bco-dmo.org/dataset/809612/data</v>
      </c>
      <c r="E366" s="13" t="s">
        <v>32</v>
      </c>
      <c r="F366" s="11">
        <v>87.519800000000004</v>
      </c>
      <c r="G366" s="11">
        <v>-179.809</v>
      </c>
      <c r="H366" s="11">
        <v>100.4</v>
      </c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4.5">
      <c r="A367" s="11">
        <v>1.74</v>
      </c>
      <c r="B367" s="12" t="s">
        <v>30</v>
      </c>
      <c r="C367" s="13">
        <f t="shared" ref="C367:D367" si="141">C366</f>
        <v>1</v>
      </c>
      <c r="D367" s="15" t="str">
        <f t="shared" si="141"/>
        <v>https://www.bco-dmo.org/dataset/809612/data</v>
      </c>
      <c r="E367" s="13" t="s">
        <v>32</v>
      </c>
      <c r="F367" s="11">
        <v>87.519800000000004</v>
      </c>
      <c r="G367" s="11">
        <v>-179.809</v>
      </c>
      <c r="H367" s="11">
        <v>125.4</v>
      </c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4.5">
      <c r="A368" s="11">
        <v>1.82</v>
      </c>
      <c r="B368" s="11">
        <v>0.02</v>
      </c>
      <c r="C368" s="13">
        <f t="shared" ref="C368:D368" si="142">C367</f>
        <v>1</v>
      </c>
      <c r="D368" s="15" t="str">
        <f t="shared" si="142"/>
        <v>https://www.bco-dmo.org/dataset/809612/data</v>
      </c>
      <c r="E368" s="13" t="s">
        <v>32</v>
      </c>
      <c r="F368" s="11">
        <v>87.519800000000004</v>
      </c>
      <c r="G368" s="11">
        <v>-179.809</v>
      </c>
      <c r="H368" s="11">
        <v>175.4</v>
      </c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4.5">
      <c r="A369" s="11">
        <v>1.74</v>
      </c>
      <c r="B369" s="11">
        <v>0.03</v>
      </c>
      <c r="C369" s="13">
        <f t="shared" ref="C369:D369" si="143">C368</f>
        <v>1</v>
      </c>
      <c r="D369" s="15" t="str">
        <f t="shared" si="143"/>
        <v>https://www.bco-dmo.org/dataset/809612/data</v>
      </c>
      <c r="E369" s="13" t="s">
        <v>32</v>
      </c>
      <c r="F369" s="11">
        <v>87.519800000000004</v>
      </c>
      <c r="G369" s="11">
        <v>-179.809</v>
      </c>
      <c r="H369" s="11">
        <v>225.3</v>
      </c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4.5">
      <c r="A370" s="11">
        <v>1.73</v>
      </c>
      <c r="B370" s="11">
        <v>0</v>
      </c>
      <c r="C370" s="13">
        <f t="shared" ref="C370:D370" si="144">C369</f>
        <v>1</v>
      </c>
      <c r="D370" s="15" t="str">
        <f t="shared" si="144"/>
        <v>https://www.bco-dmo.org/dataset/809612/data</v>
      </c>
      <c r="E370" s="13" t="s">
        <v>32</v>
      </c>
      <c r="F370" s="11">
        <v>87.519800000000004</v>
      </c>
      <c r="G370" s="11">
        <v>-179.809</v>
      </c>
      <c r="H370" s="11">
        <v>260.3</v>
      </c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4.5">
      <c r="A371" s="11">
        <v>1.78</v>
      </c>
      <c r="B371" s="11">
        <v>7.0000000000000007E-2</v>
      </c>
      <c r="C371" s="13">
        <f t="shared" ref="C371:D371" si="145">C370</f>
        <v>1</v>
      </c>
      <c r="D371" s="15" t="str">
        <f t="shared" si="145"/>
        <v>https://www.bco-dmo.org/dataset/809612/data</v>
      </c>
      <c r="E371" s="13" t="s">
        <v>32</v>
      </c>
      <c r="F371" s="11">
        <v>87.519800000000004</v>
      </c>
      <c r="G371" s="11">
        <v>-179.809</v>
      </c>
      <c r="H371" s="11">
        <v>375.7</v>
      </c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4.5">
      <c r="A372" s="11">
        <v>1.84</v>
      </c>
      <c r="B372" s="11">
        <v>0.01</v>
      </c>
      <c r="C372" s="13">
        <f t="shared" ref="C372:D372" si="146">C371</f>
        <v>1</v>
      </c>
      <c r="D372" s="15" t="str">
        <f t="shared" si="146"/>
        <v>https://www.bco-dmo.org/dataset/809612/data</v>
      </c>
      <c r="E372" s="13" t="s">
        <v>32</v>
      </c>
      <c r="F372" s="11">
        <v>87.629099999999994</v>
      </c>
      <c r="G372" s="11">
        <v>179.19970000000001</v>
      </c>
      <c r="H372" s="11">
        <v>500.7</v>
      </c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4.5">
      <c r="A373" s="11">
        <v>1.92</v>
      </c>
      <c r="B373" s="11">
        <v>0</v>
      </c>
      <c r="C373" s="13">
        <f t="shared" ref="C373:D373" si="147">C372</f>
        <v>1</v>
      </c>
      <c r="D373" s="15" t="str">
        <f t="shared" si="147"/>
        <v>https://www.bco-dmo.org/dataset/809612/data</v>
      </c>
      <c r="E373" s="13" t="s">
        <v>32</v>
      </c>
      <c r="F373" s="11">
        <v>87.629099999999994</v>
      </c>
      <c r="G373" s="11">
        <v>179.19970000000001</v>
      </c>
      <c r="H373" s="11">
        <v>801.7</v>
      </c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4.5">
      <c r="A374" s="11">
        <v>1.87</v>
      </c>
      <c r="B374" s="11">
        <v>0.08</v>
      </c>
      <c r="C374" s="13">
        <f t="shared" ref="C374:D374" si="148">C373</f>
        <v>1</v>
      </c>
      <c r="D374" s="15" t="str">
        <f t="shared" si="148"/>
        <v>https://www.bco-dmo.org/dataset/809612/data</v>
      </c>
      <c r="E374" s="13" t="s">
        <v>32</v>
      </c>
      <c r="F374" s="11">
        <v>87.629099999999994</v>
      </c>
      <c r="G374" s="11">
        <v>179.19970000000001</v>
      </c>
      <c r="H374" s="11">
        <v>1000.4</v>
      </c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4.5">
      <c r="A375" s="11">
        <v>1.71</v>
      </c>
      <c r="B375" s="11">
        <v>0.02</v>
      </c>
      <c r="C375" s="13">
        <f t="shared" ref="C375:D375" si="149">C374</f>
        <v>1</v>
      </c>
      <c r="D375" s="15" t="str">
        <f t="shared" si="149"/>
        <v>https://www.bco-dmo.org/dataset/809612/data</v>
      </c>
      <c r="E375" s="13" t="s">
        <v>32</v>
      </c>
      <c r="F375" s="11">
        <v>87.629099999999994</v>
      </c>
      <c r="G375" s="11">
        <v>179.19970000000001</v>
      </c>
      <c r="H375" s="11">
        <v>1401.6</v>
      </c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4.5">
      <c r="A376" s="11">
        <v>1.75</v>
      </c>
      <c r="B376" s="11">
        <v>0.04</v>
      </c>
      <c r="C376" s="13">
        <f t="shared" ref="C376:D376" si="150">C375</f>
        <v>1</v>
      </c>
      <c r="D376" s="15" t="str">
        <f t="shared" si="150"/>
        <v>https://www.bco-dmo.org/dataset/809612/data</v>
      </c>
      <c r="E376" s="13" t="s">
        <v>32</v>
      </c>
      <c r="F376" s="11">
        <v>87.629099999999994</v>
      </c>
      <c r="G376" s="11">
        <v>179.19970000000001</v>
      </c>
      <c r="H376" s="11">
        <v>1651.2</v>
      </c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4.5">
      <c r="A377" s="11">
        <v>1.74</v>
      </c>
      <c r="B377" s="11">
        <v>0.06</v>
      </c>
      <c r="C377" s="13">
        <f t="shared" ref="C377:D377" si="151">C376</f>
        <v>1</v>
      </c>
      <c r="D377" s="15" t="str">
        <f t="shared" si="151"/>
        <v>https://www.bco-dmo.org/dataset/809612/data</v>
      </c>
      <c r="E377" s="13" t="s">
        <v>32</v>
      </c>
      <c r="F377" s="11">
        <v>87.629099999999994</v>
      </c>
      <c r="G377" s="11">
        <v>179.19970000000001</v>
      </c>
      <c r="H377" s="11">
        <v>1901.2</v>
      </c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4.5">
      <c r="A378" s="11">
        <v>1.75</v>
      </c>
      <c r="B378" s="11">
        <v>0.01</v>
      </c>
      <c r="C378" s="13">
        <f t="shared" ref="C378:D378" si="152">C377</f>
        <v>1</v>
      </c>
      <c r="D378" s="15" t="str">
        <f t="shared" si="152"/>
        <v>https://www.bco-dmo.org/dataset/809612/data</v>
      </c>
      <c r="E378" s="13" t="s">
        <v>32</v>
      </c>
      <c r="F378" s="11">
        <v>87.629099999999994</v>
      </c>
      <c r="G378" s="11">
        <v>179.19970000000001</v>
      </c>
      <c r="H378" s="11">
        <v>2400.8000000000002</v>
      </c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4.5">
      <c r="A379" s="11">
        <v>1.68</v>
      </c>
      <c r="B379" s="11">
        <v>0.09</v>
      </c>
      <c r="C379" s="13">
        <f t="shared" ref="C379:D379" si="153">C378</f>
        <v>1</v>
      </c>
      <c r="D379" s="15" t="str">
        <f t="shared" si="153"/>
        <v>https://www.bco-dmo.org/dataset/809612/data</v>
      </c>
      <c r="E379" s="13" t="s">
        <v>32</v>
      </c>
      <c r="F379" s="11">
        <v>87.629099999999994</v>
      </c>
      <c r="G379" s="11">
        <v>179.19970000000001</v>
      </c>
      <c r="H379" s="11">
        <v>2900.2</v>
      </c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4.5">
      <c r="A380" s="11">
        <v>1.75</v>
      </c>
      <c r="B380" s="11">
        <v>0.06</v>
      </c>
      <c r="C380" s="13">
        <f t="shared" ref="C380:D380" si="154">C379</f>
        <v>1</v>
      </c>
      <c r="D380" s="15" t="str">
        <f t="shared" si="154"/>
        <v>https://www.bco-dmo.org/dataset/809612/data</v>
      </c>
      <c r="E380" s="13" t="s">
        <v>32</v>
      </c>
      <c r="F380" s="11">
        <v>87.629099999999994</v>
      </c>
      <c r="G380" s="11">
        <v>179.19970000000001</v>
      </c>
      <c r="H380" s="11">
        <v>3400.3</v>
      </c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4.5">
      <c r="A381" s="11">
        <v>1.64</v>
      </c>
      <c r="B381" s="11">
        <v>7.0000000000000007E-2</v>
      </c>
      <c r="C381" s="13">
        <f t="shared" ref="C381:D381" si="155">C380</f>
        <v>1</v>
      </c>
      <c r="D381" s="15" t="str">
        <f t="shared" si="155"/>
        <v>https://www.bco-dmo.org/dataset/809612/data</v>
      </c>
      <c r="E381" s="13" t="s">
        <v>32</v>
      </c>
      <c r="F381" s="11">
        <v>87.629099999999994</v>
      </c>
      <c r="G381" s="11">
        <v>179.19970000000001</v>
      </c>
      <c r="H381" s="11">
        <v>3792.6</v>
      </c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4.5">
      <c r="A382" s="11">
        <v>1.7</v>
      </c>
      <c r="B382" s="11">
        <v>0.06</v>
      </c>
      <c r="C382" s="13">
        <f t="shared" ref="C382:D382" si="156">C381</f>
        <v>1</v>
      </c>
      <c r="D382" s="15" t="str">
        <f t="shared" si="156"/>
        <v>https://www.bco-dmo.org/dataset/809612/data</v>
      </c>
      <c r="E382" s="13" t="s">
        <v>32</v>
      </c>
      <c r="F382" s="11">
        <v>87.629099999999994</v>
      </c>
      <c r="G382" s="11">
        <v>179.19970000000001</v>
      </c>
      <c r="H382" s="11">
        <v>3868.6</v>
      </c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4.5">
      <c r="A383" s="11">
        <v>1.69</v>
      </c>
      <c r="B383" s="11">
        <v>0.04</v>
      </c>
      <c r="C383" s="13">
        <f t="shared" ref="C383:D383" si="157">C382</f>
        <v>1</v>
      </c>
      <c r="D383" s="15" t="str">
        <f t="shared" si="157"/>
        <v>https://www.bco-dmo.org/dataset/809612/data</v>
      </c>
      <c r="E383" s="13" t="s">
        <v>32</v>
      </c>
      <c r="F383" s="11">
        <v>87.629099999999994</v>
      </c>
      <c r="G383" s="11">
        <v>179.19970000000001</v>
      </c>
      <c r="H383" s="11">
        <v>3919.2</v>
      </c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4.5">
      <c r="A384" s="11">
        <v>2.2200000000000002</v>
      </c>
      <c r="B384" s="11">
        <v>0.05</v>
      </c>
      <c r="C384" s="13">
        <f t="shared" ref="C384:D384" si="158">C383</f>
        <v>1</v>
      </c>
      <c r="D384" s="15" t="str">
        <f t="shared" si="158"/>
        <v>https://www.bco-dmo.org/dataset/809612/data</v>
      </c>
      <c r="E384" s="13" t="s">
        <v>32</v>
      </c>
      <c r="F384" s="11">
        <v>89.987399999999994</v>
      </c>
      <c r="G384" s="11">
        <v>33.008699999999997</v>
      </c>
      <c r="H384" s="11">
        <v>3.1</v>
      </c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4.5">
      <c r="A385" s="11">
        <v>2.13</v>
      </c>
      <c r="B385" s="11">
        <v>0.02</v>
      </c>
      <c r="C385" s="13">
        <f t="shared" ref="C385:D385" si="159">C384</f>
        <v>1</v>
      </c>
      <c r="D385" s="15" t="str">
        <f t="shared" si="159"/>
        <v>https://www.bco-dmo.org/dataset/809612/data</v>
      </c>
      <c r="E385" s="13" t="s">
        <v>32</v>
      </c>
      <c r="F385" s="11">
        <v>89.987399999999994</v>
      </c>
      <c r="G385" s="11">
        <v>33.008699999999997</v>
      </c>
      <c r="H385" s="11">
        <v>20</v>
      </c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4.5">
      <c r="A386" s="11">
        <v>2.0099999999999998</v>
      </c>
      <c r="B386" s="11">
        <v>0.03</v>
      </c>
      <c r="C386" s="13">
        <f t="shared" ref="C386:D386" si="160">C385</f>
        <v>1</v>
      </c>
      <c r="D386" s="15" t="str">
        <f t="shared" si="160"/>
        <v>https://www.bco-dmo.org/dataset/809612/data</v>
      </c>
      <c r="E386" s="13" t="s">
        <v>32</v>
      </c>
      <c r="F386" s="11">
        <v>89.987399999999994</v>
      </c>
      <c r="G386" s="11">
        <v>33.008699999999997</v>
      </c>
      <c r="H386" s="11">
        <v>40</v>
      </c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4.5">
      <c r="A387" s="11">
        <v>1.95</v>
      </c>
      <c r="B387" s="11">
        <v>0.05</v>
      </c>
      <c r="C387" s="13">
        <f t="shared" ref="C387:D387" si="161">C386</f>
        <v>1</v>
      </c>
      <c r="D387" s="15" t="str">
        <f t="shared" si="161"/>
        <v>https://www.bco-dmo.org/dataset/809612/data</v>
      </c>
      <c r="E387" s="13" t="s">
        <v>32</v>
      </c>
      <c r="F387" s="11">
        <v>89.987399999999994</v>
      </c>
      <c r="G387" s="11">
        <v>33.008699999999997</v>
      </c>
      <c r="H387" s="11">
        <v>59.6</v>
      </c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4.5">
      <c r="A388" s="11">
        <v>2.0699999999999998</v>
      </c>
      <c r="B388" s="11">
        <v>0.03</v>
      </c>
      <c r="C388" s="13">
        <f t="shared" ref="C388:D388" si="162">C387</f>
        <v>1</v>
      </c>
      <c r="D388" s="15" t="str">
        <f t="shared" si="162"/>
        <v>https://www.bco-dmo.org/dataset/809612/data</v>
      </c>
      <c r="E388" s="13" t="s">
        <v>32</v>
      </c>
      <c r="F388" s="11">
        <v>89.987399999999994</v>
      </c>
      <c r="G388" s="11">
        <v>33.008699999999997</v>
      </c>
      <c r="H388" s="11">
        <v>99.7</v>
      </c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4.5">
      <c r="A389" s="11">
        <v>2.02</v>
      </c>
      <c r="B389" s="11">
        <v>0.2</v>
      </c>
      <c r="C389" s="13">
        <f t="shared" ref="C389:D389" si="163">C388</f>
        <v>1</v>
      </c>
      <c r="D389" s="15" t="str">
        <f t="shared" si="163"/>
        <v>https://www.bco-dmo.org/dataset/809612/data</v>
      </c>
      <c r="E389" s="13" t="s">
        <v>32</v>
      </c>
      <c r="F389" s="11">
        <v>89.987399999999994</v>
      </c>
      <c r="G389" s="11">
        <v>33.008699999999997</v>
      </c>
      <c r="H389" s="11">
        <v>124.9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4.5">
      <c r="A390" s="11">
        <v>1.93</v>
      </c>
      <c r="B390" s="11">
        <v>0.06</v>
      </c>
      <c r="C390" s="13">
        <f t="shared" ref="C390:D390" si="164">C389</f>
        <v>1</v>
      </c>
      <c r="D390" s="15" t="str">
        <f t="shared" si="164"/>
        <v>https://www.bco-dmo.org/dataset/809612/data</v>
      </c>
      <c r="E390" s="13" t="s">
        <v>32</v>
      </c>
      <c r="F390" s="11">
        <v>89.987399999999994</v>
      </c>
      <c r="G390" s="11">
        <v>33.008699999999997</v>
      </c>
      <c r="H390" s="11">
        <v>150.1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4.5">
      <c r="A391" s="11">
        <v>1.79</v>
      </c>
      <c r="B391" s="11">
        <v>0.03</v>
      </c>
      <c r="C391" s="13">
        <f t="shared" ref="C391:D391" si="165">C390</f>
        <v>1</v>
      </c>
      <c r="D391" s="15" t="str">
        <f t="shared" si="165"/>
        <v>https://www.bco-dmo.org/dataset/809612/data</v>
      </c>
      <c r="E391" s="13" t="s">
        <v>32</v>
      </c>
      <c r="F391" s="11">
        <v>89.987399999999994</v>
      </c>
      <c r="G391" s="11">
        <v>33.008699999999997</v>
      </c>
      <c r="H391" s="11">
        <v>200.8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4.5">
      <c r="A392" s="11">
        <v>1.94</v>
      </c>
      <c r="B392" s="11">
        <v>0.13</v>
      </c>
      <c r="C392" s="13">
        <f t="shared" ref="C392:D392" si="166">C391</f>
        <v>1</v>
      </c>
      <c r="D392" s="15" t="str">
        <f t="shared" si="166"/>
        <v>https://www.bco-dmo.org/dataset/809612/data</v>
      </c>
      <c r="E392" s="13" t="s">
        <v>32</v>
      </c>
      <c r="F392" s="11">
        <v>89.987399999999994</v>
      </c>
      <c r="G392" s="11">
        <v>33.008699999999997</v>
      </c>
      <c r="H392" s="11">
        <v>274.7</v>
      </c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4.5">
      <c r="A393" s="11">
        <v>1.87</v>
      </c>
      <c r="B393" s="11">
        <v>0.01</v>
      </c>
      <c r="C393" s="13">
        <f t="shared" ref="C393:D393" si="167">C392</f>
        <v>1</v>
      </c>
      <c r="D393" s="15" t="str">
        <f t="shared" si="167"/>
        <v>https://www.bco-dmo.org/dataset/809612/data</v>
      </c>
      <c r="E393" s="13" t="s">
        <v>32</v>
      </c>
      <c r="F393" s="11">
        <v>89.987399999999994</v>
      </c>
      <c r="G393" s="11">
        <v>33.008699999999997</v>
      </c>
      <c r="H393" s="11">
        <v>349.7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4.5">
      <c r="A394" s="11">
        <v>1.9</v>
      </c>
      <c r="B394" s="11">
        <v>0.06</v>
      </c>
      <c r="C394" s="13">
        <f t="shared" ref="C394:D394" si="168">C393</f>
        <v>1</v>
      </c>
      <c r="D394" s="15" t="str">
        <f t="shared" si="168"/>
        <v>https://www.bco-dmo.org/dataset/809612/data</v>
      </c>
      <c r="E394" s="13" t="s">
        <v>32</v>
      </c>
      <c r="F394" s="11">
        <v>89.987399999999994</v>
      </c>
      <c r="G394" s="11">
        <v>33.008699999999997</v>
      </c>
      <c r="H394" s="11">
        <v>420.6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4.5">
      <c r="A395" s="11">
        <v>1.87</v>
      </c>
      <c r="B395" s="11">
        <v>0.03</v>
      </c>
      <c r="C395" s="13">
        <f t="shared" ref="C395:D395" si="169">C394</f>
        <v>1</v>
      </c>
      <c r="D395" s="15" t="str">
        <f t="shared" si="169"/>
        <v>https://www.bco-dmo.org/dataset/809612/data</v>
      </c>
      <c r="E395" s="13" t="s">
        <v>32</v>
      </c>
      <c r="F395" s="11">
        <v>89.9876</v>
      </c>
      <c r="G395" s="11">
        <v>91.757999999999996</v>
      </c>
      <c r="H395" s="11">
        <v>500.3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4.5">
      <c r="A396" s="11">
        <v>1.61</v>
      </c>
      <c r="B396" s="11">
        <v>0.01</v>
      </c>
      <c r="C396" s="13">
        <f t="shared" ref="C396:D396" si="170">C395</f>
        <v>1</v>
      </c>
      <c r="D396" s="15" t="str">
        <f t="shared" si="170"/>
        <v>https://www.bco-dmo.org/dataset/809612/data</v>
      </c>
      <c r="E396" s="13" t="s">
        <v>32</v>
      </c>
      <c r="F396" s="11">
        <v>89.9876</v>
      </c>
      <c r="G396" s="11">
        <v>91.757999999999996</v>
      </c>
      <c r="H396" s="11">
        <v>750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4.5">
      <c r="A397" s="11">
        <v>1.91</v>
      </c>
      <c r="B397" s="11">
        <v>0</v>
      </c>
      <c r="C397" s="13">
        <f t="shared" ref="C397:D397" si="171">C396</f>
        <v>1</v>
      </c>
      <c r="D397" s="15" t="str">
        <f t="shared" si="171"/>
        <v>https://www.bco-dmo.org/dataset/809612/data</v>
      </c>
      <c r="E397" s="13" t="s">
        <v>32</v>
      </c>
      <c r="F397" s="11">
        <v>89.9876</v>
      </c>
      <c r="G397" s="11">
        <v>91.757999999999996</v>
      </c>
      <c r="H397" s="11">
        <v>999.9</v>
      </c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4.5">
      <c r="A398" s="11">
        <v>1.91</v>
      </c>
      <c r="B398" s="11">
        <v>0.09</v>
      </c>
      <c r="C398" s="13">
        <f t="shared" ref="C398:D398" si="172">C397</f>
        <v>1</v>
      </c>
      <c r="D398" s="15" t="str">
        <f t="shared" si="172"/>
        <v>https://www.bco-dmo.org/dataset/809612/data</v>
      </c>
      <c r="E398" s="13" t="s">
        <v>32</v>
      </c>
      <c r="F398" s="11">
        <v>89.9876</v>
      </c>
      <c r="G398" s="11">
        <v>91.757999999999996</v>
      </c>
      <c r="H398" s="11">
        <v>1299</v>
      </c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4.5">
      <c r="A399" s="11">
        <v>1.56</v>
      </c>
      <c r="B399" s="11">
        <v>0.08</v>
      </c>
      <c r="C399" s="13">
        <f t="shared" ref="C399:D399" si="173">C398</f>
        <v>1</v>
      </c>
      <c r="D399" s="15" t="str">
        <f t="shared" si="173"/>
        <v>https://www.bco-dmo.org/dataset/809612/data</v>
      </c>
      <c r="E399" s="13" t="s">
        <v>32</v>
      </c>
      <c r="F399" s="11">
        <v>89.9876</v>
      </c>
      <c r="G399" s="11">
        <v>91.757999999999996</v>
      </c>
      <c r="H399" s="11">
        <v>1600.4</v>
      </c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4.5">
      <c r="A400" s="11">
        <v>1.66</v>
      </c>
      <c r="B400" s="11">
        <v>0.05</v>
      </c>
      <c r="C400" s="13">
        <f t="shared" ref="C400:D400" si="174">C399</f>
        <v>1</v>
      </c>
      <c r="D400" s="15" t="str">
        <f t="shared" si="174"/>
        <v>https://www.bco-dmo.org/dataset/809612/data</v>
      </c>
      <c r="E400" s="13" t="s">
        <v>32</v>
      </c>
      <c r="F400" s="11">
        <v>89.9876</v>
      </c>
      <c r="G400" s="11">
        <v>91.757999999999996</v>
      </c>
      <c r="H400" s="11">
        <v>1899.9</v>
      </c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4.5">
      <c r="A401" s="11">
        <v>1.77</v>
      </c>
      <c r="B401" s="11">
        <v>0.03</v>
      </c>
      <c r="C401" s="13">
        <f t="shared" ref="C401:D401" si="175">C400</f>
        <v>1</v>
      </c>
      <c r="D401" s="15" t="str">
        <f t="shared" si="175"/>
        <v>https://www.bco-dmo.org/dataset/809612/data</v>
      </c>
      <c r="E401" s="13" t="s">
        <v>32</v>
      </c>
      <c r="F401" s="11">
        <v>89.9876</v>
      </c>
      <c r="G401" s="11">
        <v>91.757999999999996</v>
      </c>
      <c r="H401" s="11">
        <v>2350.1</v>
      </c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4.5">
      <c r="A402" s="11">
        <v>1.78</v>
      </c>
      <c r="B402" s="11">
        <v>0.04</v>
      </c>
      <c r="C402" s="13">
        <f t="shared" ref="C402:D402" si="176">C401</f>
        <v>1</v>
      </c>
      <c r="D402" s="15" t="str">
        <f t="shared" si="176"/>
        <v>https://www.bco-dmo.org/dataset/809612/data</v>
      </c>
      <c r="E402" s="13" t="s">
        <v>32</v>
      </c>
      <c r="F402" s="11">
        <v>89.9876</v>
      </c>
      <c r="G402" s="11">
        <v>91.757999999999996</v>
      </c>
      <c r="H402" s="11">
        <v>2800.2</v>
      </c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4.5">
      <c r="A403" s="11">
        <v>1.65</v>
      </c>
      <c r="B403" s="11">
        <v>0.03</v>
      </c>
      <c r="C403" s="13">
        <f t="shared" ref="C403:D403" si="177">C402</f>
        <v>1</v>
      </c>
      <c r="D403" s="15" t="str">
        <f t="shared" si="177"/>
        <v>https://www.bco-dmo.org/dataset/809612/data</v>
      </c>
      <c r="E403" s="13" t="s">
        <v>32</v>
      </c>
      <c r="F403" s="11">
        <v>89.9876</v>
      </c>
      <c r="G403" s="11">
        <v>91.757999999999996</v>
      </c>
      <c r="H403" s="11">
        <v>3225.3</v>
      </c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4.5">
      <c r="A404" s="11">
        <v>1.63</v>
      </c>
      <c r="B404" s="11">
        <v>0.06</v>
      </c>
      <c r="C404" s="13">
        <f t="shared" ref="C404:D404" si="178">C403</f>
        <v>1</v>
      </c>
      <c r="D404" s="15" t="str">
        <f t="shared" si="178"/>
        <v>https://www.bco-dmo.org/dataset/809612/data</v>
      </c>
      <c r="E404" s="13" t="s">
        <v>32</v>
      </c>
      <c r="F404" s="11">
        <v>89.9876</v>
      </c>
      <c r="G404" s="11">
        <v>91.757999999999996</v>
      </c>
      <c r="H404" s="11">
        <v>3650.6</v>
      </c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4.5">
      <c r="A405" s="11">
        <v>1.72</v>
      </c>
      <c r="B405" s="11">
        <v>0.03</v>
      </c>
      <c r="C405" s="13">
        <f t="shared" ref="C405:D405" si="179">C404</f>
        <v>1</v>
      </c>
      <c r="D405" s="15" t="str">
        <f t="shared" si="179"/>
        <v>https://www.bco-dmo.org/dataset/809612/data</v>
      </c>
      <c r="E405" s="13" t="s">
        <v>32</v>
      </c>
      <c r="F405" s="11">
        <v>89.9876</v>
      </c>
      <c r="G405" s="11">
        <v>91.757999999999996</v>
      </c>
      <c r="H405" s="11">
        <v>4159.8999999999996</v>
      </c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4.5">
      <c r="A406" s="11">
        <v>1.58</v>
      </c>
      <c r="B406" s="11">
        <v>0.06</v>
      </c>
      <c r="C406" s="13">
        <f t="shared" ref="C406:D406" si="180">C405</f>
        <v>1</v>
      </c>
      <c r="D406" s="15" t="str">
        <f t="shared" si="180"/>
        <v>https://www.bco-dmo.org/dataset/809612/data</v>
      </c>
      <c r="E406" s="13" t="s">
        <v>32</v>
      </c>
      <c r="F406" s="11">
        <v>89.9876</v>
      </c>
      <c r="G406" s="11">
        <v>91.757999999999996</v>
      </c>
      <c r="H406" s="11">
        <v>4200.1000000000004</v>
      </c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4.5">
      <c r="A407" s="11">
        <v>2.4</v>
      </c>
      <c r="B407" s="11">
        <v>0.06</v>
      </c>
      <c r="C407" s="13">
        <f t="shared" ref="C407:D407" si="181">C406</f>
        <v>1</v>
      </c>
      <c r="D407" s="15" t="str">
        <f t="shared" si="181"/>
        <v>https://www.bco-dmo.org/dataset/809612/data</v>
      </c>
      <c r="E407" s="13" t="s">
        <v>32</v>
      </c>
      <c r="F407" s="11">
        <v>87.825900000000004</v>
      </c>
      <c r="G407" s="11">
        <v>-149.68</v>
      </c>
      <c r="H407" s="11">
        <v>3.3</v>
      </c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4.5">
      <c r="A408" s="11">
        <v>2.4</v>
      </c>
      <c r="B408" s="11">
        <v>0.05</v>
      </c>
      <c r="C408" s="13">
        <f t="shared" ref="C408:D408" si="182">C407</f>
        <v>1</v>
      </c>
      <c r="D408" s="15" t="str">
        <f t="shared" si="182"/>
        <v>https://www.bco-dmo.org/dataset/809612/data</v>
      </c>
      <c r="E408" s="13" t="s">
        <v>32</v>
      </c>
      <c r="F408" s="11">
        <v>87.825900000000004</v>
      </c>
      <c r="G408" s="11">
        <v>-149.68</v>
      </c>
      <c r="H408" s="11">
        <v>20.2</v>
      </c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4.5">
      <c r="A409" s="11">
        <v>2.2799999999999998</v>
      </c>
      <c r="B409" s="11">
        <v>0.08</v>
      </c>
      <c r="C409" s="13">
        <f t="shared" ref="C409:D409" si="183">C408</f>
        <v>1</v>
      </c>
      <c r="D409" s="15" t="str">
        <f t="shared" si="183"/>
        <v>https://www.bco-dmo.org/dataset/809612/data</v>
      </c>
      <c r="E409" s="13" t="s">
        <v>32</v>
      </c>
      <c r="F409" s="11">
        <v>87.825900000000004</v>
      </c>
      <c r="G409" s="11">
        <v>-149.68</v>
      </c>
      <c r="H409" s="11">
        <v>45</v>
      </c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4.5">
      <c r="A410" s="11">
        <v>1.91</v>
      </c>
      <c r="B410" s="11">
        <v>0.06</v>
      </c>
      <c r="C410" s="13">
        <f t="shared" ref="C410:D410" si="184">C409</f>
        <v>1</v>
      </c>
      <c r="D410" s="15" t="str">
        <f t="shared" si="184"/>
        <v>https://www.bco-dmo.org/dataset/809612/data</v>
      </c>
      <c r="E410" s="13" t="s">
        <v>32</v>
      </c>
      <c r="F410" s="11">
        <v>87.825900000000004</v>
      </c>
      <c r="G410" s="11">
        <v>-149.68</v>
      </c>
      <c r="H410" s="11">
        <v>63.1</v>
      </c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4.5">
      <c r="A411" s="11">
        <v>1.74</v>
      </c>
      <c r="B411" s="11">
        <v>0.06</v>
      </c>
      <c r="C411" s="13">
        <f t="shared" ref="C411:D411" si="185">C410</f>
        <v>1</v>
      </c>
      <c r="D411" s="15" t="str">
        <f t="shared" si="185"/>
        <v>https://www.bco-dmo.org/dataset/809612/data</v>
      </c>
      <c r="E411" s="13" t="s">
        <v>32</v>
      </c>
      <c r="F411" s="11">
        <v>87.825900000000004</v>
      </c>
      <c r="G411" s="11">
        <v>-149.68</v>
      </c>
      <c r="H411" s="11">
        <v>82.9</v>
      </c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4.5">
      <c r="A412" s="11">
        <v>1.72</v>
      </c>
      <c r="B412" s="11">
        <v>0.06</v>
      </c>
      <c r="C412" s="13">
        <f t="shared" ref="C412:D412" si="186">C411</f>
        <v>1</v>
      </c>
      <c r="D412" s="15" t="str">
        <f t="shared" si="186"/>
        <v>https://www.bco-dmo.org/dataset/809612/data</v>
      </c>
      <c r="E412" s="13" t="s">
        <v>32</v>
      </c>
      <c r="F412" s="11">
        <v>87.825900000000004</v>
      </c>
      <c r="G412" s="11">
        <v>-149.68</v>
      </c>
      <c r="H412" s="11">
        <v>100</v>
      </c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4.5">
      <c r="A413" s="11">
        <v>1.79</v>
      </c>
      <c r="B413" s="11">
        <v>0.11</v>
      </c>
      <c r="C413" s="13">
        <f t="shared" ref="C413:D413" si="187">C412</f>
        <v>1</v>
      </c>
      <c r="D413" s="15" t="str">
        <f t="shared" si="187"/>
        <v>https://www.bco-dmo.org/dataset/809612/data</v>
      </c>
      <c r="E413" s="13" t="s">
        <v>32</v>
      </c>
      <c r="F413" s="11">
        <v>87.825900000000004</v>
      </c>
      <c r="G413" s="11">
        <v>-149.68</v>
      </c>
      <c r="H413" s="11">
        <v>125.1</v>
      </c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4.5">
      <c r="A414" s="11">
        <v>1.9</v>
      </c>
      <c r="B414" s="11">
        <v>0.06</v>
      </c>
      <c r="C414" s="13">
        <f t="shared" ref="C414:D414" si="188">C413</f>
        <v>1</v>
      </c>
      <c r="D414" s="15" t="str">
        <f t="shared" si="188"/>
        <v>https://www.bco-dmo.org/dataset/809612/data</v>
      </c>
      <c r="E414" s="13" t="s">
        <v>32</v>
      </c>
      <c r="F414" s="11">
        <v>87.825900000000004</v>
      </c>
      <c r="G414" s="11">
        <v>-149.68</v>
      </c>
      <c r="H414" s="11">
        <v>150.1</v>
      </c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4.5">
      <c r="A415" s="11">
        <v>1.8</v>
      </c>
      <c r="B415" s="11">
        <v>0.06</v>
      </c>
      <c r="C415" s="13">
        <f t="shared" ref="C415:D415" si="189">C414</f>
        <v>1</v>
      </c>
      <c r="D415" s="15" t="str">
        <f t="shared" si="189"/>
        <v>https://www.bco-dmo.org/dataset/809612/data</v>
      </c>
      <c r="E415" s="13" t="s">
        <v>32</v>
      </c>
      <c r="F415" s="11">
        <v>87.825900000000004</v>
      </c>
      <c r="G415" s="11">
        <v>-149.68</v>
      </c>
      <c r="H415" s="11">
        <v>199.9</v>
      </c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4.5">
      <c r="A416" s="11">
        <v>1.85</v>
      </c>
      <c r="B416" s="11">
        <v>0.03</v>
      </c>
      <c r="C416" s="13">
        <f t="shared" ref="C416:D416" si="190">C415</f>
        <v>1</v>
      </c>
      <c r="D416" s="15" t="str">
        <f t="shared" si="190"/>
        <v>https://www.bco-dmo.org/dataset/809612/data</v>
      </c>
      <c r="E416" s="13" t="s">
        <v>32</v>
      </c>
      <c r="F416" s="11">
        <v>87.825900000000004</v>
      </c>
      <c r="G416" s="11">
        <v>-149.68</v>
      </c>
      <c r="H416" s="11">
        <v>280</v>
      </c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4.5">
      <c r="A417" s="11">
        <v>1.73</v>
      </c>
      <c r="B417" s="11">
        <v>0.02</v>
      </c>
      <c r="C417" s="13">
        <f t="shared" ref="C417:D417" si="191">C416</f>
        <v>1</v>
      </c>
      <c r="D417" s="15" t="str">
        <f t="shared" si="191"/>
        <v>https://www.bco-dmo.org/dataset/809612/data</v>
      </c>
      <c r="E417" s="13" t="s">
        <v>32</v>
      </c>
      <c r="F417" s="11">
        <v>87.825900000000004</v>
      </c>
      <c r="G417" s="11">
        <v>-149.68</v>
      </c>
      <c r="H417" s="11">
        <v>380.1</v>
      </c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4.5">
      <c r="A418" s="11">
        <v>1.88</v>
      </c>
      <c r="B418" s="11">
        <v>0.03</v>
      </c>
      <c r="C418" s="13">
        <f t="shared" ref="C418:D418" si="192">C417</f>
        <v>1</v>
      </c>
      <c r="D418" s="15" t="str">
        <f t="shared" si="192"/>
        <v>https://www.bco-dmo.org/dataset/809612/data</v>
      </c>
      <c r="E418" s="13" t="s">
        <v>32</v>
      </c>
      <c r="F418" s="11">
        <v>87.825900000000004</v>
      </c>
      <c r="G418" s="11">
        <v>-149.68</v>
      </c>
      <c r="H418" s="11">
        <v>440.2</v>
      </c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4.5">
      <c r="A419" s="11">
        <v>1.74</v>
      </c>
      <c r="B419" s="11">
        <v>0.01</v>
      </c>
      <c r="C419" s="13">
        <f t="shared" ref="C419:D419" si="193">C418</f>
        <v>1</v>
      </c>
      <c r="D419" s="15" t="str">
        <f t="shared" si="193"/>
        <v>https://www.bco-dmo.org/dataset/809612/data</v>
      </c>
      <c r="E419" s="13" t="s">
        <v>32</v>
      </c>
      <c r="F419" s="11">
        <v>87.815100000000001</v>
      </c>
      <c r="G419" s="11">
        <v>-149.73400000000001</v>
      </c>
      <c r="H419" s="11">
        <v>499.5</v>
      </c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4.5">
      <c r="A420" s="11">
        <v>1.87</v>
      </c>
      <c r="B420" s="11">
        <v>0.04</v>
      </c>
      <c r="C420" s="13">
        <f t="shared" ref="C420:D420" si="194">C419</f>
        <v>1</v>
      </c>
      <c r="D420" s="15" t="str">
        <f t="shared" si="194"/>
        <v>https://www.bco-dmo.org/dataset/809612/data</v>
      </c>
      <c r="E420" s="13" t="s">
        <v>32</v>
      </c>
      <c r="F420" s="11">
        <v>87.815100000000001</v>
      </c>
      <c r="G420" s="11">
        <v>-149.73400000000001</v>
      </c>
      <c r="H420" s="11">
        <v>649.9</v>
      </c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4.5">
      <c r="A421" s="11">
        <v>2.21</v>
      </c>
      <c r="B421" s="11">
        <v>0.08</v>
      </c>
      <c r="C421" s="13">
        <f t="shared" ref="C421:D421" si="195">C420</f>
        <v>1</v>
      </c>
      <c r="D421" s="15" t="str">
        <f t="shared" si="195"/>
        <v>https://www.bco-dmo.org/dataset/809612/data</v>
      </c>
      <c r="E421" s="13" t="s">
        <v>32</v>
      </c>
      <c r="F421" s="11">
        <v>87.815100000000001</v>
      </c>
      <c r="G421" s="11">
        <v>-149.73400000000001</v>
      </c>
      <c r="H421" s="11">
        <v>799.6</v>
      </c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4.5">
      <c r="A422" s="11">
        <v>1.84</v>
      </c>
      <c r="B422" s="11">
        <v>0</v>
      </c>
      <c r="C422" s="13">
        <f t="shared" ref="C422:D422" si="196">C421</f>
        <v>1</v>
      </c>
      <c r="D422" s="15" t="str">
        <f t="shared" si="196"/>
        <v>https://www.bco-dmo.org/dataset/809612/data</v>
      </c>
      <c r="E422" s="13" t="s">
        <v>32</v>
      </c>
      <c r="F422" s="11">
        <v>87.815100000000001</v>
      </c>
      <c r="G422" s="11">
        <v>-149.73400000000001</v>
      </c>
      <c r="H422" s="11">
        <v>1000</v>
      </c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4.5">
      <c r="A423" s="11">
        <v>1.88</v>
      </c>
      <c r="B423" s="11">
        <v>0.2</v>
      </c>
      <c r="C423" s="13">
        <f t="shared" ref="C423:D423" si="197">C422</f>
        <v>1</v>
      </c>
      <c r="D423" s="15" t="str">
        <f t="shared" si="197"/>
        <v>https://www.bco-dmo.org/dataset/809612/data</v>
      </c>
      <c r="E423" s="13" t="s">
        <v>32</v>
      </c>
      <c r="F423" s="11">
        <v>87.815100000000001</v>
      </c>
      <c r="G423" s="11">
        <v>-149.73400000000001</v>
      </c>
      <c r="H423" s="11">
        <v>1225.2</v>
      </c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4.5">
      <c r="A424" s="11">
        <v>1.74</v>
      </c>
      <c r="B424" s="11">
        <v>0.01</v>
      </c>
      <c r="C424" s="13">
        <f t="shared" ref="C424:D424" si="198">C423</f>
        <v>1</v>
      </c>
      <c r="D424" s="15" t="str">
        <f t="shared" si="198"/>
        <v>https://www.bco-dmo.org/dataset/809612/data</v>
      </c>
      <c r="E424" s="13" t="s">
        <v>32</v>
      </c>
      <c r="F424" s="11">
        <v>87.815100000000001</v>
      </c>
      <c r="G424" s="11">
        <v>-149.73400000000001</v>
      </c>
      <c r="H424" s="11">
        <v>1449.9</v>
      </c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4.5">
      <c r="A425" s="11">
        <v>1.86</v>
      </c>
      <c r="B425" s="11">
        <v>7.0000000000000007E-2</v>
      </c>
      <c r="C425" s="13">
        <f t="shared" ref="C425:D425" si="199">C424</f>
        <v>1</v>
      </c>
      <c r="D425" s="15" t="str">
        <f t="shared" si="199"/>
        <v>https://www.bco-dmo.org/dataset/809612/data</v>
      </c>
      <c r="E425" s="13" t="s">
        <v>32</v>
      </c>
      <c r="F425" s="11">
        <v>87.815100000000001</v>
      </c>
      <c r="G425" s="11">
        <v>-149.73400000000001</v>
      </c>
      <c r="H425" s="11">
        <v>1675.8</v>
      </c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4.5">
      <c r="A426" s="11">
        <v>1.76</v>
      </c>
      <c r="B426" s="11">
        <v>0.09</v>
      </c>
      <c r="C426" s="13">
        <f t="shared" ref="C426:D426" si="200">C425</f>
        <v>1</v>
      </c>
      <c r="D426" s="15" t="str">
        <f t="shared" si="200"/>
        <v>https://www.bco-dmo.org/dataset/809612/data</v>
      </c>
      <c r="E426" s="13" t="s">
        <v>32</v>
      </c>
      <c r="F426" s="11">
        <v>87.815100000000001</v>
      </c>
      <c r="G426" s="11">
        <v>-149.73400000000001</v>
      </c>
      <c r="H426" s="11">
        <v>1900.3</v>
      </c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4.5">
      <c r="A427" s="11">
        <v>1.72</v>
      </c>
      <c r="B427" s="11">
        <v>0.04</v>
      </c>
      <c r="C427" s="13">
        <f t="shared" ref="C427:D427" si="201">C426</f>
        <v>1</v>
      </c>
      <c r="D427" s="15" t="str">
        <f t="shared" si="201"/>
        <v>https://www.bco-dmo.org/dataset/809612/data</v>
      </c>
      <c r="E427" s="13" t="s">
        <v>32</v>
      </c>
      <c r="F427" s="11">
        <v>87.815100000000001</v>
      </c>
      <c r="G427" s="11">
        <v>-149.73400000000001</v>
      </c>
      <c r="H427" s="11">
        <v>2150.3000000000002</v>
      </c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4.5">
      <c r="A428" s="11">
        <v>1.82</v>
      </c>
      <c r="B428" s="11">
        <v>0.01</v>
      </c>
      <c r="C428" s="13">
        <f t="shared" ref="C428:D428" si="202">C427</f>
        <v>1</v>
      </c>
      <c r="D428" s="15" t="str">
        <f t="shared" si="202"/>
        <v>https://www.bco-dmo.org/dataset/809612/data</v>
      </c>
      <c r="E428" s="13" t="s">
        <v>32</v>
      </c>
      <c r="F428" s="11">
        <v>87.815100000000001</v>
      </c>
      <c r="G428" s="11">
        <v>-149.73400000000001</v>
      </c>
      <c r="H428" s="11">
        <v>2388.9</v>
      </c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4.5">
      <c r="A429" s="11">
        <v>1.81</v>
      </c>
      <c r="B429" s="11">
        <v>0</v>
      </c>
      <c r="C429" s="13">
        <f t="shared" ref="C429:D429" si="203">C428</f>
        <v>1</v>
      </c>
      <c r="D429" s="15" t="str">
        <f t="shared" si="203"/>
        <v>https://www.bco-dmo.org/dataset/809612/data</v>
      </c>
      <c r="E429" s="13" t="s">
        <v>32</v>
      </c>
      <c r="F429" s="11">
        <v>87.815100000000001</v>
      </c>
      <c r="G429" s="11">
        <v>-149.73400000000001</v>
      </c>
      <c r="H429" s="11">
        <v>2463.6999999999998</v>
      </c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4.5">
      <c r="A430" s="11">
        <v>1.66</v>
      </c>
      <c r="B430" s="11">
        <v>0.05</v>
      </c>
      <c r="C430" s="13">
        <f t="shared" ref="C430:D430" si="204">C429</f>
        <v>1</v>
      </c>
      <c r="D430" s="15" t="str">
        <f t="shared" si="204"/>
        <v>https://www.bco-dmo.org/dataset/809612/data</v>
      </c>
      <c r="E430" s="13" t="s">
        <v>32</v>
      </c>
      <c r="F430" s="11">
        <v>87.815100000000001</v>
      </c>
      <c r="G430" s="11">
        <v>-149.73400000000001</v>
      </c>
      <c r="H430" s="11">
        <v>2514.6</v>
      </c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4.5">
      <c r="A431" s="11">
        <v>2.29</v>
      </c>
      <c r="B431" s="11">
        <v>0.05</v>
      </c>
      <c r="C431" s="13">
        <f t="shared" ref="C431:D431" si="205">C430</f>
        <v>1</v>
      </c>
      <c r="D431" s="15" t="str">
        <f t="shared" si="205"/>
        <v>https://www.bco-dmo.org/dataset/809612/data</v>
      </c>
      <c r="E431" s="13" t="s">
        <v>32</v>
      </c>
      <c r="F431" s="11">
        <v>85.135000000000005</v>
      </c>
      <c r="G431" s="11">
        <v>-150.06299999999999</v>
      </c>
      <c r="H431" s="11">
        <v>2</v>
      </c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4.5">
      <c r="A432" s="11">
        <v>2.41</v>
      </c>
      <c r="B432" s="11">
        <v>0.05</v>
      </c>
      <c r="C432" s="13">
        <f t="shared" ref="C432:D432" si="206">C431</f>
        <v>1</v>
      </c>
      <c r="D432" s="15" t="str">
        <f t="shared" si="206"/>
        <v>https://www.bco-dmo.org/dataset/809612/data</v>
      </c>
      <c r="E432" s="13" t="s">
        <v>32</v>
      </c>
      <c r="F432" s="11">
        <v>85.135000000000005</v>
      </c>
      <c r="G432" s="11">
        <v>-150.06299999999999</v>
      </c>
      <c r="H432" s="11">
        <v>19.7</v>
      </c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4.5">
      <c r="A433" s="11">
        <v>2.2200000000000002</v>
      </c>
      <c r="B433" s="11">
        <v>0.05</v>
      </c>
      <c r="C433" s="13">
        <f t="shared" ref="C433:D433" si="207">C432</f>
        <v>1</v>
      </c>
      <c r="D433" s="15" t="str">
        <f t="shared" si="207"/>
        <v>https://www.bco-dmo.org/dataset/809612/data</v>
      </c>
      <c r="E433" s="13" t="s">
        <v>32</v>
      </c>
      <c r="F433" s="11">
        <v>85.135000000000005</v>
      </c>
      <c r="G433" s="11">
        <v>-150.06299999999999</v>
      </c>
      <c r="H433" s="11">
        <v>54.5</v>
      </c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4.5">
      <c r="A434" s="11">
        <v>1.78</v>
      </c>
      <c r="B434" s="11">
        <v>0.01</v>
      </c>
      <c r="C434" s="13">
        <f t="shared" ref="C434:D434" si="208">C433</f>
        <v>1</v>
      </c>
      <c r="D434" s="15" t="str">
        <f t="shared" si="208"/>
        <v>https://www.bco-dmo.org/dataset/809612/data</v>
      </c>
      <c r="E434" s="13" t="s">
        <v>32</v>
      </c>
      <c r="F434" s="11">
        <v>85.135000000000005</v>
      </c>
      <c r="G434" s="11">
        <v>-150.06299999999999</v>
      </c>
      <c r="H434" s="11">
        <v>74.7</v>
      </c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4.5">
      <c r="A435" s="11">
        <v>1.53</v>
      </c>
      <c r="B435" s="12" t="s">
        <v>30</v>
      </c>
      <c r="C435" s="13">
        <f t="shared" ref="C435:D435" si="209">C434</f>
        <v>1</v>
      </c>
      <c r="D435" s="15" t="str">
        <f t="shared" si="209"/>
        <v>https://www.bco-dmo.org/dataset/809612/data</v>
      </c>
      <c r="E435" s="13" t="s">
        <v>32</v>
      </c>
      <c r="F435" s="11">
        <v>85.135000000000005</v>
      </c>
      <c r="G435" s="11">
        <v>-150.06299999999999</v>
      </c>
      <c r="H435" s="11">
        <v>99.6</v>
      </c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4.5">
      <c r="A436" s="11">
        <v>1.89</v>
      </c>
      <c r="B436" s="11">
        <v>0.02</v>
      </c>
      <c r="C436" s="13">
        <f t="shared" ref="C436:D436" si="210">C435</f>
        <v>1</v>
      </c>
      <c r="D436" s="15" t="str">
        <f t="shared" si="210"/>
        <v>https://www.bco-dmo.org/dataset/809612/data</v>
      </c>
      <c r="E436" s="13" t="s">
        <v>32</v>
      </c>
      <c r="F436" s="11">
        <v>85.135000000000005</v>
      </c>
      <c r="G436" s="11">
        <v>-150.06299999999999</v>
      </c>
      <c r="H436" s="11">
        <v>175</v>
      </c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4.5">
      <c r="A437" s="11">
        <v>1.81</v>
      </c>
      <c r="B437" s="11">
        <v>0.05</v>
      </c>
      <c r="C437" s="13">
        <f t="shared" ref="C437:D437" si="211">C436</f>
        <v>1</v>
      </c>
      <c r="D437" s="15" t="str">
        <f t="shared" si="211"/>
        <v>https://www.bco-dmo.org/dataset/809612/data</v>
      </c>
      <c r="E437" s="13" t="s">
        <v>32</v>
      </c>
      <c r="F437" s="11">
        <v>85.135000000000005</v>
      </c>
      <c r="G437" s="11">
        <v>-150.06299999999999</v>
      </c>
      <c r="H437" s="11">
        <v>215.3</v>
      </c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4.5">
      <c r="A438" s="11">
        <v>1.96</v>
      </c>
      <c r="B438" s="11">
        <v>0.04</v>
      </c>
      <c r="C438" s="13">
        <f t="shared" ref="C438:D438" si="212">C437</f>
        <v>1</v>
      </c>
      <c r="D438" s="15" t="str">
        <f t="shared" si="212"/>
        <v>https://www.bco-dmo.org/dataset/809612/data</v>
      </c>
      <c r="E438" s="13" t="s">
        <v>32</v>
      </c>
      <c r="F438" s="11">
        <v>85.135000000000005</v>
      </c>
      <c r="G438" s="11">
        <v>-150.06299999999999</v>
      </c>
      <c r="H438" s="11">
        <v>275.39999999999998</v>
      </c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4.5">
      <c r="A439" s="11">
        <v>1.85</v>
      </c>
      <c r="B439" s="11">
        <v>0.08</v>
      </c>
      <c r="C439" s="13">
        <f t="shared" ref="C439:D439" si="213">C438</f>
        <v>1</v>
      </c>
      <c r="D439" s="15" t="str">
        <f t="shared" si="213"/>
        <v>https://www.bco-dmo.org/dataset/809612/data</v>
      </c>
      <c r="E439" s="13" t="s">
        <v>32</v>
      </c>
      <c r="F439" s="11">
        <v>85.135000000000005</v>
      </c>
      <c r="G439" s="11">
        <v>-150.06299999999999</v>
      </c>
      <c r="H439" s="11">
        <v>330.5</v>
      </c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4.5">
      <c r="A440" s="11">
        <v>1.9</v>
      </c>
      <c r="B440" s="11">
        <v>0.03</v>
      </c>
      <c r="C440" s="13">
        <f t="shared" ref="C440:D440" si="214">C439</f>
        <v>1</v>
      </c>
      <c r="D440" s="15" t="str">
        <f t="shared" si="214"/>
        <v>https://www.bco-dmo.org/dataset/809612/data</v>
      </c>
      <c r="E440" s="13" t="s">
        <v>32</v>
      </c>
      <c r="F440" s="11">
        <v>85.135000000000005</v>
      </c>
      <c r="G440" s="11">
        <v>-150.06299999999999</v>
      </c>
      <c r="H440" s="11">
        <v>416</v>
      </c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4.5">
      <c r="A441" s="11">
        <v>1.76</v>
      </c>
      <c r="B441" s="11">
        <v>0.04</v>
      </c>
      <c r="C441" s="13">
        <f t="shared" ref="C441:D441" si="215">C440</f>
        <v>1</v>
      </c>
      <c r="D441" s="15" t="str">
        <f t="shared" si="215"/>
        <v>https://www.bco-dmo.org/dataset/809612/data</v>
      </c>
      <c r="E441" s="13" t="s">
        <v>32</v>
      </c>
      <c r="F441" s="11">
        <v>85.140500000000003</v>
      </c>
      <c r="G441" s="11">
        <v>-149.87299999999999</v>
      </c>
      <c r="H441" s="11">
        <v>499.9</v>
      </c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4.5">
      <c r="A442" s="11">
        <v>1.95</v>
      </c>
      <c r="B442" s="11">
        <v>0.05</v>
      </c>
      <c r="C442" s="13">
        <f t="shared" ref="C442:D442" si="216">C441</f>
        <v>1</v>
      </c>
      <c r="D442" s="15" t="str">
        <f t="shared" si="216"/>
        <v>https://www.bco-dmo.org/dataset/809612/data</v>
      </c>
      <c r="E442" s="13" t="s">
        <v>32</v>
      </c>
      <c r="F442" s="11">
        <v>85.140500000000003</v>
      </c>
      <c r="G442" s="11">
        <v>-149.87299999999999</v>
      </c>
      <c r="H442" s="11">
        <v>599.29999999999995</v>
      </c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4.5">
      <c r="A443" s="11">
        <v>1.91</v>
      </c>
      <c r="B443" s="11">
        <v>0.03</v>
      </c>
      <c r="C443" s="13">
        <f t="shared" ref="C443:D443" si="217">C442</f>
        <v>1</v>
      </c>
      <c r="D443" s="15" t="str">
        <f t="shared" si="217"/>
        <v>https://www.bco-dmo.org/dataset/809612/data</v>
      </c>
      <c r="E443" s="13" t="s">
        <v>32</v>
      </c>
      <c r="F443" s="11">
        <v>85.140500000000003</v>
      </c>
      <c r="G443" s="11">
        <v>-149.87299999999999</v>
      </c>
      <c r="H443" s="11">
        <v>699.9</v>
      </c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4.5">
      <c r="A444" s="11">
        <v>1.89</v>
      </c>
      <c r="B444" s="11">
        <v>0.05</v>
      </c>
      <c r="C444" s="13">
        <f t="shared" ref="C444:D444" si="218">C443</f>
        <v>1</v>
      </c>
      <c r="D444" s="15" t="str">
        <f t="shared" si="218"/>
        <v>https://www.bco-dmo.org/dataset/809612/data</v>
      </c>
      <c r="E444" s="13" t="s">
        <v>32</v>
      </c>
      <c r="F444" s="11">
        <v>85.140500000000003</v>
      </c>
      <c r="G444" s="11">
        <v>-149.87299999999999</v>
      </c>
      <c r="H444" s="11">
        <v>849.5</v>
      </c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4.5">
      <c r="A445" s="11">
        <v>1.49</v>
      </c>
      <c r="B445" s="11">
        <v>0.09</v>
      </c>
      <c r="C445" s="13">
        <f t="shared" ref="C445:D445" si="219">C444</f>
        <v>1</v>
      </c>
      <c r="D445" s="15" t="str">
        <f t="shared" si="219"/>
        <v>https://www.bco-dmo.org/dataset/809612/data</v>
      </c>
      <c r="E445" s="13" t="s">
        <v>32</v>
      </c>
      <c r="F445" s="11">
        <v>85.140500000000003</v>
      </c>
      <c r="G445" s="11">
        <v>-149.87299999999999</v>
      </c>
      <c r="H445" s="11">
        <v>1399</v>
      </c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4.5">
      <c r="A446" s="11">
        <v>1.84</v>
      </c>
      <c r="B446" s="11">
        <v>0.09</v>
      </c>
      <c r="C446" s="13">
        <f t="shared" ref="C446:D446" si="220">C445</f>
        <v>1</v>
      </c>
      <c r="D446" s="15" t="str">
        <f t="shared" si="220"/>
        <v>https://www.bco-dmo.org/dataset/809612/data</v>
      </c>
      <c r="E446" s="13" t="s">
        <v>32</v>
      </c>
      <c r="F446" s="11">
        <v>85.140500000000003</v>
      </c>
      <c r="G446" s="11">
        <v>-149.87299999999999</v>
      </c>
      <c r="H446" s="11">
        <v>1599.4</v>
      </c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4.5">
      <c r="A447" s="11">
        <v>1.8</v>
      </c>
      <c r="B447" s="11">
        <v>0.03</v>
      </c>
      <c r="C447" s="13">
        <f t="shared" ref="C447:D447" si="221">C446</f>
        <v>1</v>
      </c>
      <c r="D447" s="15" t="str">
        <f t="shared" si="221"/>
        <v>https://www.bco-dmo.org/dataset/809612/data</v>
      </c>
      <c r="E447" s="13" t="s">
        <v>32</v>
      </c>
      <c r="F447" s="11">
        <v>85.140500000000003</v>
      </c>
      <c r="G447" s="11">
        <v>-149.87299999999999</v>
      </c>
      <c r="H447" s="11">
        <v>1798.9</v>
      </c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4.5">
      <c r="A448" s="11">
        <v>1.81</v>
      </c>
      <c r="B448" s="11">
        <v>0.1</v>
      </c>
      <c r="C448" s="13">
        <f t="shared" ref="C448:D448" si="222">C447</f>
        <v>1</v>
      </c>
      <c r="D448" s="15" t="str">
        <f t="shared" si="222"/>
        <v>https://www.bco-dmo.org/dataset/809612/data</v>
      </c>
      <c r="E448" s="13" t="s">
        <v>32</v>
      </c>
      <c r="F448" s="11">
        <v>85.140500000000003</v>
      </c>
      <c r="G448" s="11">
        <v>-149.87299999999999</v>
      </c>
      <c r="H448" s="11">
        <v>2055</v>
      </c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4.5">
      <c r="A449" s="11">
        <v>1.78</v>
      </c>
      <c r="B449" s="11">
        <v>0.05</v>
      </c>
      <c r="C449" s="13">
        <f t="shared" ref="C449:D449" si="223">C448</f>
        <v>1</v>
      </c>
      <c r="D449" s="15" t="str">
        <f t="shared" si="223"/>
        <v>https://www.bco-dmo.org/dataset/809612/data</v>
      </c>
      <c r="E449" s="13" t="s">
        <v>32</v>
      </c>
      <c r="F449" s="11">
        <v>85.140500000000003</v>
      </c>
      <c r="G449" s="11">
        <v>-149.87299999999999</v>
      </c>
      <c r="H449" s="11">
        <v>2155.1</v>
      </c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4.5">
      <c r="A450" s="11">
        <v>1.74</v>
      </c>
      <c r="B450" s="11">
        <v>0.1</v>
      </c>
      <c r="C450" s="13">
        <f t="shared" ref="C450:D450" si="224">C449</f>
        <v>1</v>
      </c>
      <c r="D450" s="15" t="str">
        <f t="shared" si="224"/>
        <v>https://www.bco-dmo.org/dataset/809612/data</v>
      </c>
      <c r="E450" s="13" t="s">
        <v>32</v>
      </c>
      <c r="F450" s="11">
        <v>85.140500000000003</v>
      </c>
      <c r="G450" s="11">
        <v>-149.87299999999999</v>
      </c>
      <c r="H450" s="11">
        <v>2178.3000000000002</v>
      </c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4.5">
      <c r="A451" s="11">
        <v>2.06</v>
      </c>
      <c r="B451" s="11">
        <v>0.1</v>
      </c>
      <c r="C451" s="13">
        <f t="shared" ref="C451:D451" si="225">C450</f>
        <v>1</v>
      </c>
      <c r="D451" s="15" t="str">
        <f t="shared" si="225"/>
        <v>https://www.bco-dmo.org/dataset/809612/data</v>
      </c>
      <c r="E451" s="13" t="s">
        <v>32</v>
      </c>
      <c r="F451" s="11">
        <v>82.490700000000004</v>
      </c>
      <c r="G451" s="11">
        <v>-149.87200000000001</v>
      </c>
      <c r="H451" s="11">
        <v>65.099999999999994</v>
      </c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4.5">
      <c r="A452" s="11">
        <v>1.85</v>
      </c>
      <c r="B452" s="11">
        <v>0.13</v>
      </c>
      <c r="C452" s="13">
        <f t="shared" ref="C452:D452" si="226">C451</f>
        <v>1</v>
      </c>
      <c r="D452" s="15" t="str">
        <f t="shared" si="226"/>
        <v>https://www.bco-dmo.org/dataset/809612/data</v>
      </c>
      <c r="E452" s="13" t="s">
        <v>32</v>
      </c>
      <c r="F452" s="11">
        <v>82.490700000000004</v>
      </c>
      <c r="G452" s="11">
        <v>-149.87200000000001</v>
      </c>
      <c r="H452" s="11">
        <v>89.9</v>
      </c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4.5">
      <c r="A453" s="11">
        <v>1.66</v>
      </c>
      <c r="B453" s="11">
        <v>0.06</v>
      </c>
      <c r="C453" s="13">
        <f t="shared" ref="C453:D453" si="227">C452</f>
        <v>1</v>
      </c>
      <c r="D453" s="15" t="str">
        <f t="shared" si="227"/>
        <v>https://www.bco-dmo.org/dataset/809612/data</v>
      </c>
      <c r="E453" s="13" t="s">
        <v>32</v>
      </c>
      <c r="F453" s="11">
        <v>82.490700000000004</v>
      </c>
      <c r="G453" s="11">
        <v>-149.87200000000001</v>
      </c>
      <c r="H453" s="11">
        <v>119.9</v>
      </c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4.5">
      <c r="A454" s="11">
        <v>1.66</v>
      </c>
      <c r="B454" s="11">
        <v>0</v>
      </c>
      <c r="C454" s="13">
        <f t="shared" ref="C454:D454" si="228">C453</f>
        <v>1</v>
      </c>
      <c r="D454" s="15" t="str">
        <f t="shared" si="228"/>
        <v>https://www.bco-dmo.org/dataset/809612/data</v>
      </c>
      <c r="E454" s="13" t="s">
        <v>32</v>
      </c>
      <c r="F454" s="11">
        <v>82.490700000000004</v>
      </c>
      <c r="G454" s="11">
        <v>-149.87200000000001</v>
      </c>
      <c r="H454" s="11">
        <v>140.19999999999999</v>
      </c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4.5">
      <c r="A455" s="11">
        <v>1.72</v>
      </c>
      <c r="B455" s="11">
        <v>0.03</v>
      </c>
      <c r="C455" s="13">
        <f t="shared" ref="C455:D455" si="229">C454</f>
        <v>1</v>
      </c>
      <c r="D455" s="15" t="str">
        <f t="shared" si="229"/>
        <v>https://www.bco-dmo.org/dataset/809612/data</v>
      </c>
      <c r="E455" s="13" t="s">
        <v>32</v>
      </c>
      <c r="F455" s="11">
        <v>82.490700000000004</v>
      </c>
      <c r="G455" s="11">
        <v>-149.87200000000001</v>
      </c>
      <c r="H455" s="11">
        <v>300.3</v>
      </c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4.5">
      <c r="A456" s="11">
        <v>1.95</v>
      </c>
      <c r="B456" s="11">
        <v>0</v>
      </c>
      <c r="C456" s="13">
        <f t="shared" ref="C456:D456" si="230">C455</f>
        <v>1</v>
      </c>
      <c r="D456" s="15" t="str">
        <f t="shared" si="230"/>
        <v>https://www.bco-dmo.org/dataset/809612/data</v>
      </c>
      <c r="E456" s="13" t="s">
        <v>32</v>
      </c>
      <c r="F456" s="11">
        <v>82.490700000000004</v>
      </c>
      <c r="G456" s="11">
        <v>-149.87200000000001</v>
      </c>
      <c r="H456" s="11">
        <v>400.3</v>
      </c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4.5">
      <c r="A457" s="11">
        <v>1.96</v>
      </c>
      <c r="B457" s="11">
        <v>0.01</v>
      </c>
      <c r="C457" s="13">
        <f t="shared" ref="C457:D457" si="231">C456</f>
        <v>1</v>
      </c>
      <c r="D457" s="15" t="str">
        <f t="shared" si="231"/>
        <v>https://www.bco-dmo.org/dataset/809612/data</v>
      </c>
      <c r="E457" s="13" t="s">
        <v>32</v>
      </c>
      <c r="F457" s="11">
        <v>82.490700000000004</v>
      </c>
      <c r="G457" s="11">
        <v>-149.87200000000001</v>
      </c>
      <c r="H457" s="11">
        <v>450.2</v>
      </c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4.5">
      <c r="A458" s="11">
        <v>1.88</v>
      </c>
      <c r="B458" s="11">
        <v>0.04</v>
      </c>
      <c r="C458" s="13">
        <f t="shared" ref="C458:D458" si="232">C457</f>
        <v>1</v>
      </c>
      <c r="D458" s="15" t="str">
        <f t="shared" si="232"/>
        <v>https://www.bco-dmo.org/dataset/809612/data</v>
      </c>
      <c r="E458" s="13" t="s">
        <v>32</v>
      </c>
      <c r="F458" s="11">
        <v>82.527299999999997</v>
      </c>
      <c r="G458" s="11">
        <v>-149.50200000000001</v>
      </c>
      <c r="H458" s="11">
        <v>501.1</v>
      </c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4.5">
      <c r="A459" s="11">
        <v>1.87</v>
      </c>
      <c r="B459" s="11">
        <v>0.01</v>
      </c>
      <c r="C459" s="13">
        <f t="shared" ref="C459:D459" si="233">C458</f>
        <v>1</v>
      </c>
      <c r="D459" s="15" t="str">
        <f t="shared" si="233"/>
        <v>https://www.bco-dmo.org/dataset/809612/data</v>
      </c>
      <c r="E459" s="13" t="s">
        <v>32</v>
      </c>
      <c r="F459" s="11">
        <v>82.527299999999997</v>
      </c>
      <c r="G459" s="11">
        <v>-149.50200000000001</v>
      </c>
      <c r="H459" s="11">
        <v>700.9</v>
      </c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4.5">
      <c r="A460" s="11">
        <v>1.78</v>
      </c>
      <c r="B460" s="11">
        <v>7.0000000000000007E-2</v>
      </c>
      <c r="C460" s="13">
        <f t="shared" ref="C460:D460" si="234">C459</f>
        <v>1</v>
      </c>
      <c r="D460" s="15" t="str">
        <f t="shared" si="234"/>
        <v>https://www.bco-dmo.org/dataset/809612/data</v>
      </c>
      <c r="E460" s="13" t="s">
        <v>32</v>
      </c>
      <c r="F460" s="11">
        <v>82.527299999999997</v>
      </c>
      <c r="G460" s="11">
        <v>-149.50200000000001</v>
      </c>
      <c r="H460" s="11">
        <v>900.9</v>
      </c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4.5">
      <c r="A461" s="11">
        <v>1.74</v>
      </c>
      <c r="B461" s="11">
        <v>0.05</v>
      </c>
      <c r="C461" s="13">
        <f t="shared" ref="C461:D461" si="235">C460</f>
        <v>1</v>
      </c>
      <c r="D461" s="15" t="str">
        <f t="shared" si="235"/>
        <v>https://www.bco-dmo.org/dataset/809612/data</v>
      </c>
      <c r="E461" s="13" t="s">
        <v>32</v>
      </c>
      <c r="F461" s="11">
        <v>82.527299999999997</v>
      </c>
      <c r="G461" s="11">
        <v>-149.50200000000001</v>
      </c>
      <c r="H461" s="11">
        <v>1150.4000000000001</v>
      </c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4.5">
      <c r="A462" s="11">
        <v>1.77</v>
      </c>
      <c r="B462" s="11">
        <v>0.06</v>
      </c>
      <c r="C462" s="13">
        <f t="shared" ref="C462:D462" si="236">C461</f>
        <v>1</v>
      </c>
      <c r="D462" s="15" t="str">
        <f t="shared" si="236"/>
        <v>https://www.bco-dmo.org/dataset/809612/data</v>
      </c>
      <c r="E462" s="13" t="s">
        <v>32</v>
      </c>
      <c r="F462" s="11">
        <v>82.527299999999997</v>
      </c>
      <c r="G462" s="11">
        <v>-149.50200000000001</v>
      </c>
      <c r="H462" s="11">
        <v>1400.5</v>
      </c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4.5">
      <c r="A463" s="11">
        <v>1.84</v>
      </c>
      <c r="B463" s="11">
        <v>0.01</v>
      </c>
      <c r="C463" s="13">
        <f t="shared" ref="C463:D463" si="237">C462</f>
        <v>1</v>
      </c>
      <c r="D463" s="15" t="str">
        <f t="shared" si="237"/>
        <v>https://www.bco-dmo.org/dataset/809612/data</v>
      </c>
      <c r="E463" s="13" t="s">
        <v>32</v>
      </c>
      <c r="F463" s="11">
        <v>82.527299999999997</v>
      </c>
      <c r="G463" s="11">
        <v>-149.50200000000001</v>
      </c>
      <c r="H463" s="11">
        <v>1650.4</v>
      </c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4.5">
      <c r="A464" s="11">
        <v>1.81</v>
      </c>
      <c r="B464" s="11">
        <v>0.05</v>
      </c>
      <c r="C464" s="13">
        <f t="shared" ref="C464:D464" si="238">C463</f>
        <v>1</v>
      </c>
      <c r="D464" s="15" t="str">
        <f t="shared" si="238"/>
        <v>https://www.bco-dmo.org/dataset/809612/data</v>
      </c>
      <c r="E464" s="13" t="s">
        <v>32</v>
      </c>
      <c r="F464" s="11">
        <v>82.527299999999997</v>
      </c>
      <c r="G464" s="11">
        <v>-149.50200000000001</v>
      </c>
      <c r="H464" s="11">
        <v>1900.7</v>
      </c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4.5">
      <c r="A465" s="11">
        <v>1.8</v>
      </c>
      <c r="B465" s="11">
        <v>0.01</v>
      </c>
      <c r="C465" s="13">
        <f t="shared" ref="C465:D465" si="239">C464</f>
        <v>1</v>
      </c>
      <c r="D465" s="15" t="str">
        <f t="shared" si="239"/>
        <v>https://www.bco-dmo.org/dataset/809612/data</v>
      </c>
      <c r="E465" s="13" t="s">
        <v>32</v>
      </c>
      <c r="F465" s="11">
        <v>82.527299999999997</v>
      </c>
      <c r="G465" s="11">
        <v>-149.50200000000001</v>
      </c>
      <c r="H465" s="11">
        <v>2200.4</v>
      </c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4.5">
      <c r="A466" s="11">
        <v>1.79</v>
      </c>
      <c r="B466" s="11">
        <v>0.06</v>
      </c>
      <c r="C466" s="13">
        <f t="shared" ref="C466:D466" si="240">C465</f>
        <v>1</v>
      </c>
      <c r="D466" s="15" t="str">
        <f t="shared" si="240"/>
        <v>https://www.bco-dmo.org/dataset/809612/data</v>
      </c>
      <c r="E466" s="13" t="s">
        <v>32</v>
      </c>
      <c r="F466" s="11">
        <v>82.527299999999997</v>
      </c>
      <c r="G466" s="11">
        <v>-149.50200000000001</v>
      </c>
      <c r="H466" s="11">
        <v>2501</v>
      </c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4.5">
      <c r="A467" s="11">
        <v>1.77</v>
      </c>
      <c r="B467" s="11">
        <v>0.08</v>
      </c>
      <c r="C467" s="13">
        <f t="shared" ref="C467:D467" si="241">C466</f>
        <v>1</v>
      </c>
      <c r="D467" s="15" t="str">
        <f t="shared" si="241"/>
        <v>https://www.bco-dmo.org/dataset/809612/data</v>
      </c>
      <c r="E467" s="13" t="s">
        <v>32</v>
      </c>
      <c r="F467" s="11">
        <v>82.527299999999997</v>
      </c>
      <c r="G467" s="11">
        <v>-149.50200000000001</v>
      </c>
      <c r="H467" s="11">
        <v>2783.6</v>
      </c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4.5">
      <c r="A468" s="11">
        <v>1.78</v>
      </c>
      <c r="B468" s="11">
        <v>0</v>
      </c>
      <c r="C468" s="13">
        <f t="shared" ref="C468:D468" si="242">C467</f>
        <v>1</v>
      </c>
      <c r="D468" s="15" t="str">
        <f t="shared" si="242"/>
        <v>https://www.bco-dmo.org/dataset/809612/data</v>
      </c>
      <c r="E468" s="13" t="s">
        <v>32</v>
      </c>
      <c r="F468" s="11">
        <v>82.527299999999997</v>
      </c>
      <c r="G468" s="11">
        <v>-149.50200000000001</v>
      </c>
      <c r="H468" s="11">
        <v>2882.7</v>
      </c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4.5">
      <c r="A469" s="11">
        <v>1.9</v>
      </c>
      <c r="B469" s="11">
        <v>0.12</v>
      </c>
      <c r="C469" s="13">
        <f t="shared" ref="C469:D469" si="243">C468</f>
        <v>1</v>
      </c>
      <c r="D469" s="15" t="str">
        <f t="shared" si="243"/>
        <v>https://www.bco-dmo.org/dataset/809612/data</v>
      </c>
      <c r="E469" s="13" t="s">
        <v>32</v>
      </c>
      <c r="F469" s="11">
        <v>82.527299999999997</v>
      </c>
      <c r="G469" s="11">
        <v>-149.50200000000001</v>
      </c>
      <c r="H469" s="11">
        <v>2907.9</v>
      </c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4.5">
      <c r="A470" s="11">
        <v>2.13</v>
      </c>
      <c r="B470" s="11">
        <v>7.0000000000000007E-2</v>
      </c>
      <c r="C470" s="13">
        <f t="shared" ref="C470:D470" si="244">C469</f>
        <v>1</v>
      </c>
      <c r="D470" s="15" t="str">
        <f t="shared" si="244"/>
        <v>https://www.bco-dmo.org/dataset/809612/data</v>
      </c>
      <c r="E470" s="13" t="s">
        <v>32</v>
      </c>
      <c r="F470" s="11">
        <v>80.369399999999999</v>
      </c>
      <c r="G470" s="11">
        <v>-149.85499999999999</v>
      </c>
      <c r="H470" s="11">
        <v>48.7</v>
      </c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4.5">
      <c r="A471" s="11">
        <v>2</v>
      </c>
      <c r="B471" s="11">
        <v>7.0000000000000007E-2</v>
      </c>
      <c r="C471" s="13">
        <f t="shared" ref="C471:D471" si="245">C470</f>
        <v>1</v>
      </c>
      <c r="D471" s="15" t="str">
        <f t="shared" si="245"/>
        <v>https://www.bco-dmo.org/dataset/809612/data</v>
      </c>
      <c r="E471" s="13" t="s">
        <v>32</v>
      </c>
      <c r="F471" s="11">
        <v>80.369399999999999</v>
      </c>
      <c r="G471" s="11">
        <v>-149.85499999999999</v>
      </c>
      <c r="H471" s="11">
        <v>65.7</v>
      </c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4.5">
      <c r="A472" s="11">
        <v>1.9</v>
      </c>
      <c r="B472" s="11">
        <v>7.0000000000000007E-2</v>
      </c>
      <c r="C472" s="13">
        <f t="shared" ref="C472:D472" si="246">C471</f>
        <v>1</v>
      </c>
      <c r="D472" s="15" t="str">
        <f t="shared" si="246"/>
        <v>https://www.bco-dmo.org/dataset/809612/data</v>
      </c>
      <c r="E472" s="13" t="s">
        <v>32</v>
      </c>
      <c r="F472" s="11">
        <v>80.369399999999999</v>
      </c>
      <c r="G472" s="11">
        <v>-149.85499999999999</v>
      </c>
      <c r="H472" s="11">
        <v>90.8</v>
      </c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4.5">
      <c r="A473" s="11">
        <v>1.75</v>
      </c>
      <c r="B473" s="11">
        <v>0.11</v>
      </c>
      <c r="C473" s="13">
        <f t="shared" ref="C473:D473" si="247">C472</f>
        <v>1</v>
      </c>
      <c r="D473" s="15" t="str">
        <f t="shared" si="247"/>
        <v>https://www.bco-dmo.org/dataset/809612/data</v>
      </c>
      <c r="E473" s="13" t="s">
        <v>32</v>
      </c>
      <c r="F473" s="11">
        <v>80.369399999999999</v>
      </c>
      <c r="G473" s="11">
        <v>-149.85499999999999</v>
      </c>
      <c r="H473" s="11">
        <v>119.8</v>
      </c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4.5">
      <c r="A474" s="11">
        <v>1.74</v>
      </c>
      <c r="B474" s="11">
        <v>0.04</v>
      </c>
      <c r="C474" s="13">
        <f t="shared" ref="C474:D474" si="248">C473</f>
        <v>1</v>
      </c>
      <c r="D474" s="15" t="str">
        <f t="shared" si="248"/>
        <v>https://www.bco-dmo.org/dataset/809612/data</v>
      </c>
      <c r="E474" s="13" t="s">
        <v>32</v>
      </c>
      <c r="F474" s="11">
        <v>80.369399999999999</v>
      </c>
      <c r="G474" s="11">
        <v>-149.85499999999999</v>
      </c>
      <c r="H474" s="11">
        <v>149.9</v>
      </c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4.5">
      <c r="A475" s="11">
        <v>1.81</v>
      </c>
      <c r="B475" s="11">
        <v>0.05</v>
      </c>
      <c r="C475" s="13">
        <f t="shared" ref="C475:D475" si="249">C474</f>
        <v>1</v>
      </c>
      <c r="D475" s="15" t="str">
        <f t="shared" si="249"/>
        <v>https://www.bco-dmo.org/dataset/809612/data</v>
      </c>
      <c r="E475" s="13" t="s">
        <v>32</v>
      </c>
      <c r="F475" s="11">
        <v>80.369399999999999</v>
      </c>
      <c r="G475" s="11">
        <v>-149.85499999999999</v>
      </c>
      <c r="H475" s="11">
        <v>189.9</v>
      </c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4.5">
      <c r="A476" s="11">
        <v>1.74</v>
      </c>
      <c r="B476" s="11">
        <v>0.02</v>
      </c>
      <c r="C476" s="13">
        <f t="shared" ref="C476:D476" si="250">C475</f>
        <v>1</v>
      </c>
      <c r="D476" s="15" t="str">
        <f t="shared" si="250"/>
        <v>https://www.bco-dmo.org/dataset/809612/data</v>
      </c>
      <c r="E476" s="13" t="s">
        <v>32</v>
      </c>
      <c r="F476" s="11">
        <v>80.369399999999999</v>
      </c>
      <c r="G476" s="11">
        <v>-149.85499999999999</v>
      </c>
      <c r="H476" s="11">
        <v>266.10000000000002</v>
      </c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4.5">
      <c r="A477" s="11">
        <v>1.75</v>
      </c>
      <c r="B477" s="11">
        <v>0.01</v>
      </c>
      <c r="C477" s="13">
        <f t="shared" ref="C477:D477" si="251">C476</f>
        <v>1</v>
      </c>
      <c r="D477" s="15" t="str">
        <f t="shared" si="251"/>
        <v>https://www.bco-dmo.org/dataset/809612/data</v>
      </c>
      <c r="E477" s="13" t="s">
        <v>32</v>
      </c>
      <c r="F477" s="11">
        <v>80.369399999999999</v>
      </c>
      <c r="G477" s="11">
        <v>-149.85499999999999</v>
      </c>
      <c r="H477" s="11">
        <v>340.2</v>
      </c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4.5">
      <c r="A478" s="11">
        <v>1.86</v>
      </c>
      <c r="B478" s="11">
        <v>0.04</v>
      </c>
      <c r="C478" s="13">
        <f t="shared" ref="C478:D478" si="252">C477</f>
        <v>1</v>
      </c>
      <c r="D478" s="15" t="str">
        <f t="shared" si="252"/>
        <v>https://www.bco-dmo.org/dataset/809612/data</v>
      </c>
      <c r="E478" s="13" t="s">
        <v>32</v>
      </c>
      <c r="F478" s="11">
        <v>80.369399999999999</v>
      </c>
      <c r="G478" s="11">
        <v>-149.85499999999999</v>
      </c>
      <c r="H478" s="11">
        <v>416</v>
      </c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4.5">
      <c r="A479" s="11">
        <v>1.84</v>
      </c>
      <c r="B479" s="11">
        <v>0.08</v>
      </c>
      <c r="C479" s="13">
        <f t="shared" ref="C479:D479" si="253">C478</f>
        <v>1</v>
      </c>
      <c r="D479" s="15" t="str">
        <f t="shared" si="253"/>
        <v>https://www.bco-dmo.org/dataset/809612/data</v>
      </c>
      <c r="E479" s="13" t="s">
        <v>32</v>
      </c>
      <c r="F479" s="11">
        <v>80.443600000000004</v>
      </c>
      <c r="G479" s="11">
        <v>-149.27799999999999</v>
      </c>
      <c r="H479" s="11">
        <v>500.6</v>
      </c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4.5">
      <c r="A480" s="11">
        <v>1.87</v>
      </c>
      <c r="B480" s="11">
        <v>0.09</v>
      </c>
      <c r="C480" s="13">
        <f t="shared" ref="C480:D480" si="254">C479</f>
        <v>1</v>
      </c>
      <c r="D480" s="15" t="str">
        <f t="shared" si="254"/>
        <v>https://www.bco-dmo.org/dataset/809612/data</v>
      </c>
      <c r="E480" s="13" t="s">
        <v>32</v>
      </c>
      <c r="F480" s="11">
        <v>80.443600000000004</v>
      </c>
      <c r="G480" s="11">
        <v>-149.27799999999999</v>
      </c>
      <c r="H480" s="11">
        <v>710.5</v>
      </c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4.5">
      <c r="A481" s="11">
        <v>1.76</v>
      </c>
      <c r="B481" s="11">
        <v>0</v>
      </c>
      <c r="C481" s="13">
        <f t="shared" ref="C481:D481" si="255">C480</f>
        <v>1</v>
      </c>
      <c r="D481" s="15" t="str">
        <f t="shared" si="255"/>
        <v>https://www.bco-dmo.org/dataset/809612/data</v>
      </c>
      <c r="E481" s="13" t="s">
        <v>32</v>
      </c>
      <c r="F481" s="11">
        <v>80.443600000000004</v>
      </c>
      <c r="G481" s="11">
        <v>-149.27799999999999</v>
      </c>
      <c r="H481" s="11">
        <v>1049.0999999999999</v>
      </c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4.5">
      <c r="A482" s="11">
        <v>1.78</v>
      </c>
      <c r="B482" s="11">
        <v>0.05</v>
      </c>
      <c r="C482" s="13">
        <f t="shared" ref="C482:D482" si="256">C481</f>
        <v>1</v>
      </c>
      <c r="D482" s="15" t="str">
        <f t="shared" si="256"/>
        <v>https://www.bco-dmo.org/dataset/809612/data</v>
      </c>
      <c r="E482" s="13" t="s">
        <v>32</v>
      </c>
      <c r="F482" s="11">
        <v>80.443600000000004</v>
      </c>
      <c r="G482" s="11">
        <v>-149.27799999999999</v>
      </c>
      <c r="H482" s="11">
        <v>1400</v>
      </c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4.5">
      <c r="A483" s="11">
        <v>1.79</v>
      </c>
      <c r="B483" s="11">
        <v>0.04</v>
      </c>
      <c r="C483" s="13">
        <f t="shared" ref="C483:D483" si="257">C482</f>
        <v>1</v>
      </c>
      <c r="D483" s="15" t="str">
        <f t="shared" si="257"/>
        <v>https://www.bco-dmo.org/dataset/809612/data</v>
      </c>
      <c r="E483" s="13" t="s">
        <v>32</v>
      </c>
      <c r="F483" s="11">
        <v>80.443600000000004</v>
      </c>
      <c r="G483" s="11">
        <v>-149.27799999999999</v>
      </c>
      <c r="H483" s="11">
        <v>1751.3</v>
      </c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4.5">
      <c r="A484" s="11">
        <v>1.8</v>
      </c>
      <c r="B484" s="11">
        <v>0.09</v>
      </c>
      <c r="C484" s="13">
        <f t="shared" ref="C484:D484" si="258">C483</f>
        <v>1</v>
      </c>
      <c r="D484" s="15" t="str">
        <f t="shared" si="258"/>
        <v>https://www.bco-dmo.org/dataset/809612/data</v>
      </c>
      <c r="E484" s="13" t="s">
        <v>32</v>
      </c>
      <c r="F484" s="11">
        <v>80.443600000000004</v>
      </c>
      <c r="G484" s="11">
        <v>-149.27799999999999</v>
      </c>
      <c r="H484" s="11">
        <v>2100.9</v>
      </c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4.5">
      <c r="A485" s="11">
        <v>1.72</v>
      </c>
      <c r="B485" s="11">
        <v>0.09</v>
      </c>
      <c r="C485" s="13">
        <f t="shared" ref="C485:D485" si="259">C484</f>
        <v>1</v>
      </c>
      <c r="D485" s="15" t="str">
        <f t="shared" si="259"/>
        <v>https://www.bco-dmo.org/dataset/809612/data</v>
      </c>
      <c r="E485" s="13" t="s">
        <v>32</v>
      </c>
      <c r="F485" s="11">
        <v>80.443600000000004</v>
      </c>
      <c r="G485" s="11">
        <v>-149.27799999999999</v>
      </c>
      <c r="H485" s="11">
        <v>2450.5</v>
      </c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4.5">
      <c r="A486" s="11">
        <v>1.74</v>
      </c>
      <c r="B486" s="11">
        <v>0.12</v>
      </c>
      <c r="C486" s="13">
        <f t="shared" ref="C486:D486" si="260">C485</f>
        <v>1</v>
      </c>
      <c r="D486" s="15" t="str">
        <f t="shared" si="260"/>
        <v>https://www.bco-dmo.org/dataset/809612/data</v>
      </c>
      <c r="E486" s="13" t="s">
        <v>32</v>
      </c>
      <c r="F486" s="11">
        <v>80.443600000000004</v>
      </c>
      <c r="G486" s="11">
        <v>-149.27799999999999</v>
      </c>
      <c r="H486" s="11">
        <v>2900.4</v>
      </c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4.5">
      <c r="A487" s="11">
        <v>1.73</v>
      </c>
      <c r="B487" s="11">
        <v>0.05</v>
      </c>
      <c r="C487" s="13">
        <f t="shared" ref="C487:D487" si="261">C486</f>
        <v>1</v>
      </c>
      <c r="D487" s="15" t="str">
        <f t="shared" si="261"/>
        <v>https://www.bco-dmo.org/dataset/809612/data</v>
      </c>
      <c r="E487" s="13" t="s">
        <v>32</v>
      </c>
      <c r="F487" s="11">
        <v>80.443600000000004</v>
      </c>
      <c r="G487" s="11">
        <v>-149.27799999999999</v>
      </c>
      <c r="H487" s="11">
        <v>3299.7</v>
      </c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4.5">
      <c r="A488" s="11">
        <v>1.73</v>
      </c>
      <c r="B488" s="11">
        <v>0.11</v>
      </c>
      <c r="C488" s="13">
        <f t="shared" ref="C488:D488" si="262">C487</f>
        <v>1</v>
      </c>
      <c r="D488" s="15" t="str">
        <f t="shared" si="262"/>
        <v>https://www.bco-dmo.org/dataset/809612/data</v>
      </c>
      <c r="E488" s="13" t="s">
        <v>32</v>
      </c>
      <c r="F488" s="11">
        <v>80.443600000000004</v>
      </c>
      <c r="G488" s="11">
        <v>-149.27799999999999</v>
      </c>
      <c r="H488" s="11">
        <v>3650.4</v>
      </c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4.5">
      <c r="A489" s="11">
        <v>1.83</v>
      </c>
      <c r="B489" s="11">
        <v>0.08</v>
      </c>
      <c r="C489" s="13">
        <f t="shared" ref="C489:D489" si="263">C488</f>
        <v>1</v>
      </c>
      <c r="D489" s="15" t="str">
        <f t="shared" si="263"/>
        <v>https://www.bco-dmo.org/dataset/809612/data</v>
      </c>
      <c r="E489" s="13" t="s">
        <v>32</v>
      </c>
      <c r="F489" s="11">
        <v>80.443600000000004</v>
      </c>
      <c r="G489" s="11">
        <v>-149.27799999999999</v>
      </c>
      <c r="H489" s="11">
        <v>3730.4</v>
      </c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4.5">
      <c r="A490" s="11">
        <v>1.73</v>
      </c>
      <c r="B490" s="11">
        <v>0.03</v>
      </c>
      <c r="C490" s="13">
        <f t="shared" ref="C490:D490" si="264">C489</f>
        <v>1</v>
      </c>
      <c r="D490" s="15" t="str">
        <f t="shared" si="264"/>
        <v>https://www.bco-dmo.org/dataset/809612/data</v>
      </c>
      <c r="E490" s="13" t="s">
        <v>32</v>
      </c>
      <c r="F490" s="11">
        <v>80.443600000000004</v>
      </c>
      <c r="G490" s="11">
        <v>-149.27799999999999</v>
      </c>
      <c r="H490" s="11">
        <v>3780.4</v>
      </c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4.5">
      <c r="A491" s="11">
        <v>2.2599999999999998</v>
      </c>
      <c r="B491" s="11">
        <v>7.0000000000000007E-2</v>
      </c>
      <c r="C491" s="13">
        <f t="shared" ref="C491:D491" si="265">C490</f>
        <v>1</v>
      </c>
      <c r="D491" s="15" t="str">
        <f t="shared" si="265"/>
        <v>https://www.bco-dmo.org/dataset/809612/data</v>
      </c>
      <c r="E491" s="13" t="s">
        <v>32</v>
      </c>
      <c r="F491" s="11">
        <v>77.507900000000006</v>
      </c>
      <c r="G491" s="11">
        <v>-148.012</v>
      </c>
      <c r="H491" s="11">
        <v>60.1</v>
      </c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4.5">
      <c r="A492" s="11">
        <v>1.86</v>
      </c>
      <c r="B492" s="12" t="s">
        <v>30</v>
      </c>
      <c r="C492" s="13">
        <f t="shared" ref="C492:D492" si="266">C491</f>
        <v>1</v>
      </c>
      <c r="D492" s="15" t="str">
        <f t="shared" si="266"/>
        <v>https://www.bco-dmo.org/dataset/809612/data</v>
      </c>
      <c r="E492" s="13" t="s">
        <v>32</v>
      </c>
      <c r="F492" s="11">
        <v>77.507900000000006</v>
      </c>
      <c r="G492" s="11">
        <v>-148.012</v>
      </c>
      <c r="H492" s="11">
        <v>90</v>
      </c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4.5">
      <c r="A493" s="11">
        <v>1.84</v>
      </c>
      <c r="B493" s="11">
        <v>0.02</v>
      </c>
      <c r="C493" s="13">
        <f t="shared" ref="C493:D493" si="267">C492</f>
        <v>1</v>
      </c>
      <c r="D493" s="15" t="str">
        <f t="shared" si="267"/>
        <v>https://www.bco-dmo.org/dataset/809612/data</v>
      </c>
      <c r="E493" s="13" t="s">
        <v>32</v>
      </c>
      <c r="F493" s="11">
        <v>77.507900000000006</v>
      </c>
      <c r="G493" s="11">
        <v>-148.012</v>
      </c>
      <c r="H493" s="11">
        <v>120.2</v>
      </c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4.5">
      <c r="A494" s="11">
        <v>1.74</v>
      </c>
      <c r="B494" s="11">
        <v>0.06</v>
      </c>
      <c r="C494" s="13">
        <f t="shared" ref="C494:D494" si="268">C493</f>
        <v>1</v>
      </c>
      <c r="D494" s="15" t="str">
        <f t="shared" si="268"/>
        <v>https://www.bco-dmo.org/dataset/809612/data</v>
      </c>
      <c r="E494" s="13" t="s">
        <v>32</v>
      </c>
      <c r="F494" s="11">
        <v>77.507900000000006</v>
      </c>
      <c r="G494" s="11">
        <v>-148.012</v>
      </c>
      <c r="H494" s="11">
        <v>150.1</v>
      </c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4.5">
      <c r="A495" s="11">
        <v>1.75</v>
      </c>
      <c r="B495" s="11">
        <v>0.1</v>
      </c>
      <c r="C495" s="13">
        <f t="shared" ref="C495:D495" si="269">C494</f>
        <v>1</v>
      </c>
      <c r="D495" s="15" t="str">
        <f t="shared" si="269"/>
        <v>https://www.bco-dmo.org/dataset/809612/data</v>
      </c>
      <c r="E495" s="13" t="s">
        <v>32</v>
      </c>
      <c r="F495" s="11">
        <v>77.507900000000006</v>
      </c>
      <c r="G495" s="11">
        <v>-148.012</v>
      </c>
      <c r="H495" s="11">
        <v>190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4.5">
      <c r="A496" s="11">
        <v>1.83</v>
      </c>
      <c r="B496" s="11">
        <v>0.14000000000000001</v>
      </c>
      <c r="C496" s="13">
        <f t="shared" ref="C496:D496" si="270">C495</f>
        <v>1</v>
      </c>
      <c r="D496" s="15" t="str">
        <f t="shared" si="270"/>
        <v>https://www.bco-dmo.org/dataset/809612/data</v>
      </c>
      <c r="E496" s="13" t="s">
        <v>32</v>
      </c>
      <c r="F496" s="11">
        <v>77.507900000000006</v>
      </c>
      <c r="G496" s="11">
        <v>-148.012</v>
      </c>
      <c r="H496" s="11">
        <v>245.2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4.5">
      <c r="A497" s="11">
        <v>1.51</v>
      </c>
      <c r="B497" s="11">
        <v>0.03</v>
      </c>
      <c r="C497" s="13">
        <f t="shared" ref="C497:D497" si="271">C496</f>
        <v>1</v>
      </c>
      <c r="D497" s="15" t="str">
        <f t="shared" si="271"/>
        <v>https://www.bco-dmo.org/dataset/809612/data</v>
      </c>
      <c r="E497" s="13" t="s">
        <v>32</v>
      </c>
      <c r="F497" s="11">
        <v>77.507900000000006</v>
      </c>
      <c r="G497" s="11">
        <v>-148.012</v>
      </c>
      <c r="H497" s="11">
        <v>350.6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4.5">
      <c r="A498" s="11">
        <v>1.94</v>
      </c>
      <c r="B498" s="11">
        <v>0.03</v>
      </c>
      <c r="C498" s="13">
        <f t="shared" ref="C498:D498" si="272">C497</f>
        <v>1</v>
      </c>
      <c r="D498" s="15" t="str">
        <f t="shared" si="272"/>
        <v>https://www.bco-dmo.org/dataset/809612/data</v>
      </c>
      <c r="E498" s="13" t="s">
        <v>32</v>
      </c>
      <c r="F498" s="11">
        <v>77.507900000000006</v>
      </c>
      <c r="G498" s="11">
        <v>-148.012</v>
      </c>
      <c r="H498" s="11">
        <v>450.3</v>
      </c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4.5">
      <c r="A499" s="11">
        <v>1.84</v>
      </c>
      <c r="B499" s="11">
        <v>0.03</v>
      </c>
      <c r="C499" s="13">
        <f t="shared" ref="C499:D499" si="273">C498</f>
        <v>1</v>
      </c>
      <c r="D499" s="15" t="str">
        <f t="shared" si="273"/>
        <v>https://www.bco-dmo.org/dataset/809612/data</v>
      </c>
      <c r="E499" s="13" t="s">
        <v>32</v>
      </c>
      <c r="F499" s="11">
        <v>77.426299999999998</v>
      </c>
      <c r="G499" s="11">
        <v>-147.78</v>
      </c>
      <c r="H499" s="11">
        <v>602</v>
      </c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4.5">
      <c r="A500" s="11">
        <v>1.9</v>
      </c>
      <c r="B500" s="11">
        <v>0.08</v>
      </c>
      <c r="C500" s="13">
        <f t="shared" ref="C500:D500" si="274">C499</f>
        <v>1</v>
      </c>
      <c r="D500" s="15" t="str">
        <f t="shared" si="274"/>
        <v>https://www.bco-dmo.org/dataset/809612/data</v>
      </c>
      <c r="E500" s="13" t="s">
        <v>32</v>
      </c>
      <c r="F500" s="11">
        <v>77.426299999999998</v>
      </c>
      <c r="G500" s="11">
        <v>-147.78</v>
      </c>
      <c r="H500" s="11">
        <v>901.4</v>
      </c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4.5">
      <c r="A501" s="11">
        <v>1.71</v>
      </c>
      <c r="B501" s="11">
        <v>0.05</v>
      </c>
      <c r="C501" s="13">
        <f t="shared" ref="C501:D501" si="275">C500</f>
        <v>1</v>
      </c>
      <c r="D501" s="15" t="str">
        <f t="shared" si="275"/>
        <v>https://www.bco-dmo.org/dataset/809612/data</v>
      </c>
      <c r="E501" s="13" t="s">
        <v>32</v>
      </c>
      <c r="F501" s="11">
        <v>77.426299999999998</v>
      </c>
      <c r="G501" s="11">
        <v>-147.78</v>
      </c>
      <c r="H501" s="11">
        <v>1200.3</v>
      </c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4.5">
      <c r="A502" s="11">
        <v>1.89</v>
      </c>
      <c r="B502" s="11">
        <v>0.02</v>
      </c>
      <c r="C502" s="13">
        <f t="shared" ref="C502:D502" si="276">C501</f>
        <v>1</v>
      </c>
      <c r="D502" s="15" t="str">
        <f t="shared" si="276"/>
        <v>https://www.bco-dmo.org/dataset/809612/data</v>
      </c>
      <c r="E502" s="13" t="s">
        <v>32</v>
      </c>
      <c r="F502" s="11">
        <v>77.426299999999998</v>
      </c>
      <c r="G502" s="11">
        <v>-147.78</v>
      </c>
      <c r="H502" s="11">
        <v>1500</v>
      </c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4.5">
      <c r="A503" s="11">
        <v>1.7</v>
      </c>
      <c r="B503" s="11">
        <v>0.03</v>
      </c>
      <c r="C503" s="13">
        <f t="shared" ref="C503:D503" si="277">C502</f>
        <v>1</v>
      </c>
      <c r="D503" s="15" t="str">
        <f t="shared" si="277"/>
        <v>https://www.bco-dmo.org/dataset/809612/data</v>
      </c>
      <c r="E503" s="13" t="s">
        <v>32</v>
      </c>
      <c r="F503" s="11">
        <v>77.426299999999998</v>
      </c>
      <c r="G503" s="11">
        <v>-147.78</v>
      </c>
      <c r="H503" s="11">
        <v>1800.1</v>
      </c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4.5">
      <c r="A504" s="11">
        <v>1.77</v>
      </c>
      <c r="B504" s="11">
        <v>0.04</v>
      </c>
      <c r="C504" s="13">
        <f t="shared" ref="C504:D504" si="278">C503</f>
        <v>1</v>
      </c>
      <c r="D504" s="15" t="str">
        <f t="shared" si="278"/>
        <v>https://www.bco-dmo.org/dataset/809612/data</v>
      </c>
      <c r="E504" s="13" t="s">
        <v>32</v>
      </c>
      <c r="F504" s="11">
        <v>77.426299999999998</v>
      </c>
      <c r="G504" s="11">
        <v>-147.78</v>
      </c>
      <c r="H504" s="11">
        <v>2449.6999999999998</v>
      </c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4.5">
      <c r="A505" s="11">
        <v>1.77</v>
      </c>
      <c r="B505" s="11">
        <v>0.11</v>
      </c>
      <c r="C505" s="13">
        <f t="shared" ref="C505:D505" si="279">C504</f>
        <v>1</v>
      </c>
      <c r="D505" s="15" t="str">
        <f t="shared" si="279"/>
        <v>https://www.bco-dmo.org/dataset/809612/data</v>
      </c>
      <c r="E505" s="13" t="s">
        <v>32</v>
      </c>
      <c r="F505" s="11">
        <v>77.426299999999998</v>
      </c>
      <c r="G505" s="11">
        <v>-147.78</v>
      </c>
      <c r="H505" s="11">
        <v>2849.8</v>
      </c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4.5">
      <c r="A506" s="11">
        <v>1.83</v>
      </c>
      <c r="B506" s="11">
        <v>0.04</v>
      </c>
      <c r="C506" s="13">
        <f t="shared" ref="C506:D506" si="280">C505</f>
        <v>1</v>
      </c>
      <c r="D506" s="15" t="str">
        <f t="shared" si="280"/>
        <v>https://www.bco-dmo.org/dataset/809612/data</v>
      </c>
      <c r="E506" s="13" t="s">
        <v>32</v>
      </c>
      <c r="F506" s="11">
        <v>77.426299999999998</v>
      </c>
      <c r="G506" s="11">
        <v>-147.78</v>
      </c>
      <c r="H506" s="11">
        <v>3300.2</v>
      </c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4.5">
      <c r="A507" s="11">
        <v>1.75</v>
      </c>
      <c r="B507" s="11">
        <v>0.1</v>
      </c>
      <c r="C507" s="13">
        <f t="shared" ref="C507:D507" si="281">C506</f>
        <v>1</v>
      </c>
      <c r="D507" s="15" t="str">
        <f t="shared" si="281"/>
        <v>https://www.bco-dmo.org/dataset/809612/data</v>
      </c>
      <c r="E507" s="13" t="s">
        <v>32</v>
      </c>
      <c r="F507" s="11">
        <v>77.426299999999998</v>
      </c>
      <c r="G507" s="11">
        <v>-147.78</v>
      </c>
      <c r="H507" s="11">
        <v>3667.1</v>
      </c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4.5">
      <c r="A508" s="11">
        <v>1.83</v>
      </c>
      <c r="B508" s="11">
        <v>0.09</v>
      </c>
      <c r="C508" s="13">
        <f t="shared" ref="C508:D508" si="282">C507</f>
        <v>1</v>
      </c>
      <c r="D508" s="15" t="str">
        <f t="shared" si="282"/>
        <v>https://www.bco-dmo.org/dataset/809612/data</v>
      </c>
      <c r="E508" s="13" t="s">
        <v>32</v>
      </c>
      <c r="F508" s="11">
        <v>77.426299999999998</v>
      </c>
      <c r="G508" s="11">
        <v>-147.78</v>
      </c>
      <c r="H508" s="11">
        <v>3742</v>
      </c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4.5">
      <c r="A509" s="11">
        <v>1.67</v>
      </c>
      <c r="B509" s="11">
        <v>0.05</v>
      </c>
      <c r="C509" s="13">
        <f t="shared" ref="C509:D509" si="283">C508</f>
        <v>1</v>
      </c>
      <c r="D509" s="15" t="str">
        <f t="shared" si="283"/>
        <v>https://www.bco-dmo.org/dataset/809612/data</v>
      </c>
      <c r="E509" s="13" t="s">
        <v>32</v>
      </c>
      <c r="F509" s="11">
        <v>77.426299999999998</v>
      </c>
      <c r="G509" s="11">
        <v>-147.78</v>
      </c>
      <c r="H509" s="11">
        <v>3791.4</v>
      </c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4.5">
      <c r="A510" s="11">
        <v>1.78</v>
      </c>
      <c r="B510" s="11">
        <v>0.03</v>
      </c>
      <c r="C510" s="13">
        <f t="shared" ref="C510:D510" si="284">C509</f>
        <v>1</v>
      </c>
      <c r="D510" s="15" t="str">
        <f t="shared" si="284"/>
        <v>https://www.bco-dmo.org/dataset/809612/data</v>
      </c>
      <c r="E510" s="13" t="s">
        <v>32</v>
      </c>
      <c r="F510" s="11">
        <v>75.005300000000005</v>
      </c>
      <c r="G510" s="11">
        <v>-149.86000000000001</v>
      </c>
      <c r="H510" s="11">
        <v>600.5</v>
      </c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4.5">
      <c r="A511" s="11">
        <v>2.0299999999999998</v>
      </c>
      <c r="B511" s="11">
        <v>0.03</v>
      </c>
      <c r="C511" s="13">
        <f t="shared" ref="C511:D511" si="285">C510</f>
        <v>1</v>
      </c>
      <c r="D511" s="15" t="str">
        <f t="shared" si="285"/>
        <v>https://www.bco-dmo.org/dataset/809612/data</v>
      </c>
      <c r="E511" s="13" t="s">
        <v>32</v>
      </c>
      <c r="F511" s="11">
        <v>75.005300000000005</v>
      </c>
      <c r="G511" s="11">
        <v>-149.86000000000001</v>
      </c>
      <c r="H511" s="11">
        <v>801.6</v>
      </c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4.5">
      <c r="A512" s="11">
        <v>1.93</v>
      </c>
      <c r="B512" s="11">
        <v>0.04</v>
      </c>
      <c r="C512" s="13">
        <f t="shared" ref="C512:D512" si="286">C511</f>
        <v>1</v>
      </c>
      <c r="D512" s="15" t="str">
        <f t="shared" si="286"/>
        <v>https://www.bco-dmo.org/dataset/809612/data</v>
      </c>
      <c r="E512" s="13" t="s">
        <v>32</v>
      </c>
      <c r="F512" s="11">
        <v>75.005300000000005</v>
      </c>
      <c r="G512" s="11">
        <v>-149.86000000000001</v>
      </c>
      <c r="H512" s="11">
        <v>1001.9</v>
      </c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4.5">
      <c r="A513" s="11">
        <v>1.61</v>
      </c>
      <c r="B513" s="12" t="s">
        <v>30</v>
      </c>
      <c r="C513" s="13">
        <f t="shared" ref="C513:D513" si="287">C512</f>
        <v>1</v>
      </c>
      <c r="D513" s="15" t="str">
        <f t="shared" si="287"/>
        <v>https://www.bco-dmo.org/dataset/809612/data</v>
      </c>
      <c r="E513" s="13" t="s">
        <v>32</v>
      </c>
      <c r="F513" s="11">
        <v>75.005300000000005</v>
      </c>
      <c r="G513" s="11">
        <v>-149.86000000000001</v>
      </c>
      <c r="H513" s="11">
        <v>1214.2</v>
      </c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4.5">
      <c r="A514" s="12" t="s">
        <v>30</v>
      </c>
      <c r="B514" s="12" t="s">
        <v>30</v>
      </c>
      <c r="C514" s="13">
        <f t="shared" ref="C514:D514" si="288">C513</f>
        <v>1</v>
      </c>
      <c r="D514" s="15" t="str">
        <f t="shared" si="288"/>
        <v>https://www.bco-dmo.org/dataset/809612/data</v>
      </c>
      <c r="E514" s="13" t="s">
        <v>32</v>
      </c>
      <c r="F514" s="11">
        <v>75.005300000000005</v>
      </c>
      <c r="G514" s="11">
        <v>-149.86000000000001</v>
      </c>
      <c r="H514" s="11">
        <v>1400.4</v>
      </c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4.5">
      <c r="A515" s="11">
        <v>1.73</v>
      </c>
      <c r="B515" s="11">
        <v>0.03</v>
      </c>
      <c r="C515" s="13">
        <f t="shared" ref="C515:D515" si="289">C514</f>
        <v>1</v>
      </c>
      <c r="D515" s="15" t="str">
        <f t="shared" si="289"/>
        <v>https://www.bco-dmo.org/dataset/809612/data</v>
      </c>
      <c r="E515" s="13" t="s">
        <v>32</v>
      </c>
      <c r="F515" s="11">
        <v>75.005300000000005</v>
      </c>
      <c r="G515" s="11">
        <v>-149.86000000000001</v>
      </c>
      <c r="H515" s="11">
        <v>1601.1</v>
      </c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4.5">
      <c r="A516" s="11">
        <v>1.74</v>
      </c>
      <c r="B516" s="11">
        <v>0.04</v>
      </c>
      <c r="C516" s="13">
        <f t="shared" ref="C516:D516" si="290">C515</f>
        <v>1</v>
      </c>
      <c r="D516" s="15" t="str">
        <f t="shared" si="290"/>
        <v>https://www.bco-dmo.org/dataset/809612/data</v>
      </c>
      <c r="E516" s="13" t="s">
        <v>32</v>
      </c>
      <c r="F516" s="11">
        <v>75.005300000000005</v>
      </c>
      <c r="G516" s="11">
        <v>-149.86000000000001</v>
      </c>
      <c r="H516" s="11">
        <v>2002</v>
      </c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4.5">
      <c r="A517" s="11">
        <v>1.75</v>
      </c>
      <c r="B517" s="11">
        <v>0.02</v>
      </c>
      <c r="C517" s="13">
        <f t="shared" ref="C517:D517" si="291">C516</f>
        <v>1</v>
      </c>
      <c r="D517" s="15" t="str">
        <f t="shared" si="291"/>
        <v>https://www.bco-dmo.org/dataset/809612/data</v>
      </c>
      <c r="E517" s="13" t="s">
        <v>32</v>
      </c>
      <c r="F517" s="11">
        <v>75.005300000000005</v>
      </c>
      <c r="G517" s="11">
        <v>-149.86000000000001</v>
      </c>
      <c r="H517" s="11">
        <v>2500.6999999999998</v>
      </c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4.5">
      <c r="A518" s="11">
        <v>1.61</v>
      </c>
      <c r="B518" s="11">
        <v>0.06</v>
      </c>
      <c r="C518" s="13">
        <f t="shared" ref="C518:D518" si="292">C517</f>
        <v>1</v>
      </c>
      <c r="D518" s="15" t="str">
        <f t="shared" si="292"/>
        <v>https://www.bco-dmo.org/dataset/809612/data</v>
      </c>
      <c r="E518" s="13" t="s">
        <v>32</v>
      </c>
      <c r="F518" s="11">
        <v>75.005300000000005</v>
      </c>
      <c r="G518" s="11">
        <v>-149.86000000000001</v>
      </c>
      <c r="H518" s="11">
        <v>2999.3</v>
      </c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4.5">
      <c r="A519" s="11">
        <v>1.6</v>
      </c>
      <c r="B519" s="11">
        <v>0.09</v>
      </c>
      <c r="C519" s="13">
        <f t="shared" ref="C519:D519" si="293">C518</f>
        <v>1</v>
      </c>
      <c r="D519" s="15" t="str">
        <f t="shared" si="293"/>
        <v>https://www.bco-dmo.org/dataset/809612/data</v>
      </c>
      <c r="E519" s="13" t="s">
        <v>32</v>
      </c>
      <c r="F519" s="11">
        <v>75.005300000000005</v>
      </c>
      <c r="G519" s="11">
        <v>-149.86000000000001</v>
      </c>
      <c r="H519" s="11">
        <v>3499.2</v>
      </c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4.5">
      <c r="A520" s="11">
        <v>1.68</v>
      </c>
      <c r="B520" s="11">
        <v>0.14000000000000001</v>
      </c>
      <c r="C520" s="13">
        <f t="shared" ref="C520:D520" si="294">C519</f>
        <v>1</v>
      </c>
      <c r="D520" s="15" t="str">
        <f t="shared" si="294"/>
        <v>https://www.bco-dmo.org/dataset/809612/data</v>
      </c>
      <c r="E520" s="13" t="s">
        <v>32</v>
      </c>
      <c r="F520" s="11">
        <v>75.005300000000005</v>
      </c>
      <c r="G520" s="11">
        <v>-149.86000000000001</v>
      </c>
      <c r="H520" s="11">
        <v>3747.8</v>
      </c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4.5">
      <c r="A521" s="11">
        <v>1.58</v>
      </c>
      <c r="B521" s="11">
        <v>0.15</v>
      </c>
      <c r="C521" s="13">
        <f t="shared" ref="C521:D521" si="295">C520</f>
        <v>1</v>
      </c>
      <c r="D521" s="15" t="str">
        <f t="shared" si="295"/>
        <v>https://www.bco-dmo.org/dataset/809612/data</v>
      </c>
      <c r="E521" s="13" t="s">
        <v>32</v>
      </c>
      <c r="F521" s="11">
        <v>75.005300000000005</v>
      </c>
      <c r="G521" s="11">
        <v>-149.86000000000001</v>
      </c>
      <c r="H521" s="11">
        <v>3800.7</v>
      </c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4.5">
      <c r="A522" s="11">
        <v>2.5</v>
      </c>
      <c r="B522" s="11">
        <v>0.03</v>
      </c>
      <c r="C522" s="13">
        <f t="shared" ref="C522:D522" si="296">C521</f>
        <v>1</v>
      </c>
      <c r="D522" s="15" t="str">
        <f t="shared" si="296"/>
        <v>https://www.bco-dmo.org/dataset/809612/data</v>
      </c>
      <c r="E522" s="13" t="s">
        <v>32</v>
      </c>
      <c r="F522" s="11">
        <v>73.505600000000001</v>
      </c>
      <c r="G522" s="11">
        <v>-156.80799999999999</v>
      </c>
      <c r="H522" s="11">
        <v>56.8</v>
      </c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4.5">
      <c r="A523" s="11">
        <v>2.4300000000000002</v>
      </c>
      <c r="B523" s="11">
        <v>0.03</v>
      </c>
      <c r="C523" s="13">
        <f t="shared" ref="C523:D523" si="297">C522</f>
        <v>1</v>
      </c>
      <c r="D523" s="15" t="str">
        <f t="shared" si="297"/>
        <v>https://www.bco-dmo.org/dataset/809612/data</v>
      </c>
      <c r="E523" s="13" t="s">
        <v>32</v>
      </c>
      <c r="F523" s="11">
        <v>73.505600000000001</v>
      </c>
      <c r="G523" s="11">
        <v>-156.80799999999999</v>
      </c>
      <c r="H523" s="11">
        <v>65.900000000000006</v>
      </c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4.5">
      <c r="A524" s="11">
        <v>1.99</v>
      </c>
      <c r="B524" s="11">
        <v>0.12</v>
      </c>
      <c r="C524" s="13">
        <f t="shared" ref="C524:D524" si="298">C523</f>
        <v>1</v>
      </c>
      <c r="D524" s="15" t="str">
        <f t="shared" si="298"/>
        <v>https://www.bco-dmo.org/dataset/809612/data</v>
      </c>
      <c r="E524" s="13" t="s">
        <v>32</v>
      </c>
      <c r="F524" s="11">
        <v>73.505600000000001</v>
      </c>
      <c r="G524" s="11">
        <v>-156.80799999999999</v>
      </c>
      <c r="H524" s="11">
        <v>84.9</v>
      </c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4.5">
      <c r="A525" s="11">
        <v>1.84</v>
      </c>
      <c r="B525" s="11">
        <v>0.05</v>
      </c>
      <c r="C525" s="13">
        <f t="shared" ref="C525:D525" si="299">C524</f>
        <v>1</v>
      </c>
      <c r="D525" s="15" t="str">
        <f t="shared" si="299"/>
        <v>https://www.bco-dmo.org/dataset/809612/data</v>
      </c>
      <c r="E525" s="13" t="s">
        <v>32</v>
      </c>
      <c r="F525" s="11">
        <v>73.505600000000001</v>
      </c>
      <c r="G525" s="11">
        <v>-156.80799999999999</v>
      </c>
      <c r="H525" s="11">
        <v>105.6</v>
      </c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4.5">
      <c r="A526" s="11">
        <v>1.84</v>
      </c>
      <c r="B526" s="11">
        <v>0.02</v>
      </c>
      <c r="C526" s="13">
        <f t="shared" ref="C526:D526" si="300">C525</f>
        <v>1</v>
      </c>
      <c r="D526" s="15" t="str">
        <f t="shared" si="300"/>
        <v>https://www.bco-dmo.org/dataset/809612/data</v>
      </c>
      <c r="E526" s="13" t="s">
        <v>32</v>
      </c>
      <c r="F526" s="11">
        <v>73.505600000000001</v>
      </c>
      <c r="G526" s="11">
        <v>-156.80799999999999</v>
      </c>
      <c r="H526" s="11">
        <v>125.3</v>
      </c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4.5">
      <c r="A527" s="11">
        <v>1.71</v>
      </c>
      <c r="B527" s="11">
        <v>0.04</v>
      </c>
      <c r="C527" s="13">
        <f t="shared" ref="C527:D527" si="301">C526</f>
        <v>1</v>
      </c>
      <c r="D527" s="15" t="str">
        <f t="shared" si="301"/>
        <v>https://www.bco-dmo.org/dataset/809612/data</v>
      </c>
      <c r="E527" s="13" t="s">
        <v>32</v>
      </c>
      <c r="F527" s="11">
        <v>73.505600000000001</v>
      </c>
      <c r="G527" s="11">
        <v>-156.80799999999999</v>
      </c>
      <c r="H527" s="11">
        <v>185.3</v>
      </c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4.5">
      <c r="A528" s="11">
        <v>1.75</v>
      </c>
      <c r="B528" s="11">
        <v>0.02</v>
      </c>
      <c r="C528" s="13">
        <f t="shared" ref="C528:D528" si="302">C527</f>
        <v>1</v>
      </c>
      <c r="D528" s="15" t="str">
        <f t="shared" si="302"/>
        <v>https://www.bco-dmo.org/dataset/809612/data</v>
      </c>
      <c r="E528" s="13" t="s">
        <v>32</v>
      </c>
      <c r="F528" s="11">
        <v>73.505600000000001</v>
      </c>
      <c r="G528" s="11">
        <v>-156.80799999999999</v>
      </c>
      <c r="H528" s="11">
        <v>235.4</v>
      </c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4.5">
      <c r="A529" s="11">
        <v>1.72</v>
      </c>
      <c r="B529" s="11">
        <v>0.03</v>
      </c>
      <c r="C529" s="13">
        <f t="shared" ref="C529:D529" si="303">C528</f>
        <v>1</v>
      </c>
      <c r="D529" s="15" t="str">
        <f t="shared" si="303"/>
        <v>https://www.bco-dmo.org/dataset/809612/data</v>
      </c>
      <c r="E529" s="13" t="s">
        <v>32</v>
      </c>
      <c r="F529" s="11">
        <v>73.505600000000001</v>
      </c>
      <c r="G529" s="11">
        <v>-156.80799999999999</v>
      </c>
      <c r="H529" s="11">
        <v>306.10000000000002</v>
      </c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4.5">
      <c r="A530" s="11">
        <v>1.79</v>
      </c>
      <c r="B530" s="11">
        <v>0.01</v>
      </c>
      <c r="C530" s="13">
        <f t="shared" ref="C530:D530" si="304">C529</f>
        <v>1</v>
      </c>
      <c r="D530" s="15" t="str">
        <f t="shared" si="304"/>
        <v>https://www.bco-dmo.org/dataset/809612/data</v>
      </c>
      <c r="E530" s="13" t="s">
        <v>32</v>
      </c>
      <c r="F530" s="11">
        <v>73.505600000000001</v>
      </c>
      <c r="G530" s="11">
        <v>-156.80799999999999</v>
      </c>
      <c r="H530" s="11">
        <v>442.9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4.5">
      <c r="A531" s="11">
        <v>1.76</v>
      </c>
      <c r="B531" s="11">
        <v>7.0000000000000007E-2</v>
      </c>
      <c r="C531" s="13">
        <f t="shared" ref="C531:D531" si="305">C530</f>
        <v>1</v>
      </c>
      <c r="D531" s="15" t="str">
        <f t="shared" si="305"/>
        <v>https://www.bco-dmo.org/dataset/809612/data</v>
      </c>
      <c r="E531" s="13" t="s">
        <v>32</v>
      </c>
      <c r="F531" s="11">
        <v>73.431600000000003</v>
      </c>
      <c r="G531" s="11">
        <v>-156.76900000000001</v>
      </c>
      <c r="H531" s="11">
        <v>551.9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4.5">
      <c r="A532" s="11">
        <v>1.61</v>
      </c>
      <c r="B532" s="11">
        <v>0.03</v>
      </c>
      <c r="C532" s="13">
        <f t="shared" ref="C532:D532" si="306">C531</f>
        <v>1</v>
      </c>
      <c r="D532" s="15" t="str">
        <f t="shared" si="306"/>
        <v>https://www.bco-dmo.org/dataset/809612/data</v>
      </c>
      <c r="E532" s="13" t="s">
        <v>32</v>
      </c>
      <c r="F532" s="11">
        <v>73.431600000000003</v>
      </c>
      <c r="G532" s="11">
        <v>-156.76900000000001</v>
      </c>
      <c r="H532" s="11">
        <v>660.7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4.5">
      <c r="A533" s="11">
        <v>1.74</v>
      </c>
      <c r="B533" s="11">
        <v>0</v>
      </c>
      <c r="C533" s="13">
        <f t="shared" ref="C533:D533" si="307">C532</f>
        <v>1</v>
      </c>
      <c r="D533" s="15" t="str">
        <f t="shared" si="307"/>
        <v>https://www.bco-dmo.org/dataset/809612/data</v>
      </c>
      <c r="E533" s="13" t="s">
        <v>32</v>
      </c>
      <c r="F533" s="11">
        <v>73.431600000000003</v>
      </c>
      <c r="G533" s="11">
        <v>-156.76900000000001</v>
      </c>
      <c r="H533" s="11">
        <v>751.5</v>
      </c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4.5">
      <c r="A534" s="11">
        <v>1.76</v>
      </c>
      <c r="B534" s="11">
        <v>0.05</v>
      </c>
      <c r="C534" s="13">
        <f t="shared" ref="C534:D534" si="308">C533</f>
        <v>1</v>
      </c>
      <c r="D534" s="15" t="str">
        <f t="shared" si="308"/>
        <v>https://www.bco-dmo.org/dataset/809612/data</v>
      </c>
      <c r="E534" s="13" t="s">
        <v>32</v>
      </c>
      <c r="F534" s="11">
        <v>73.431600000000003</v>
      </c>
      <c r="G534" s="11">
        <v>-156.76900000000001</v>
      </c>
      <c r="H534" s="11">
        <v>951.4</v>
      </c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4.5">
      <c r="A535" s="11">
        <v>1.78</v>
      </c>
      <c r="B535" s="11">
        <v>7.0000000000000007E-2</v>
      </c>
      <c r="C535" s="13">
        <f t="shared" ref="C535:D535" si="309">C534</f>
        <v>1</v>
      </c>
      <c r="D535" s="15" t="str">
        <f t="shared" si="309"/>
        <v>https://www.bco-dmo.org/dataset/809612/data</v>
      </c>
      <c r="E535" s="13" t="s">
        <v>32</v>
      </c>
      <c r="F535" s="11">
        <v>73.431600000000003</v>
      </c>
      <c r="G535" s="11">
        <v>-156.76900000000001</v>
      </c>
      <c r="H535" s="11">
        <v>1599.4</v>
      </c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4.5">
      <c r="A536" s="11">
        <v>1.65</v>
      </c>
      <c r="B536" s="11">
        <v>0.11</v>
      </c>
      <c r="C536" s="13">
        <f t="shared" ref="C536:D536" si="310">C535</f>
        <v>1</v>
      </c>
      <c r="D536" s="15" t="str">
        <f t="shared" si="310"/>
        <v>https://www.bco-dmo.org/dataset/809612/data</v>
      </c>
      <c r="E536" s="13" t="s">
        <v>32</v>
      </c>
      <c r="F536" s="11">
        <v>73.431600000000003</v>
      </c>
      <c r="G536" s="11">
        <v>-156.76900000000001</v>
      </c>
      <c r="H536" s="11">
        <v>2000.4</v>
      </c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4.5">
      <c r="A537" s="11">
        <v>1.73</v>
      </c>
      <c r="B537" s="11">
        <v>0.06</v>
      </c>
      <c r="C537" s="13">
        <f t="shared" ref="C537:D537" si="311">C536</f>
        <v>1</v>
      </c>
      <c r="D537" s="15" t="str">
        <f t="shared" si="311"/>
        <v>https://www.bco-dmo.org/dataset/809612/data</v>
      </c>
      <c r="E537" s="13" t="s">
        <v>32</v>
      </c>
      <c r="F537" s="11">
        <v>73.431600000000003</v>
      </c>
      <c r="G537" s="11">
        <v>-156.76900000000001</v>
      </c>
      <c r="H537" s="11">
        <v>2400.8000000000002</v>
      </c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4.5">
      <c r="A538" s="11">
        <v>1.51</v>
      </c>
      <c r="B538" s="12" t="s">
        <v>30</v>
      </c>
      <c r="C538" s="13">
        <f t="shared" ref="C538:D538" si="312">C537</f>
        <v>1</v>
      </c>
      <c r="D538" s="15" t="str">
        <f t="shared" si="312"/>
        <v>https://www.bco-dmo.org/dataset/809612/data</v>
      </c>
      <c r="E538" s="13" t="s">
        <v>32</v>
      </c>
      <c r="F538" s="11">
        <v>73.431600000000003</v>
      </c>
      <c r="G538" s="11">
        <v>-156.76900000000001</v>
      </c>
      <c r="H538" s="11">
        <v>2900.3</v>
      </c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4.5">
      <c r="A539" s="11">
        <v>1.69</v>
      </c>
      <c r="B539" s="11">
        <v>0.05</v>
      </c>
      <c r="C539" s="13">
        <f t="shared" ref="C539:D539" si="313">C538</f>
        <v>1</v>
      </c>
      <c r="D539" s="15" t="str">
        <f t="shared" si="313"/>
        <v>https://www.bco-dmo.org/dataset/809612/data</v>
      </c>
      <c r="E539" s="13" t="s">
        <v>32</v>
      </c>
      <c r="F539" s="11">
        <v>73.431600000000003</v>
      </c>
      <c r="G539" s="11">
        <v>-156.76900000000001</v>
      </c>
      <c r="H539" s="11">
        <v>3360.3</v>
      </c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4.5">
      <c r="A540" s="11">
        <v>1.79</v>
      </c>
      <c r="B540" s="11">
        <v>0.01</v>
      </c>
      <c r="C540" s="13">
        <f t="shared" ref="C540:D540" si="314">C539</f>
        <v>1</v>
      </c>
      <c r="D540" s="15" t="str">
        <f t="shared" si="314"/>
        <v>https://www.bco-dmo.org/dataset/809612/data</v>
      </c>
      <c r="E540" s="13" t="s">
        <v>32</v>
      </c>
      <c r="F540" s="11">
        <v>73.431600000000003</v>
      </c>
      <c r="G540" s="11">
        <v>-156.76900000000001</v>
      </c>
      <c r="H540" s="11">
        <v>3436</v>
      </c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4.5">
      <c r="A541" s="11">
        <v>1.76</v>
      </c>
      <c r="B541" s="11">
        <v>0.08</v>
      </c>
      <c r="C541" s="13">
        <f t="shared" ref="C541:D541" si="315">C540</f>
        <v>1</v>
      </c>
      <c r="D541" s="15" t="str">
        <f t="shared" si="315"/>
        <v>https://www.bco-dmo.org/dataset/809612/data</v>
      </c>
      <c r="E541" s="13" t="s">
        <v>32</v>
      </c>
      <c r="F541" s="11">
        <v>73.431600000000003</v>
      </c>
      <c r="G541" s="11">
        <v>-156.76900000000001</v>
      </c>
      <c r="H541" s="11">
        <v>3484.4</v>
      </c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4.5">
      <c r="A542" s="11">
        <v>2.36</v>
      </c>
      <c r="B542" s="11">
        <v>0.06</v>
      </c>
      <c r="C542" s="13">
        <f t="shared" ref="C542:D542" si="316">C541</f>
        <v>1</v>
      </c>
      <c r="D542" s="15" t="str">
        <f t="shared" si="316"/>
        <v>https://www.bco-dmo.org/dataset/809612/data</v>
      </c>
      <c r="E542" s="13" t="s">
        <v>32</v>
      </c>
      <c r="F542" s="11">
        <v>73.017700000000005</v>
      </c>
      <c r="G542" s="11">
        <v>-158.822</v>
      </c>
      <c r="H542" s="11">
        <v>25.2</v>
      </c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4.5">
      <c r="A543" s="11">
        <v>2.4300000000000002</v>
      </c>
      <c r="B543" s="11">
        <v>0.08</v>
      </c>
      <c r="C543" s="13">
        <f t="shared" ref="C543:D543" si="317">C542</f>
        <v>1</v>
      </c>
      <c r="D543" s="15" t="str">
        <f t="shared" si="317"/>
        <v>https://www.bco-dmo.org/dataset/809612/data</v>
      </c>
      <c r="E543" s="13" t="s">
        <v>32</v>
      </c>
      <c r="F543" s="11">
        <v>73.017700000000005</v>
      </c>
      <c r="G543" s="11">
        <v>-158.822</v>
      </c>
      <c r="H543" s="11">
        <v>44.3</v>
      </c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4.5">
      <c r="A544" s="11">
        <v>2.21</v>
      </c>
      <c r="B544" s="11">
        <v>0.06</v>
      </c>
      <c r="C544" s="13">
        <f t="shared" ref="C544:D544" si="318">C543</f>
        <v>1</v>
      </c>
      <c r="D544" s="15" t="str">
        <f t="shared" si="318"/>
        <v>https://www.bco-dmo.org/dataset/809612/data</v>
      </c>
      <c r="E544" s="13" t="s">
        <v>32</v>
      </c>
      <c r="F544" s="11">
        <v>73.017700000000005</v>
      </c>
      <c r="G544" s="11">
        <v>-158.822</v>
      </c>
      <c r="H544" s="11">
        <v>57.2</v>
      </c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4.5">
      <c r="A545" s="11">
        <v>1.7</v>
      </c>
      <c r="B545" s="11">
        <v>0.04</v>
      </c>
      <c r="C545" s="13">
        <f t="shared" ref="C545:D545" si="319">C544</f>
        <v>1</v>
      </c>
      <c r="D545" s="15" t="str">
        <f t="shared" si="319"/>
        <v>https://www.bco-dmo.org/dataset/809612/data</v>
      </c>
      <c r="E545" s="13" t="s">
        <v>32</v>
      </c>
      <c r="F545" s="11">
        <v>73.017700000000005</v>
      </c>
      <c r="G545" s="11">
        <v>-158.822</v>
      </c>
      <c r="H545" s="11">
        <v>110.4</v>
      </c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4.5">
      <c r="A546" s="11">
        <v>1.81</v>
      </c>
      <c r="B546" s="11">
        <v>0.05</v>
      </c>
      <c r="C546" s="13">
        <f t="shared" ref="C546:D546" si="320">C545</f>
        <v>1</v>
      </c>
      <c r="D546" s="15" t="str">
        <f t="shared" si="320"/>
        <v>https://www.bco-dmo.org/dataset/809612/data</v>
      </c>
      <c r="E546" s="13" t="s">
        <v>32</v>
      </c>
      <c r="F546" s="11">
        <v>73.017700000000005</v>
      </c>
      <c r="G546" s="11">
        <v>-158.822</v>
      </c>
      <c r="H546" s="11">
        <v>137.19999999999999</v>
      </c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4.5">
      <c r="A547" s="11">
        <v>1.78</v>
      </c>
      <c r="B547" s="11">
        <v>0.08</v>
      </c>
      <c r="C547" s="13">
        <f t="shared" ref="C547:D547" si="321">C546</f>
        <v>1</v>
      </c>
      <c r="D547" s="15" t="str">
        <f t="shared" si="321"/>
        <v>https://www.bco-dmo.org/dataset/809612/data</v>
      </c>
      <c r="E547" s="13" t="s">
        <v>32</v>
      </c>
      <c r="F547" s="11">
        <v>73.017700000000005</v>
      </c>
      <c r="G547" s="11">
        <v>-158.822</v>
      </c>
      <c r="H547" s="11">
        <v>240.4</v>
      </c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4.5">
      <c r="A548" s="11">
        <v>1.66</v>
      </c>
      <c r="B548" s="11">
        <v>0.09</v>
      </c>
      <c r="C548" s="13">
        <f t="shared" ref="C548:D548" si="322">C547</f>
        <v>1</v>
      </c>
      <c r="D548" s="15" t="str">
        <f t="shared" si="322"/>
        <v>https://www.bco-dmo.org/dataset/809612/data</v>
      </c>
      <c r="E548" s="13" t="s">
        <v>32</v>
      </c>
      <c r="F548" s="11">
        <v>73.017700000000005</v>
      </c>
      <c r="G548" s="11">
        <v>-158.822</v>
      </c>
      <c r="H548" s="11">
        <v>335.9</v>
      </c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4.5">
      <c r="A549" s="11">
        <v>1.95</v>
      </c>
      <c r="B549" s="11">
        <v>0</v>
      </c>
      <c r="C549" s="13">
        <f t="shared" ref="C549:D549" si="323">C548</f>
        <v>1</v>
      </c>
      <c r="D549" s="15" t="str">
        <f t="shared" si="323"/>
        <v>https://www.bco-dmo.org/dataset/809612/data</v>
      </c>
      <c r="E549" s="13" t="s">
        <v>32</v>
      </c>
      <c r="F549" s="11">
        <v>73.017700000000005</v>
      </c>
      <c r="G549" s="11">
        <v>-158.822</v>
      </c>
      <c r="H549" s="11">
        <v>415.9</v>
      </c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4.5">
      <c r="A550" s="11">
        <v>1.88</v>
      </c>
      <c r="B550" s="11">
        <v>0.02</v>
      </c>
      <c r="C550" s="13">
        <f t="shared" ref="C550:D550" si="324">C549</f>
        <v>1</v>
      </c>
      <c r="D550" s="15" t="str">
        <f t="shared" si="324"/>
        <v>https://www.bco-dmo.org/dataset/809612/data</v>
      </c>
      <c r="E550" s="13" t="s">
        <v>32</v>
      </c>
      <c r="F550" s="11">
        <v>73.017700000000005</v>
      </c>
      <c r="G550" s="11">
        <v>-158.822</v>
      </c>
      <c r="H550" s="11">
        <v>659.5</v>
      </c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4.5">
      <c r="A551" s="11">
        <v>1.69</v>
      </c>
      <c r="B551" s="11">
        <v>0.04</v>
      </c>
      <c r="C551" s="13">
        <f t="shared" ref="C551:D551" si="325">C550</f>
        <v>1</v>
      </c>
      <c r="D551" s="15" t="str">
        <f t="shared" si="325"/>
        <v>https://www.bco-dmo.org/dataset/809612/data</v>
      </c>
      <c r="E551" s="13" t="s">
        <v>32</v>
      </c>
      <c r="F551" s="11">
        <v>73.017700000000005</v>
      </c>
      <c r="G551" s="11">
        <v>-158.822</v>
      </c>
      <c r="H551" s="11">
        <v>1014.4</v>
      </c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4.5">
      <c r="A552" s="11">
        <v>1.78</v>
      </c>
      <c r="B552" s="11">
        <v>0.06</v>
      </c>
      <c r="C552" s="13">
        <f t="shared" ref="C552:D552" si="326">C551</f>
        <v>1</v>
      </c>
      <c r="D552" s="15" t="str">
        <f t="shared" si="326"/>
        <v>https://www.bco-dmo.org/dataset/809612/data</v>
      </c>
      <c r="E552" s="13" t="s">
        <v>32</v>
      </c>
      <c r="F552" s="11">
        <v>73.017700000000005</v>
      </c>
      <c r="G552" s="11">
        <v>-158.822</v>
      </c>
      <c r="H552" s="11">
        <v>1039.3</v>
      </c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4.5">
      <c r="A553" s="11">
        <v>2.58</v>
      </c>
      <c r="B553" s="11">
        <v>0.06</v>
      </c>
      <c r="C553" s="13">
        <f t="shared" ref="C553:D553" si="327">C552</f>
        <v>1</v>
      </c>
      <c r="D553" s="15" t="str">
        <f t="shared" si="327"/>
        <v>https://www.bco-dmo.org/dataset/809612/data</v>
      </c>
      <c r="E553" s="13" t="s">
        <v>32</v>
      </c>
      <c r="F553" s="11">
        <v>72.809700000000007</v>
      </c>
      <c r="G553" s="11">
        <v>-159.803</v>
      </c>
      <c r="H553" s="11">
        <v>4.7</v>
      </c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4.5">
      <c r="A554" s="11">
        <v>2.75</v>
      </c>
      <c r="B554" s="11">
        <v>0.03</v>
      </c>
      <c r="C554" s="13">
        <f t="shared" ref="C554:D554" si="328">C553</f>
        <v>1</v>
      </c>
      <c r="D554" s="15" t="str">
        <f t="shared" si="328"/>
        <v>https://www.bco-dmo.org/dataset/809612/data</v>
      </c>
      <c r="E554" s="13" t="s">
        <v>32</v>
      </c>
      <c r="F554" s="11">
        <v>72.809700000000007</v>
      </c>
      <c r="G554" s="11">
        <v>-159.803</v>
      </c>
      <c r="H554" s="11">
        <v>16.7</v>
      </c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4.5">
      <c r="A555" s="11">
        <v>1.5</v>
      </c>
      <c r="B555" s="11">
        <v>0.04</v>
      </c>
      <c r="C555" s="13">
        <f t="shared" ref="C555:D555" si="329">C554</f>
        <v>1</v>
      </c>
      <c r="D555" s="15" t="str">
        <f t="shared" si="329"/>
        <v>https://www.bco-dmo.org/dataset/809612/data</v>
      </c>
      <c r="E555" s="13" t="s">
        <v>32</v>
      </c>
      <c r="F555" s="11">
        <v>72.809700000000007</v>
      </c>
      <c r="G555" s="11">
        <v>-159.803</v>
      </c>
      <c r="H555" s="11">
        <v>55.6</v>
      </c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4.5">
      <c r="A556" s="11">
        <v>1.46</v>
      </c>
      <c r="B556" s="11">
        <v>0.02</v>
      </c>
      <c r="C556" s="13">
        <f t="shared" ref="C556:D556" si="330">C555</f>
        <v>1</v>
      </c>
      <c r="D556" s="15" t="str">
        <f t="shared" si="330"/>
        <v>https://www.bco-dmo.org/dataset/809612/data</v>
      </c>
      <c r="E556" s="13" t="s">
        <v>32</v>
      </c>
      <c r="F556" s="11">
        <v>72.809700000000007</v>
      </c>
      <c r="G556" s="11">
        <v>-159.803</v>
      </c>
      <c r="H556" s="11">
        <v>73.099999999999994</v>
      </c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4.5">
      <c r="A557" s="11">
        <v>2.8</v>
      </c>
      <c r="B557" s="11">
        <v>0.05</v>
      </c>
      <c r="C557" s="13">
        <f t="shared" ref="C557:D557" si="331">C556</f>
        <v>1</v>
      </c>
      <c r="D557" s="15" t="str">
        <f t="shared" si="331"/>
        <v>https://www.bco-dmo.org/dataset/809612/data</v>
      </c>
      <c r="E557" s="13" t="s">
        <v>32</v>
      </c>
      <c r="F557" s="11">
        <v>71.999399999999994</v>
      </c>
      <c r="G557" s="11">
        <v>-162.501</v>
      </c>
      <c r="H557" s="11">
        <v>3.9</v>
      </c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4.5">
      <c r="A558" s="11">
        <v>2.5</v>
      </c>
      <c r="B558" s="11">
        <v>0.04</v>
      </c>
      <c r="C558" s="13">
        <f t="shared" ref="C558:D558" si="332">C557</f>
        <v>1</v>
      </c>
      <c r="D558" s="15" t="str">
        <f t="shared" si="332"/>
        <v>https://www.bco-dmo.org/dataset/809612/data</v>
      </c>
      <c r="E558" s="13" t="s">
        <v>32</v>
      </c>
      <c r="F558" s="11">
        <v>71.999399999999994</v>
      </c>
      <c r="G558" s="11">
        <v>-162.501</v>
      </c>
      <c r="H558" s="11">
        <v>12.4</v>
      </c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4.5">
      <c r="A559" s="11">
        <v>2.64</v>
      </c>
      <c r="B559" s="11">
        <v>0.11</v>
      </c>
      <c r="C559" s="13">
        <f t="shared" ref="C559:D559" si="333">C558</f>
        <v>1</v>
      </c>
      <c r="D559" s="15" t="str">
        <f t="shared" si="333"/>
        <v>https://www.bco-dmo.org/dataset/809612/data</v>
      </c>
      <c r="E559" s="13" t="s">
        <v>32</v>
      </c>
      <c r="F559" s="11">
        <v>71.999399999999994</v>
      </c>
      <c r="G559" s="11">
        <v>-162.501</v>
      </c>
      <c r="H559" s="11">
        <v>19.7</v>
      </c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2.5">
      <c r="A560" s="2">
        <v>1.71</v>
      </c>
      <c r="B560" s="2">
        <v>0.02</v>
      </c>
      <c r="C560" s="2">
        <v>1</v>
      </c>
      <c r="D560" s="2" t="s">
        <v>33</v>
      </c>
      <c r="E560" s="2" t="s">
        <v>34</v>
      </c>
      <c r="F560" s="2">
        <v>0</v>
      </c>
      <c r="G560" s="2">
        <v>-140</v>
      </c>
      <c r="H560" s="2">
        <v>199</v>
      </c>
    </row>
    <row r="561" spans="1:8" ht="12.5">
      <c r="A561" s="2">
        <v>1.29</v>
      </c>
      <c r="B561" s="2">
        <v>0.06</v>
      </c>
      <c r="C561" s="2">
        <v>1</v>
      </c>
      <c r="D561" s="2" t="str">
        <f t="shared" ref="D561:D620" si="334">D560</f>
        <v>Beucher et al, 2011</v>
      </c>
      <c r="E561" s="2" t="s">
        <v>34</v>
      </c>
      <c r="F561" s="2">
        <v>0</v>
      </c>
      <c r="G561" s="2">
        <v>-140</v>
      </c>
      <c r="H561" s="2">
        <v>251</v>
      </c>
    </row>
    <row r="562" spans="1:8" ht="12.5">
      <c r="A562" s="2">
        <v>1.42</v>
      </c>
      <c r="B562" s="2">
        <v>7.0000000000000007E-2</v>
      </c>
      <c r="C562" s="2">
        <v>1</v>
      </c>
      <c r="D562" s="2" t="str">
        <f t="shared" si="334"/>
        <v>Beucher et al, 2011</v>
      </c>
      <c r="E562" s="2" t="s">
        <v>34</v>
      </c>
      <c r="F562" s="2">
        <v>0</v>
      </c>
      <c r="G562" s="2">
        <v>-140</v>
      </c>
      <c r="H562" s="2">
        <v>296</v>
      </c>
    </row>
    <row r="563" spans="1:8" ht="12.5">
      <c r="A563" s="2">
        <v>1.44</v>
      </c>
      <c r="B563" s="2">
        <v>0.06</v>
      </c>
      <c r="C563" s="2">
        <v>1</v>
      </c>
      <c r="D563" s="2" t="str">
        <f t="shared" si="334"/>
        <v>Beucher et al, 2011</v>
      </c>
      <c r="E563" s="2" t="s">
        <v>34</v>
      </c>
      <c r="F563" s="2">
        <v>0</v>
      </c>
      <c r="G563" s="2">
        <v>-140</v>
      </c>
      <c r="H563" s="2">
        <v>402</v>
      </c>
    </row>
    <row r="564" spans="1:8" ht="12.5">
      <c r="A564" s="2">
        <v>1.45</v>
      </c>
      <c r="B564" s="2">
        <v>0.05</v>
      </c>
      <c r="C564" s="2">
        <v>1</v>
      </c>
      <c r="D564" s="2" t="str">
        <f t="shared" si="334"/>
        <v>Beucher et al, 2011</v>
      </c>
      <c r="E564" s="2" t="s">
        <v>34</v>
      </c>
      <c r="F564" s="2">
        <v>0</v>
      </c>
      <c r="G564" s="2">
        <v>-140</v>
      </c>
      <c r="H564" s="2">
        <v>502</v>
      </c>
    </row>
    <row r="565" spans="1:8" ht="12.5">
      <c r="A565" s="2">
        <v>1.81</v>
      </c>
      <c r="B565" s="2">
        <v>0.05</v>
      </c>
      <c r="C565" s="2">
        <v>1</v>
      </c>
      <c r="D565" s="2" t="str">
        <f t="shared" si="334"/>
        <v>Beucher et al, 2011</v>
      </c>
      <c r="E565" s="2" t="s">
        <v>34</v>
      </c>
      <c r="F565" s="2">
        <v>-1</v>
      </c>
      <c r="G565" s="2">
        <v>-140</v>
      </c>
      <c r="H565" s="2">
        <v>2</v>
      </c>
    </row>
    <row r="566" spans="1:8" ht="12.5">
      <c r="A566" s="2">
        <v>1.8</v>
      </c>
      <c r="B566" s="2">
        <v>0.05</v>
      </c>
      <c r="C566" s="2">
        <v>1</v>
      </c>
      <c r="D566" s="2" t="str">
        <f t="shared" si="334"/>
        <v>Beucher et al, 2011</v>
      </c>
      <c r="E566" s="2" t="s">
        <v>34</v>
      </c>
      <c r="F566" s="2">
        <v>-1</v>
      </c>
      <c r="G566" s="2">
        <v>-140</v>
      </c>
      <c r="H566" s="2">
        <v>79</v>
      </c>
    </row>
    <row r="567" spans="1:8" ht="12.5">
      <c r="A567" s="2">
        <v>1.56</v>
      </c>
      <c r="B567" s="2">
        <v>0.11</v>
      </c>
      <c r="C567" s="2">
        <v>1</v>
      </c>
      <c r="D567" s="2" t="str">
        <f t="shared" si="334"/>
        <v>Beucher et al, 2011</v>
      </c>
      <c r="E567" s="2" t="s">
        <v>34</v>
      </c>
      <c r="F567" s="2">
        <v>-1</v>
      </c>
      <c r="G567" s="2">
        <v>-140</v>
      </c>
      <c r="H567" s="2">
        <v>149</v>
      </c>
    </row>
    <row r="568" spans="1:8" ht="12.5">
      <c r="A568" s="2">
        <v>1.53</v>
      </c>
      <c r="B568" s="2">
        <v>0.08</v>
      </c>
      <c r="C568" s="2">
        <v>1</v>
      </c>
      <c r="D568" s="2" t="str">
        <f t="shared" si="334"/>
        <v>Beucher et al, 2011</v>
      </c>
      <c r="E568" s="2" t="s">
        <v>34</v>
      </c>
      <c r="F568" s="2">
        <v>-1</v>
      </c>
      <c r="G568" s="2">
        <v>-140</v>
      </c>
      <c r="H568" s="2">
        <v>199</v>
      </c>
    </row>
    <row r="569" spans="1:8" ht="12.5">
      <c r="A569" s="2">
        <v>1.46</v>
      </c>
      <c r="B569" s="2">
        <v>0.04</v>
      </c>
      <c r="C569" s="2">
        <v>1</v>
      </c>
      <c r="D569" s="2" t="str">
        <f t="shared" si="334"/>
        <v>Beucher et al, 2011</v>
      </c>
      <c r="E569" s="2" t="s">
        <v>34</v>
      </c>
      <c r="F569" s="2">
        <v>-1</v>
      </c>
      <c r="G569" s="2">
        <v>-140</v>
      </c>
      <c r="H569" s="2">
        <v>250</v>
      </c>
    </row>
    <row r="570" spans="1:8" ht="12.5">
      <c r="A570" s="2">
        <v>1.4</v>
      </c>
      <c r="B570" s="2">
        <v>0.03</v>
      </c>
      <c r="C570" s="2">
        <v>1</v>
      </c>
      <c r="D570" s="2" t="str">
        <f t="shared" si="334"/>
        <v>Beucher et al, 2011</v>
      </c>
      <c r="E570" s="2" t="s">
        <v>34</v>
      </c>
      <c r="F570" s="2">
        <v>-1</v>
      </c>
      <c r="G570" s="2">
        <v>-140</v>
      </c>
      <c r="H570" s="2">
        <v>299</v>
      </c>
    </row>
    <row r="571" spans="1:8" ht="12.5">
      <c r="A571" s="2">
        <v>1.43</v>
      </c>
      <c r="B571" s="2">
        <v>0.02</v>
      </c>
      <c r="C571" s="2">
        <v>1</v>
      </c>
      <c r="D571" s="2" t="str">
        <f t="shared" si="334"/>
        <v>Beucher et al, 2011</v>
      </c>
      <c r="E571" s="2" t="s">
        <v>34</v>
      </c>
      <c r="F571" s="2">
        <v>-1</v>
      </c>
      <c r="G571" s="2">
        <v>-140</v>
      </c>
      <c r="H571" s="2">
        <v>404</v>
      </c>
    </row>
    <row r="572" spans="1:8" ht="12.5">
      <c r="A572" s="2">
        <v>1.44</v>
      </c>
      <c r="B572" s="2">
        <v>0.01</v>
      </c>
      <c r="C572" s="2">
        <v>1</v>
      </c>
      <c r="D572" s="2" t="str">
        <f t="shared" si="334"/>
        <v>Beucher et al, 2011</v>
      </c>
      <c r="E572" s="2" t="s">
        <v>34</v>
      </c>
      <c r="F572" s="2">
        <v>-1</v>
      </c>
      <c r="G572" s="2">
        <v>-140</v>
      </c>
      <c r="H572" s="2">
        <v>499</v>
      </c>
    </row>
    <row r="573" spans="1:8" ht="12.5">
      <c r="A573" s="2">
        <v>2.1</v>
      </c>
      <c r="B573" s="2">
        <v>0.05</v>
      </c>
      <c r="C573" s="2">
        <v>1</v>
      </c>
      <c r="D573" s="2" t="str">
        <f t="shared" si="334"/>
        <v>Beucher et al, 2011</v>
      </c>
      <c r="E573" s="2" t="s">
        <v>34</v>
      </c>
      <c r="F573" s="2">
        <v>-2.5</v>
      </c>
      <c r="G573" s="2">
        <v>-140</v>
      </c>
      <c r="H573" s="2">
        <v>38</v>
      </c>
    </row>
    <row r="574" spans="1:8" ht="12.5">
      <c r="A574" s="2">
        <v>1.41</v>
      </c>
      <c r="B574" s="2">
        <v>0.04</v>
      </c>
      <c r="C574" s="2">
        <v>1</v>
      </c>
      <c r="D574" s="2" t="str">
        <f t="shared" si="334"/>
        <v>Beucher et al, 2011</v>
      </c>
      <c r="E574" s="2" t="s">
        <v>34</v>
      </c>
      <c r="F574" s="2">
        <v>-2.5</v>
      </c>
      <c r="G574" s="2">
        <v>-140</v>
      </c>
      <c r="H574" s="2">
        <v>150</v>
      </c>
    </row>
    <row r="575" spans="1:8" ht="12.5">
      <c r="A575" s="2">
        <v>1.46</v>
      </c>
      <c r="B575" s="2">
        <v>0.05</v>
      </c>
      <c r="C575" s="2">
        <v>1</v>
      </c>
      <c r="D575" s="2" t="str">
        <f t="shared" si="334"/>
        <v>Beucher et al, 2011</v>
      </c>
      <c r="E575" s="2" t="s">
        <v>34</v>
      </c>
      <c r="F575" s="2">
        <v>-2.5</v>
      </c>
      <c r="G575" s="2">
        <v>-140</v>
      </c>
      <c r="H575" s="2">
        <v>199</v>
      </c>
    </row>
    <row r="576" spans="1:8" ht="12.5">
      <c r="A576" s="2">
        <v>1.34</v>
      </c>
      <c r="B576" s="2">
        <v>0.02</v>
      </c>
      <c r="C576" s="2">
        <v>1</v>
      </c>
      <c r="D576" s="2" t="str">
        <f t="shared" si="334"/>
        <v>Beucher et al, 2011</v>
      </c>
      <c r="E576" s="2" t="s">
        <v>34</v>
      </c>
      <c r="F576" s="2">
        <v>-2.5</v>
      </c>
      <c r="G576" s="2">
        <v>-140</v>
      </c>
      <c r="H576" s="2">
        <v>250</v>
      </c>
    </row>
    <row r="577" spans="1:8" ht="12.5">
      <c r="A577" s="2">
        <v>1.33</v>
      </c>
      <c r="B577" s="2">
        <v>0.01</v>
      </c>
      <c r="C577" s="2">
        <v>1</v>
      </c>
      <c r="D577" s="2" t="str">
        <f t="shared" si="334"/>
        <v>Beucher et al, 2011</v>
      </c>
      <c r="E577" s="2" t="s">
        <v>34</v>
      </c>
      <c r="F577" s="2">
        <v>-2.5</v>
      </c>
      <c r="G577" s="2">
        <v>-140</v>
      </c>
      <c r="H577" s="2">
        <v>299</v>
      </c>
    </row>
    <row r="578" spans="1:8" ht="12.5">
      <c r="A578" s="2">
        <v>1.42</v>
      </c>
      <c r="B578" s="2">
        <v>0.06</v>
      </c>
      <c r="C578" s="2">
        <v>1</v>
      </c>
      <c r="D578" s="2" t="str">
        <f t="shared" si="334"/>
        <v>Beucher et al, 2011</v>
      </c>
      <c r="E578" s="2" t="s">
        <v>34</v>
      </c>
      <c r="F578" s="2">
        <v>-2.5</v>
      </c>
      <c r="G578" s="2">
        <v>-140</v>
      </c>
      <c r="H578" s="2">
        <v>399</v>
      </c>
    </row>
    <row r="579" spans="1:8" ht="12.5">
      <c r="A579" s="2">
        <v>1.37</v>
      </c>
      <c r="B579" s="2">
        <v>0.04</v>
      </c>
      <c r="C579" s="2">
        <v>1</v>
      </c>
      <c r="D579" s="2" t="str">
        <f t="shared" si="334"/>
        <v>Beucher et al, 2011</v>
      </c>
      <c r="E579" s="2" t="s">
        <v>34</v>
      </c>
      <c r="F579" s="2">
        <v>-2.5</v>
      </c>
      <c r="G579" s="2">
        <v>-140</v>
      </c>
      <c r="H579" s="2">
        <v>499</v>
      </c>
    </row>
    <row r="580" spans="1:8" ht="12.5">
      <c r="A580" s="2">
        <v>2.2200000000000002</v>
      </c>
      <c r="C580" s="2">
        <v>1</v>
      </c>
      <c r="D580" s="2" t="str">
        <f t="shared" si="334"/>
        <v>Beucher et al, 2011</v>
      </c>
      <c r="E580" s="2" t="s">
        <v>34</v>
      </c>
      <c r="F580" s="2">
        <v>0</v>
      </c>
      <c r="G580" s="2">
        <v>-140</v>
      </c>
      <c r="H580" s="2">
        <v>2</v>
      </c>
    </row>
    <row r="581" spans="1:8" ht="12.5">
      <c r="A581" s="2">
        <v>2.5099999999999998</v>
      </c>
      <c r="B581" s="2">
        <v>0.01</v>
      </c>
      <c r="C581" s="2">
        <v>1</v>
      </c>
      <c r="D581" s="2" t="str">
        <f t="shared" si="334"/>
        <v>Beucher et al, 2011</v>
      </c>
      <c r="E581" s="2" t="s">
        <v>34</v>
      </c>
      <c r="F581" s="2">
        <v>0</v>
      </c>
      <c r="G581" s="2">
        <v>-140</v>
      </c>
      <c r="H581" s="2">
        <v>65</v>
      </c>
    </row>
    <row r="582" spans="1:8" ht="12.5">
      <c r="A582" s="2">
        <v>1.7</v>
      </c>
      <c r="B582" s="2">
        <v>0.06</v>
      </c>
      <c r="C582" s="2">
        <v>1</v>
      </c>
      <c r="D582" s="2" t="str">
        <f t="shared" si="334"/>
        <v>Beucher et al, 2011</v>
      </c>
      <c r="E582" s="2" t="s">
        <v>34</v>
      </c>
      <c r="F582" s="2">
        <v>0</v>
      </c>
      <c r="G582" s="2">
        <v>-140</v>
      </c>
      <c r="H582" s="2">
        <v>355</v>
      </c>
    </row>
    <row r="583" spans="1:8" ht="12.5">
      <c r="A583" s="2">
        <v>1.52</v>
      </c>
      <c r="B583" s="2">
        <v>0.02</v>
      </c>
      <c r="C583" s="2">
        <v>1</v>
      </c>
      <c r="D583" s="2" t="str">
        <f t="shared" si="334"/>
        <v>Beucher et al, 2011</v>
      </c>
      <c r="E583" s="2" t="s">
        <v>34</v>
      </c>
      <c r="F583" s="2">
        <v>0</v>
      </c>
      <c r="G583" s="2">
        <v>-140</v>
      </c>
      <c r="H583" s="2">
        <v>553</v>
      </c>
    </row>
    <row r="584" spans="1:8" ht="12.5">
      <c r="A584" s="2">
        <v>1.46</v>
      </c>
      <c r="B584" s="2">
        <v>0.04</v>
      </c>
      <c r="C584" s="2">
        <v>1</v>
      </c>
      <c r="D584" s="2" t="str">
        <f t="shared" si="334"/>
        <v>Beucher et al, 2011</v>
      </c>
      <c r="E584" s="2" t="s">
        <v>34</v>
      </c>
      <c r="F584" s="2">
        <v>0</v>
      </c>
      <c r="G584" s="2">
        <v>-140</v>
      </c>
      <c r="H584" s="2">
        <v>750</v>
      </c>
    </row>
    <row r="585" spans="1:8" ht="12.5">
      <c r="A585" s="2">
        <v>1.37</v>
      </c>
      <c r="B585" s="2">
        <v>0.05</v>
      </c>
      <c r="C585" s="2">
        <v>1</v>
      </c>
      <c r="D585" s="2" t="str">
        <f t="shared" si="334"/>
        <v>Beucher et al, 2011</v>
      </c>
      <c r="E585" s="2" t="s">
        <v>34</v>
      </c>
      <c r="F585" s="2">
        <v>0</v>
      </c>
      <c r="G585" s="2">
        <v>-140</v>
      </c>
      <c r="H585" s="2">
        <v>1000</v>
      </c>
    </row>
    <row r="586" spans="1:8" ht="12.5">
      <c r="A586" s="2">
        <v>1.5</v>
      </c>
      <c r="B586" s="2">
        <v>0.01</v>
      </c>
      <c r="C586" s="2">
        <v>1</v>
      </c>
      <c r="D586" s="2" t="str">
        <f t="shared" si="334"/>
        <v>Beucher et al, 2011</v>
      </c>
      <c r="E586" s="2" t="s">
        <v>34</v>
      </c>
      <c r="F586" s="2">
        <v>0</v>
      </c>
      <c r="G586" s="2">
        <v>-140</v>
      </c>
      <c r="H586" s="2">
        <v>1251</v>
      </c>
    </row>
    <row r="587" spans="1:8" ht="12.5">
      <c r="A587" s="2">
        <v>1.44</v>
      </c>
      <c r="B587" s="2">
        <v>0.04</v>
      </c>
      <c r="C587" s="2">
        <v>1</v>
      </c>
      <c r="D587" s="2" t="str">
        <f t="shared" si="334"/>
        <v>Beucher et al, 2011</v>
      </c>
      <c r="E587" s="2" t="s">
        <v>34</v>
      </c>
      <c r="F587" s="2">
        <v>0</v>
      </c>
      <c r="G587" s="2">
        <v>-140</v>
      </c>
      <c r="H587" s="2">
        <v>1502</v>
      </c>
    </row>
    <row r="588" spans="1:8" ht="12.5">
      <c r="A588" s="2">
        <v>1.41</v>
      </c>
      <c r="B588" s="2">
        <v>0.03</v>
      </c>
      <c r="C588" s="2">
        <v>1</v>
      </c>
      <c r="D588" s="2" t="str">
        <f t="shared" si="334"/>
        <v>Beucher et al, 2011</v>
      </c>
      <c r="E588" s="2" t="s">
        <v>34</v>
      </c>
      <c r="F588" s="2">
        <v>0</v>
      </c>
      <c r="G588" s="2">
        <v>-140</v>
      </c>
      <c r="H588" s="2">
        <v>2002</v>
      </c>
    </row>
    <row r="589" spans="1:8" ht="12.5">
      <c r="A589" s="2">
        <v>1.43</v>
      </c>
      <c r="B589" s="2">
        <v>0.01</v>
      </c>
      <c r="C589" s="2">
        <v>1</v>
      </c>
      <c r="D589" s="2" t="str">
        <f t="shared" si="334"/>
        <v>Beucher et al, 2011</v>
      </c>
      <c r="E589" s="2" t="s">
        <v>34</v>
      </c>
      <c r="F589" s="2">
        <v>0</v>
      </c>
      <c r="G589" s="2">
        <v>-140</v>
      </c>
      <c r="H589" s="2">
        <v>3000</v>
      </c>
    </row>
    <row r="590" spans="1:8" ht="12.5">
      <c r="A590" s="2">
        <v>1.42</v>
      </c>
      <c r="B590" s="2">
        <v>0.02</v>
      </c>
      <c r="C590" s="2">
        <v>1</v>
      </c>
      <c r="D590" s="2" t="str">
        <f t="shared" si="334"/>
        <v>Beucher et al, 2011</v>
      </c>
      <c r="E590" s="2" t="s">
        <v>34</v>
      </c>
      <c r="F590" s="2">
        <v>0</v>
      </c>
      <c r="G590" s="2">
        <v>-140</v>
      </c>
      <c r="H590" s="2">
        <v>4324</v>
      </c>
    </row>
    <row r="591" spans="1:8" ht="12.5">
      <c r="A591" s="2">
        <v>1.99</v>
      </c>
      <c r="C591" s="2">
        <v>1</v>
      </c>
      <c r="D591" s="2" t="str">
        <f t="shared" si="334"/>
        <v>Beucher et al, 2011</v>
      </c>
      <c r="E591" s="2" t="s">
        <v>34</v>
      </c>
      <c r="F591" s="2">
        <v>4</v>
      </c>
      <c r="G591" s="2">
        <v>-140</v>
      </c>
      <c r="H591" s="2">
        <v>2</v>
      </c>
    </row>
    <row r="592" spans="1:8" ht="12.5">
      <c r="A592" s="2">
        <v>1.84</v>
      </c>
      <c r="C592" s="2">
        <v>1</v>
      </c>
      <c r="D592" s="2" t="str">
        <f t="shared" si="334"/>
        <v>Beucher et al, 2011</v>
      </c>
      <c r="E592" s="2" t="s">
        <v>34</v>
      </c>
      <c r="F592" s="2">
        <v>4</v>
      </c>
      <c r="G592" s="2">
        <v>-140</v>
      </c>
      <c r="H592" s="2">
        <v>84</v>
      </c>
    </row>
    <row r="593" spans="1:8" ht="12.5">
      <c r="A593" s="2">
        <v>1.64</v>
      </c>
      <c r="B593" s="2">
        <v>0.06</v>
      </c>
      <c r="C593" s="2">
        <v>1</v>
      </c>
      <c r="D593" s="2" t="str">
        <f t="shared" si="334"/>
        <v>Beucher et al, 2011</v>
      </c>
      <c r="E593" s="2" t="s">
        <v>34</v>
      </c>
      <c r="F593" s="2">
        <v>4</v>
      </c>
      <c r="G593" s="2">
        <v>-140</v>
      </c>
      <c r="H593" s="2">
        <v>190</v>
      </c>
    </row>
    <row r="594" spans="1:8" ht="12.5">
      <c r="A594" s="2">
        <v>1.56</v>
      </c>
      <c r="B594" s="2">
        <v>0.05</v>
      </c>
      <c r="C594" s="2">
        <v>1</v>
      </c>
      <c r="D594" s="2" t="str">
        <f t="shared" si="334"/>
        <v>Beucher et al, 2011</v>
      </c>
      <c r="E594" s="2" t="s">
        <v>34</v>
      </c>
      <c r="F594" s="2">
        <v>4</v>
      </c>
      <c r="G594" s="2">
        <v>-140</v>
      </c>
      <c r="H594" s="2">
        <v>375</v>
      </c>
    </row>
    <row r="595" spans="1:8" ht="12.5">
      <c r="A595" s="2">
        <v>1.43</v>
      </c>
      <c r="B595" s="2">
        <v>0.01</v>
      </c>
      <c r="C595" s="2">
        <v>1</v>
      </c>
      <c r="D595" s="2" t="str">
        <f t="shared" si="334"/>
        <v>Beucher et al, 2011</v>
      </c>
      <c r="E595" s="2" t="s">
        <v>34</v>
      </c>
      <c r="F595" s="2">
        <v>4</v>
      </c>
      <c r="G595" s="2">
        <v>-140</v>
      </c>
      <c r="H595" s="2">
        <v>549</v>
      </c>
    </row>
    <row r="596" spans="1:8" ht="12.5">
      <c r="A596" s="2">
        <v>1.51</v>
      </c>
      <c r="B596" s="2">
        <v>0.01</v>
      </c>
      <c r="C596" s="2">
        <v>1</v>
      </c>
      <c r="D596" s="2" t="str">
        <f t="shared" si="334"/>
        <v>Beucher et al, 2011</v>
      </c>
      <c r="E596" s="2" t="s">
        <v>34</v>
      </c>
      <c r="F596" s="2">
        <v>4</v>
      </c>
      <c r="G596" s="2">
        <v>-140</v>
      </c>
      <c r="H596" s="2">
        <v>750</v>
      </c>
    </row>
    <row r="597" spans="1:8" ht="12.5">
      <c r="A597" s="2">
        <v>1.47</v>
      </c>
      <c r="B597" s="2">
        <v>0.04</v>
      </c>
      <c r="C597" s="2">
        <v>1</v>
      </c>
      <c r="D597" s="2" t="str">
        <f t="shared" si="334"/>
        <v>Beucher et al, 2011</v>
      </c>
      <c r="E597" s="2" t="s">
        <v>34</v>
      </c>
      <c r="F597" s="2">
        <v>4</v>
      </c>
      <c r="G597" s="2">
        <v>-140</v>
      </c>
      <c r="H597" s="2">
        <v>999</v>
      </c>
    </row>
    <row r="598" spans="1:8" ht="12.5">
      <c r="A598" s="2">
        <v>1.48</v>
      </c>
      <c r="B598" s="2">
        <v>0.01</v>
      </c>
      <c r="C598" s="2">
        <v>1</v>
      </c>
      <c r="D598" s="2" t="str">
        <f t="shared" si="334"/>
        <v>Beucher et al, 2011</v>
      </c>
      <c r="E598" s="2" t="s">
        <v>34</v>
      </c>
      <c r="F598" s="2">
        <v>4</v>
      </c>
      <c r="G598" s="2">
        <v>-140</v>
      </c>
      <c r="H598" s="2">
        <v>1500</v>
      </c>
    </row>
    <row r="599" spans="1:8" ht="12.5">
      <c r="A599" s="2">
        <v>1.39</v>
      </c>
      <c r="B599" s="2">
        <v>0.03</v>
      </c>
      <c r="C599" s="2">
        <v>1</v>
      </c>
      <c r="D599" s="2" t="str">
        <f t="shared" si="334"/>
        <v>Beucher et al, 2011</v>
      </c>
      <c r="E599" s="2" t="s">
        <v>34</v>
      </c>
      <c r="F599" s="2">
        <v>4</v>
      </c>
      <c r="G599" s="2">
        <v>-140</v>
      </c>
      <c r="H599" s="2">
        <v>2000</v>
      </c>
    </row>
    <row r="600" spans="1:8" ht="12.5">
      <c r="A600" s="2">
        <v>1.36</v>
      </c>
      <c r="B600" s="2">
        <v>0.01</v>
      </c>
      <c r="C600" s="2">
        <v>1</v>
      </c>
      <c r="D600" s="2" t="str">
        <f t="shared" si="334"/>
        <v>Beucher et al, 2011</v>
      </c>
      <c r="E600" s="2" t="s">
        <v>34</v>
      </c>
      <c r="F600" s="2">
        <v>4</v>
      </c>
      <c r="G600" s="2">
        <v>-140</v>
      </c>
      <c r="H600" s="2">
        <v>2999</v>
      </c>
    </row>
    <row r="601" spans="1:8" ht="12.5">
      <c r="A601" s="2">
        <v>1.34</v>
      </c>
      <c r="B601" s="2">
        <v>0.04</v>
      </c>
      <c r="C601" s="2">
        <v>1</v>
      </c>
      <c r="D601" s="2" t="str">
        <f t="shared" si="334"/>
        <v>Beucher et al, 2011</v>
      </c>
      <c r="E601" s="2" t="s">
        <v>34</v>
      </c>
      <c r="F601" s="2">
        <v>4</v>
      </c>
      <c r="G601" s="2">
        <v>-140</v>
      </c>
      <c r="H601" s="2">
        <v>4249</v>
      </c>
    </row>
    <row r="602" spans="1:8" ht="12.5">
      <c r="A602" s="2">
        <v>1.94</v>
      </c>
      <c r="B602" s="2">
        <v>0.06</v>
      </c>
      <c r="C602" s="2">
        <v>1</v>
      </c>
      <c r="D602" s="2" t="str">
        <f t="shared" si="334"/>
        <v>Beucher et al, 2011</v>
      </c>
      <c r="E602" s="2" t="s">
        <v>34</v>
      </c>
      <c r="F602" s="2">
        <v>2.5</v>
      </c>
      <c r="G602" s="2">
        <v>-140</v>
      </c>
      <c r="H602" s="2">
        <v>19</v>
      </c>
    </row>
    <row r="603" spans="1:8" ht="12.5">
      <c r="A603" s="2">
        <v>2.2000000000000002</v>
      </c>
      <c r="C603" s="2">
        <v>1</v>
      </c>
      <c r="D603" s="2" t="str">
        <f t="shared" si="334"/>
        <v>Beucher et al, 2011</v>
      </c>
      <c r="E603" s="2" t="s">
        <v>34</v>
      </c>
      <c r="F603" s="2">
        <v>2.5</v>
      </c>
      <c r="G603" s="2">
        <v>-140</v>
      </c>
      <c r="H603" s="2">
        <v>85</v>
      </c>
    </row>
    <row r="604" spans="1:8" ht="12.5">
      <c r="A604" s="2">
        <v>1.46</v>
      </c>
      <c r="B604" s="2">
        <v>0.05</v>
      </c>
      <c r="C604" s="2">
        <v>1</v>
      </c>
      <c r="D604" s="2" t="str">
        <f t="shared" si="334"/>
        <v>Beucher et al, 2011</v>
      </c>
      <c r="E604" s="2" t="s">
        <v>34</v>
      </c>
      <c r="F604" s="2">
        <v>2.5</v>
      </c>
      <c r="G604" s="2">
        <v>-140</v>
      </c>
      <c r="H604" s="2">
        <v>131</v>
      </c>
    </row>
    <row r="605" spans="1:8" ht="12.5">
      <c r="A605" s="2">
        <v>1.26</v>
      </c>
      <c r="B605" s="2">
        <v>0.01</v>
      </c>
      <c r="C605" s="2">
        <v>1</v>
      </c>
      <c r="D605" s="2" t="str">
        <f t="shared" si="334"/>
        <v>Beucher et al, 2011</v>
      </c>
      <c r="E605" s="2" t="s">
        <v>34</v>
      </c>
      <c r="F605" s="2">
        <v>2.5</v>
      </c>
      <c r="G605" s="2">
        <v>-140</v>
      </c>
      <c r="H605" s="2">
        <v>160</v>
      </c>
    </row>
    <row r="606" spans="1:8" ht="12.5">
      <c r="A606" s="2">
        <v>1.41</v>
      </c>
      <c r="B606" s="2">
        <v>0.06</v>
      </c>
      <c r="C606" s="2">
        <v>1</v>
      </c>
      <c r="D606" s="2" t="str">
        <f t="shared" si="334"/>
        <v>Beucher et al, 2011</v>
      </c>
      <c r="E606" s="2" t="s">
        <v>34</v>
      </c>
      <c r="F606" s="2">
        <v>2.5</v>
      </c>
      <c r="G606" s="2">
        <v>-140</v>
      </c>
      <c r="H606" s="2">
        <v>185</v>
      </c>
    </row>
    <row r="607" spans="1:8" ht="12.5">
      <c r="A607" s="2">
        <v>1.35</v>
      </c>
      <c r="B607" s="2">
        <v>0.08</v>
      </c>
      <c r="C607" s="2">
        <v>1</v>
      </c>
      <c r="D607" s="2" t="str">
        <f t="shared" si="334"/>
        <v>Beucher et al, 2011</v>
      </c>
      <c r="E607" s="2" t="s">
        <v>34</v>
      </c>
      <c r="F607" s="2">
        <v>2.5</v>
      </c>
      <c r="G607" s="2">
        <v>-140</v>
      </c>
      <c r="H607" s="2">
        <v>200</v>
      </c>
    </row>
    <row r="608" spans="1:8" ht="12.5">
      <c r="A608" s="2">
        <v>1.34</v>
      </c>
      <c r="B608" s="2">
        <v>0.06</v>
      </c>
      <c r="C608" s="2">
        <v>1</v>
      </c>
      <c r="D608" s="2" t="str">
        <f t="shared" si="334"/>
        <v>Beucher et al, 2011</v>
      </c>
      <c r="E608" s="2" t="s">
        <v>34</v>
      </c>
      <c r="F608" s="2">
        <v>2.5</v>
      </c>
      <c r="G608" s="2">
        <v>-140</v>
      </c>
      <c r="H608" s="2">
        <v>250</v>
      </c>
    </row>
    <row r="609" spans="1:8" ht="12.5">
      <c r="A609" s="2">
        <v>1.35</v>
      </c>
      <c r="B609" s="2">
        <v>0.05</v>
      </c>
      <c r="C609" s="2">
        <v>1</v>
      </c>
      <c r="D609" s="2" t="str">
        <f t="shared" si="334"/>
        <v>Beucher et al, 2011</v>
      </c>
      <c r="E609" s="2" t="s">
        <v>34</v>
      </c>
      <c r="F609" s="2">
        <v>2.5</v>
      </c>
      <c r="G609" s="2">
        <v>-140</v>
      </c>
      <c r="H609" s="2">
        <v>299</v>
      </c>
    </row>
    <row r="610" spans="1:8" ht="12.5">
      <c r="A610" s="2">
        <v>1.35</v>
      </c>
      <c r="B610" s="2">
        <v>0.05</v>
      </c>
      <c r="C610" s="2">
        <v>1</v>
      </c>
      <c r="D610" s="2" t="str">
        <f t="shared" si="334"/>
        <v>Beucher et al, 2011</v>
      </c>
      <c r="E610" s="2" t="s">
        <v>34</v>
      </c>
      <c r="F610" s="2">
        <v>2.5</v>
      </c>
      <c r="G610" s="2">
        <v>-140</v>
      </c>
      <c r="H610" s="2">
        <v>399</v>
      </c>
    </row>
    <row r="611" spans="1:8" ht="12.5">
      <c r="A611" s="2">
        <v>1.4</v>
      </c>
      <c r="B611" s="2">
        <v>0.04</v>
      </c>
      <c r="C611" s="2">
        <v>1</v>
      </c>
      <c r="D611" s="2" t="str">
        <f t="shared" si="334"/>
        <v>Beucher et al, 2011</v>
      </c>
      <c r="E611" s="2" t="s">
        <v>34</v>
      </c>
      <c r="F611" s="2">
        <v>2.5</v>
      </c>
      <c r="G611" s="2">
        <v>-140</v>
      </c>
      <c r="H611" s="2">
        <v>500</v>
      </c>
    </row>
    <row r="612" spans="1:8" ht="12.5">
      <c r="A612" s="2">
        <v>2.2599999999999998</v>
      </c>
      <c r="B612" s="2">
        <v>0.04</v>
      </c>
      <c r="C612" s="2">
        <v>1</v>
      </c>
      <c r="D612" s="2" t="str">
        <f t="shared" si="334"/>
        <v>Beucher et al, 2011</v>
      </c>
      <c r="E612" s="2" t="s">
        <v>34</v>
      </c>
      <c r="F612" s="2">
        <v>1</v>
      </c>
      <c r="G612" s="2">
        <v>-140</v>
      </c>
      <c r="H612" s="2">
        <v>60</v>
      </c>
    </row>
    <row r="613" spans="1:8" ht="12.5">
      <c r="A613" s="2">
        <v>2.2000000000000002</v>
      </c>
      <c r="B613" s="2">
        <v>0.04</v>
      </c>
      <c r="C613" s="2">
        <v>1</v>
      </c>
      <c r="D613" s="2" t="str">
        <f t="shared" si="334"/>
        <v>Beucher et al, 2011</v>
      </c>
      <c r="E613" s="2" t="s">
        <v>34</v>
      </c>
      <c r="F613" s="2">
        <v>1</v>
      </c>
      <c r="G613" s="2">
        <v>-140</v>
      </c>
      <c r="H613" s="2">
        <v>123</v>
      </c>
    </row>
    <row r="614" spans="1:8" ht="12.5">
      <c r="A614" s="2">
        <v>1.81</v>
      </c>
      <c r="B614" s="2">
        <v>0.05</v>
      </c>
      <c r="C614" s="2">
        <v>1</v>
      </c>
      <c r="D614" s="2" t="str">
        <f t="shared" si="334"/>
        <v>Beucher et al, 2011</v>
      </c>
      <c r="E614" s="2" t="s">
        <v>34</v>
      </c>
      <c r="F614" s="2">
        <v>1</v>
      </c>
      <c r="G614" s="2">
        <v>-140</v>
      </c>
      <c r="H614" s="2">
        <v>59</v>
      </c>
    </row>
    <row r="615" spans="1:8" ht="12.5">
      <c r="A615" s="2">
        <v>1.94</v>
      </c>
      <c r="C615" s="2">
        <v>1</v>
      </c>
      <c r="D615" s="2" t="str">
        <f t="shared" si="334"/>
        <v>Beucher et al, 2011</v>
      </c>
      <c r="E615" s="2" t="s">
        <v>34</v>
      </c>
      <c r="F615" s="2">
        <v>1</v>
      </c>
      <c r="G615" s="2">
        <v>-140</v>
      </c>
      <c r="H615" s="2">
        <v>200</v>
      </c>
    </row>
    <row r="616" spans="1:8" ht="12.5">
      <c r="A616" s="2">
        <v>1.33</v>
      </c>
      <c r="B616" s="2">
        <v>0.01</v>
      </c>
      <c r="C616" s="2">
        <v>1</v>
      </c>
      <c r="D616" s="2" t="str">
        <f t="shared" si="334"/>
        <v>Beucher et al, 2011</v>
      </c>
      <c r="E616" s="2" t="s">
        <v>34</v>
      </c>
      <c r="F616" s="2">
        <v>1</v>
      </c>
      <c r="G616" s="2">
        <v>-140</v>
      </c>
      <c r="H616" s="2">
        <v>250</v>
      </c>
    </row>
    <row r="617" spans="1:8" ht="12.5">
      <c r="A617" s="2">
        <v>1.35</v>
      </c>
      <c r="B617" s="2">
        <v>0.03</v>
      </c>
      <c r="C617" s="2">
        <v>1</v>
      </c>
      <c r="D617" s="2" t="str">
        <f t="shared" si="334"/>
        <v>Beucher et al, 2011</v>
      </c>
      <c r="E617" s="2" t="s">
        <v>34</v>
      </c>
      <c r="F617" s="2">
        <v>1</v>
      </c>
      <c r="G617" s="2">
        <v>-140</v>
      </c>
      <c r="H617" s="2">
        <v>299</v>
      </c>
    </row>
    <row r="618" spans="1:8" ht="12.5">
      <c r="A618" s="2">
        <v>1.36</v>
      </c>
      <c r="B618" s="2">
        <v>0.02</v>
      </c>
      <c r="C618" s="2">
        <v>1</v>
      </c>
      <c r="D618" s="2" t="str">
        <f t="shared" si="334"/>
        <v>Beucher et al, 2011</v>
      </c>
      <c r="E618" s="2" t="s">
        <v>34</v>
      </c>
      <c r="F618" s="2">
        <v>1</v>
      </c>
      <c r="G618" s="2">
        <v>-140</v>
      </c>
      <c r="H618" s="2">
        <v>399</v>
      </c>
    </row>
    <row r="619" spans="1:8" ht="12.5">
      <c r="A619" s="2">
        <v>1.35</v>
      </c>
      <c r="B619" s="2">
        <v>0.02</v>
      </c>
      <c r="C619" s="2">
        <v>1</v>
      </c>
      <c r="D619" s="2" t="str">
        <f t="shared" si="334"/>
        <v>Beucher et al, 2011</v>
      </c>
      <c r="E619" s="2" t="s">
        <v>34</v>
      </c>
      <c r="F619" s="2">
        <v>1</v>
      </c>
      <c r="G619" s="2">
        <v>-140</v>
      </c>
      <c r="H619" s="2">
        <v>498</v>
      </c>
    </row>
    <row r="620" spans="1:8" ht="12.5">
      <c r="A620" s="2">
        <v>1.72</v>
      </c>
      <c r="B620" s="2">
        <v>0.05</v>
      </c>
      <c r="C620" s="2">
        <v>1</v>
      </c>
      <c r="D620" s="2" t="str">
        <f t="shared" si="334"/>
        <v>Beucher et al, 2011</v>
      </c>
      <c r="E620" s="2" t="s">
        <v>34</v>
      </c>
      <c r="F620" s="2">
        <v>0</v>
      </c>
      <c r="G620" s="2">
        <v>-140</v>
      </c>
      <c r="H620" s="2">
        <v>82</v>
      </c>
    </row>
    <row r="621" spans="1:8" ht="12.5">
      <c r="A621" s="2">
        <v>1.45</v>
      </c>
      <c r="B621" s="2">
        <v>0.16</v>
      </c>
      <c r="C621" s="2">
        <v>2</v>
      </c>
      <c r="D621" s="2" t="s">
        <v>35</v>
      </c>
      <c r="E621" s="2" t="s">
        <v>36</v>
      </c>
      <c r="F621" s="2">
        <v>40.332999999999998</v>
      </c>
      <c r="G621" s="2">
        <v>-10.036</v>
      </c>
      <c r="H621" s="2">
        <v>500.6</v>
      </c>
    </row>
    <row r="622" spans="1:8" ht="12.5">
      <c r="A622" s="2">
        <v>1.33</v>
      </c>
      <c r="B622" s="2">
        <v>0.2</v>
      </c>
      <c r="C622" s="2">
        <v>2</v>
      </c>
      <c r="D622" s="2" t="str">
        <f t="shared" ref="D622:D665" si="335">D621</f>
        <v>Sutton et al, 2018</v>
      </c>
      <c r="E622" s="2" t="s">
        <v>36</v>
      </c>
      <c r="F622" s="2">
        <v>40.332999999999998</v>
      </c>
      <c r="G622" s="2">
        <v>-10.036</v>
      </c>
      <c r="H622" s="2">
        <v>1000.8</v>
      </c>
    </row>
    <row r="623" spans="1:8" ht="12.5">
      <c r="A623" s="2">
        <v>0.95</v>
      </c>
      <c r="B623" s="2">
        <v>0.16</v>
      </c>
      <c r="C623" s="2">
        <v>2</v>
      </c>
      <c r="D623" s="2" t="str">
        <f t="shared" si="335"/>
        <v>Sutton et al, 2018</v>
      </c>
      <c r="E623" s="2" t="s">
        <v>36</v>
      </c>
      <c r="F623" s="2">
        <v>40.332999999999998</v>
      </c>
      <c r="G623" s="2">
        <v>-10.036</v>
      </c>
      <c r="H623" s="2">
        <v>2499.6</v>
      </c>
    </row>
    <row r="624" spans="1:8" ht="12.5">
      <c r="A624" s="2">
        <v>0.97</v>
      </c>
      <c r="B624" s="2">
        <v>0.16</v>
      </c>
      <c r="C624" s="2">
        <v>2</v>
      </c>
      <c r="D624" s="2" t="str">
        <f t="shared" si="335"/>
        <v>Sutton et al, 2018</v>
      </c>
      <c r="E624" s="2" t="s">
        <v>36</v>
      </c>
      <c r="F624" s="2">
        <v>40.332999999999998</v>
      </c>
      <c r="G624" s="2">
        <v>-10.036</v>
      </c>
      <c r="H624" s="2">
        <v>3000.4</v>
      </c>
    </row>
    <row r="625" spans="1:8" ht="12.5">
      <c r="A625" s="2">
        <v>1.17</v>
      </c>
      <c r="B625" s="2">
        <v>0.16</v>
      </c>
      <c r="C625" s="2">
        <v>2</v>
      </c>
      <c r="D625" s="2" t="str">
        <f t="shared" si="335"/>
        <v>Sutton et al, 2018</v>
      </c>
      <c r="E625" s="2" t="s">
        <v>36</v>
      </c>
      <c r="F625" s="2">
        <v>40.332999999999998</v>
      </c>
      <c r="G625" s="2">
        <v>-10.036</v>
      </c>
      <c r="H625" s="2">
        <v>3580.6</v>
      </c>
    </row>
    <row r="626" spans="1:8" ht="12.5">
      <c r="A626" s="2">
        <v>1.22</v>
      </c>
      <c r="B626" s="2">
        <v>0.16</v>
      </c>
      <c r="C626" s="2">
        <v>2</v>
      </c>
      <c r="D626" s="2" t="str">
        <f t="shared" si="335"/>
        <v>Sutton et al, 2018</v>
      </c>
      <c r="E626" s="2" t="s">
        <v>36</v>
      </c>
      <c r="F626" s="2">
        <v>41.383000000000003</v>
      </c>
      <c r="G626" s="2">
        <v>-13.888</v>
      </c>
      <c r="H626" s="2">
        <v>2499.4</v>
      </c>
    </row>
    <row r="627" spans="1:8" ht="12.5">
      <c r="A627" s="2">
        <v>0.96</v>
      </c>
      <c r="B627" s="2">
        <v>0.16</v>
      </c>
      <c r="C627" s="2">
        <v>2</v>
      </c>
      <c r="D627" s="2" t="str">
        <f t="shared" si="335"/>
        <v>Sutton et al, 2018</v>
      </c>
      <c r="E627" s="2" t="s">
        <v>36</v>
      </c>
      <c r="F627" s="2">
        <v>41.383000000000003</v>
      </c>
      <c r="G627" s="2">
        <v>-13.888</v>
      </c>
      <c r="H627" s="2">
        <v>3000.2</v>
      </c>
    </row>
    <row r="628" spans="1:8" ht="12.5">
      <c r="A628" s="2">
        <v>1.1000000000000001</v>
      </c>
      <c r="B628" s="2">
        <v>0.16</v>
      </c>
      <c r="C628" s="2">
        <v>2</v>
      </c>
      <c r="D628" s="2" t="str">
        <f t="shared" si="335"/>
        <v>Sutton et al, 2018</v>
      </c>
      <c r="E628" s="2" t="s">
        <v>36</v>
      </c>
      <c r="F628" s="2">
        <v>41.383000000000003</v>
      </c>
      <c r="G628" s="2">
        <v>-13.888</v>
      </c>
      <c r="H628" s="2">
        <v>4000.8</v>
      </c>
    </row>
    <row r="629" spans="1:8" ht="12.5">
      <c r="A629" s="2">
        <v>0.98</v>
      </c>
      <c r="B629" s="2">
        <v>0.16</v>
      </c>
      <c r="C629" s="2">
        <v>2</v>
      </c>
      <c r="D629" s="2" t="str">
        <f t="shared" si="335"/>
        <v>Sutton et al, 2018</v>
      </c>
      <c r="E629" s="2" t="s">
        <v>36</v>
      </c>
      <c r="F629" s="2">
        <v>41.383000000000003</v>
      </c>
      <c r="G629" s="2">
        <v>-13.888</v>
      </c>
      <c r="H629" s="2">
        <v>4998.8999999999996</v>
      </c>
    </row>
    <row r="630" spans="1:8" ht="12.5">
      <c r="A630" s="2">
        <v>1.17</v>
      </c>
      <c r="B630" s="2">
        <v>0.16</v>
      </c>
      <c r="C630" s="2">
        <v>2</v>
      </c>
      <c r="D630" s="2" t="str">
        <f t="shared" si="335"/>
        <v>Sutton et al, 2018</v>
      </c>
      <c r="E630" s="2" t="s">
        <v>36</v>
      </c>
      <c r="F630" s="2">
        <v>46.543999999999997</v>
      </c>
      <c r="G630" s="2">
        <v>-19.672000000000001</v>
      </c>
      <c r="H630" s="2">
        <v>3998.9</v>
      </c>
    </row>
    <row r="631" spans="1:8" ht="12.5">
      <c r="A631" s="2">
        <v>1.31</v>
      </c>
      <c r="B631" s="2">
        <v>0.16</v>
      </c>
      <c r="C631" s="2">
        <v>2</v>
      </c>
      <c r="D631" s="2" t="str">
        <f t="shared" si="335"/>
        <v>Sutton et al, 2018</v>
      </c>
      <c r="E631" s="2" t="s">
        <v>36</v>
      </c>
      <c r="F631" s="2">
        <v>46.543999999999997</v>
      </c>
      <c r="G631" s="2">
        <v>-19.672000000000001</v>
      </c>
      <c r="H631" s="2">
        <v>4500.3999999999996</v>
      </c>
    </row>
    <row r="632" spans="1:8" ht="12.5">
      <c r="A632" s="2">
        <v>2.85</v>
      </c>
      <c r="B632" s="2">
        <v>0.16</v>
      </c>
      <c r="C632" s="2">
        <v>2</v>
      </c>
      <c r="D632" s="2" t="str">
        <f t="shared" si="335"/>
        <v>Sutton et al, 2018</v>
      </c>
      <c r="E632" s="2" t="s">
        <v>36</v>
      </c>
      <c r="F632" s="2">
        <v>50.277999999999999</v>
      </c>
      <c r="G632" s="2">
        <v>-22.602</v>
      </c>
      <c r="H632" s="2">
        <v>500.8</v>
      </c>
    </row>
    <row r="633" spans="1:8" ht="12.5">
      <c r="A633" s="2">
        <v>2.2599999999999998</v>
      </c>
      <c r="B633" s="2">
        <v>0.16</v>
      </c>
      <c r="C633" s="2">
        <v>2</v>
      </c>
      <c r="D633" s="2" t="str">
        <f t="shared" si="335"/>
        <v>Sutton et al, 2018</v>
      </c>
      <c r="E633" s="2" t="s">
        <v>36</v>
      </c>
      <c r="F633" s="2">
        <v>50.277999999999999</v>
      </c>
      <c r="G633" s="2">
        <v>-22.602</v>
      </c>
      <c r="H633" s="2">
        <v>999</v>
      </c>
    </row>
    <row r="634" spans="1:8" ht="12.5">
      <c r="A634" s="2">
        <v>1.72</v>
      </c>
      <c r="B634" s="2">
        <v>0.16</v>
      </c>
      <c r="C634" s="2">
        <v>2</v>
      </c>
      <c r="D634" s="2" t="str">
        <f t="shared" si="335"/>
        <v>Sutton et al, 2018</v>
      </c>
      <c r="E634" s="2" t="s">
        <v>36</v>
      </c>
      <c r="F634" s="2">
        <v>50.277999999999999</v>
      </c>
      <c r="G634" s="2">
        <v>-22.602</v>
      </c>
      <c r="H634" s="2">
        <v>1400.4</v>
      </c>
    </row>
    <row r="635" spans="1:8" ht="12.5">
      <c r="A635" s="2">
        <v>1.74</v>
      </c>
      <c r="B635" s="2">
        <v>0.2</v>
      </c>
      <c r="C635" s="2">
        <v>2</v>
      </c>
      <c r="D635" s="2" t="str">
        <f t="shared" si="335"/>
        <v>Sutton et al, 2018</v>
      </c>
      <c r="E635" s="2" t="s">
        <v>36</v>
      </c>
      <c r="F635" s="2">
        <v>50.277999999999999</v>
      </c>
      <c r="G635" s="2">
        <v>-22.602</v>
      </c>
      <c r="H635" s="2">
        <v>1998.4</v>
      </c>
    </row>
    <row r="636" spans="1:8" ht="12.5">
      <c r="A636" s="2">
        <v>1.07</v>
      </c>
      <c r="B636" s="2">
        <v>0.16</v>
      </c>
      <c r="C636" s="2">
        <v>2</v>
      </c>
      <c r="D636" s="2" t="str">
        <f t="shared" si="335"/>
        <v>Sutton et al, 2018</v>
      </c>
      <c r="E636" s="2" t="s">
        <v>36</v>
      </c>
      <c r="F636" s="2">
        <v>50.277999999999999</v>
      </c>
      <c r="G636" s="2">
        <v>-22.602</v>
      </c>
      <c r="H636" s="2">
        <v>3499.5</v>
      </c>
    </row>
    <row r="637" spans="1:8" ht="12.5">
      <c r="A637" s="2">
        <v>1.86</v>
      </c>
      <c r="B637" s="2">
        <v>0.16</v>
      </c>
      <c r="C637" s="2">
        <v>2</v>
      </c>
      <c r="D637" s="2" t="str">
        <f t="shared" si="335"/>
        <v>Sutton et al, 2018</v>
      </c>
      <c r="E637" s="2" t="s">
        <v>36</v>
      </c>
      <c r="F637" s="2">
        <v>55.506</v>
      </c>
      <c r="G637" s="2">
        <v>-26.71</v>
      </c>
      <c r="H637" s="2">
        <v>1399</v>
      </c>
    </row>
    <row r="638" spans="1:8" ht="12.5">
      <c r="A638" s="2">
        <v>1.74</v>
      </c>
      <c r="B638" s="2">
        <v>0.16</v>
      </c>
      <c r="C638" s="2">
        <v>2</v>
      </c>
      <c r="D638" s="2" t="str">
        <f t="shared" si="335"/>
        <v>Sutton et al, 2018</v>
      </c>
      <c r="E638" s="2" t="s">
        <v>36</v>
      </c>
      <c r="F638" s="2">
        <v>55.506</v>
      </c>
      <c r="G638" s="2">
        <v>-26.71</v>
      </c>
      <c r="H638" s="2">
        <v>2000.1</v>
      </c>
    </row>
    <row r="639" spans="1:8" ht="12.5">
      <c r="A639" s="2">
        <v>1.55</v>
      </c>
      <c r="B639" s="2">
        <v>0.16</v>
      </c>
      <c r="C639" s="2">
        <v>2</v>
      </c>
      <c r="D639" s="2" t="str">
        <f t="shared" si="335"/>
        <v>Sutton et al, 2018</v>
      </c>
      <c r="E639" s="2" t="s">
        <v>36</v>
      </c>
      <c r="F639" s="2">
        <v>55.506</v>
      </c>
      <c r="G639" s="2">
        <v>-26.71</v>
      </c>
      <c r="H639" s="2">
        <v>2499.8000000000002</v>
      </c>
    </row>
    <row r="640" spans="1:8" ht="12.5">
      <c r="A640" s="2">
        <v>1.52</v>
      </c>
      <c r="B640" s="2">
        <v>0.16</v>
      </c>
      <c r="C640" s="2">
        <v>2</v>
      </c>
      <c r="D640" s="2" t="str">
        <f t="shared" si="335"/>
        <v>Sutton et al, 2018</v>
      </c>
      <c r="E640" s="2" t="s">
        <v>36</v>
      </c>
      <c r="F640" s="2">
        <v>55.506</v>
      </c>
      <c r="G640" s="2">
        <v>-26.71</v>
      </c>
      <c r="H640" s="2">
        <v>2999.8</v>
      </c>
    </row>
    <row r="641" spans="1:8" ht="12.5">
      <c r="A641" s="2">
        <v>2.29</v>
      </c>
      <c r="B641" s="2">
        <v>0.16</v>
      </c>
      <c r="C641" s="2">
        <v>2</v>
      </c>
      <c r="D641" s="2" t="str">
        <f t="shared" si="335"/>
        <v>Sutton et al, 2018</v>
      </c>
      <c r="E641" s="2" t="s">
        <v>36</v>
      </c>
      <c r="F641" s="2">
        <v>59.622999999999998</v>
      </c>
      <c r="G641" s="2">
        <v>-38.954000000000001</v>
      </c>
      <c r="H641" s="2">
        <v>499.4</v>
      </c>
    </row>
    <row r="642" spans="1:8" ht="12.5">
      <c r="A642" s="2">
        <v>1.59</v>
      </c>
      <c r="B642" s="2">
        <v>0.26</v>
      </c>
      <c r="C642" s="2">
        <v>2</v>
      </c>
      <c r="D642" s="2" t="str">
        <f t="shared" si="335"/>
        <v>Sutton et al, 2018</v>
      </c>
      <c r="E642" s="2" t="s">
        <v>36</v>
      </c>
      <c r="F642" s="2">
        <v>59.622999999999998</v>
      </c>
      <c r="G642" s="2">
        <v>-38.954000000000001</v>
      </c>
      <c r="H642" s="2">
        <v>1000.8</v>
      </c>
    </row>
    <row r="643" spans="1:8" ht="12.5">
      <c r="A643" s="2">
        <v>1.49</v>
      </c>
      <c r="B643" s="2">
        <v>0.16</v>
      </c>
      <c r="C643" s="2">
        <v>2</v>
      </c>
      <c r="D643" s="2" t="str">
        <f t="shared" si="335"/>
        <v>Sutton et al, 2018</v>
      </c>
      <c r="E643" s="2" t="s">
        <v>36</v>
      </c>
      <c r="F643" s="2">
        <v>59.622999999999998</v>
      </c>
      <c r="G643" s="2">
        <v>-38.954000000000001</v>
      </c>
      <c r="H643" s="2">
        <v>1401.3</v>
      </c>
    </row>
    <row r="644" spans="1:8" ht="12.5">
      <c r="A644" s="2">
        <v>1.59</v>
      </c>
      <c r="B644" s="2">
        <v>0.16</v>
      </c>
      <c r="C644" s="2">
        <v>2</v>
      </c>
      <c r="D644" s="2" t="str">
        <f t="shared" si="335"/>
        <v>Sutton et al, 2018</v>
      </c>
      <c r="E644" s="2" t="s">
        <v>36</v>
      </c>
      <c r="F644" s="2">
        <v>59.622999999999998</v>
      </c>
      <c r="G644" s="2">
        <v>-38.954000000000001</v>
      </c>
      <c r="H644" s="2">
        <v>2000.3</v>
      </c>
    </row>
    <row r="645" spans="1:8" ht="12.5">
      <c r="A645" s="2">
        <v>1.4</v>
      </c>
      <c r="B645" s="2">
        <v>0.16</v>
      </c>
      <c r="C645" s="2">
        <v>2</v>
      </c>
      <c r="D645" s="2" t="str">
        <f t="shared" si="335"/>
        <v>Sutton et al, 2018</v>
      </c>
      <c r="E645" s="2" t="s">
        <v>36</v>
      </c>
      <c r="F645" s="2">
        <v>59.622999999999998</v>
      </c>
      <c r="G645" s="2">
        <v>-38.954000000000001</v>
      </c>
      <c r="H645" s="2">
        <v>2501</v>
      </c>
    </row>
    <row r="646" spans="1:8" ht="12.5">
      <c r="A646" s="2">
        <v>1.24</v>
      </c>
      <c r="B646" s="2">
        <v>0.16</v>
      </c>
      <c r="C646" s="2">
        <v>2</v>
      </c>
      <c r="D646" s="2" t="str">
        <f t="shared" si="335"/>
        <v>Sutton et al, 2018</v>
      </c>
      <c r="E646" s="2" t="s">
        <v>36</v>
      </c>
      <c r="F646" s="2">
        <v>59.622999999999998</v>
      </c>
      <c r="G646" s="2">
        <v>-38.954000000000001</v>
      </c>
      <c r="H646" s="2">
        <v>2900.1</v>
      </c>
    </row>
    <row r="647" spans="1:8" ht="12.5">
      <c r="A647" s="2">
        <v>2.74</v>
      </c>
      <c r="B647" s="2">
        <v>0.16</v>
      </c>
      <c r="C647" s="2">
        <v>2</v>
      </c>
      <c r="D647" s="2" t="str">
        <f t="shared" si="335"/>
        <v>Sutton et al, 2018</v>
      </c>
      <c r="E647" s="2" t="s">
        <v>36</v>
      </c>
      <c r="F647" s="2">
        <v>59.798999999999999</v>
      </c>
      <c r="G647" s="2">
        <v>-42.003</v>
      </c>
      <c r="H647" s="2">
        <v>999.4</v>
      </c>
    </row>
    <row r="648" spans="1:8" ht="12.5">
      <c r="A648" s="2">
        <v>1.73</v>
      </c>
      <c r="B648" s="2">
        <v>0.16</v>
      </c>
      <c r="C648" s="2">
        <v>2</v>
      </c>
      <c r="D648" s="2" t="str">
        <f t="shared" si="335"/>
        <v>Sutton et al, 2018</v>
      </c>
      <c r="E648" s="2" t="s">
        <v>36</v>
      </c>
      <c r="F648" s="2">
        <v>59.798999999999999</v>
      </c>
      <c r="G648" s="2">
        <v>-42.003</v>
      </c>
      <c r="H648" s="2">
        <v>1400.6</v>
      </c>
    </row>
    <row r="649" spans="1:8" ht="12.5">
      <c r="A649" s="2">
        <v>1.41</v>
      </c>
      <c r="B649" s="2">
        <v>0.16</v>
      </c>
      <c r="C649" s="2">
        <v>2</v>
      </c>
      <c r="D649" s="2" t="str">
        <f t="shared" si="335"/>
        <v>Sutton et al, 2018</v>
      </c>
      <c r="E649" s="2" t="s">
        <v>36</v>
      </c>
      <c r="F649" s="2">
        <v>59.798999999999999</v>
      </c>
      <c r="G649" s="2">
        <v>-42.003</v>
      </c>
      <c r="H649" s="2">
        <v>1719.4</v>
      </c>
    </row>
    <row r="650" spans="1:8" ht="12.5">
      <c r="A650" s="2">
        <v>2.0099999999999998</v>
      </c>
      <c r="B650" s="2">
        <v>0.18</v>
      </c>
      <c r="C650" s="2">
        <v>2</v>
      </c>
      <c r="D650" s="2" t="str">
        <f t="shared" si="335"/>
        <v>Sutton et al, 2018</v>
      </c>
      <c r="E650" s="2" t="s">
        <v>36</v>
      </c>
      <c r="F650" s="2">
        <v>59.067999999999998</v>
      </c>
      <c r="G650" s="2">
        <v>-46.082999999999998</v>
      </c>
      <c r="H650" s="2">
        <v>499.6</v>
      </c>
    </row>
    <row r="651" spans="1:8" ht="12.5">
      <c r="A651" s="2">
        <v>2.13</v>
      </c>
      <c r="B651" s="2">
        <v>0.16</v>
      </c>
      <c r="C651" s="2">
        <v>2</v>
      </c>
      <c r="D651" s="2" t="str">
        <f t="shared" si="335"/>
        <v>Sutton et al, 2018</v>
      </c>
      <c r="E651" s="2" t="s">
        <v>36</v>
      </c>
      <c r="F651" s="2">
        <v>59.067999999999998</v>
      </c>
      <c r="G651" s="2">
        <v>-46.082999999999998</v>
      </c>
      <c r="H651" s="2">
        <v>999.4</v>
      </c>
    </row>
    <row r="652" spans="1:8" ht="12.5">
      <c r="A652" s="2">
        <v>1.45</v>
      </c>
      <c r="B652" s="2">
        <v>0.26</v>
      </c>
      <c r="C652" s="2">
        <v>2</v>
      </c>
      <c r="D652" s="2" t="str">
        <f t="shared" si="335"/>
        <v>Sutton et al, 2018</v>
      </c>
      <c r="E652" s="2" t="s">
        <v>36</v>
      </c>
      <c r="F652" s="2">
        <v>59.067999999999998</v>
      </c>
      <c r="G652" s="2">
        <v>-46.082999999999998</v>
      </c>
      <c r="H652" s="2">
        <v>1399.4</v>
      </c>
    </row>
    <row r="653" spans="1:8" ht="12.5">
      <c r="A653" s="2">
        <v>1.6</v>
      </c>
      <c r="B653" s="2">
        <v>0.16</v>
      </c>
      <c r="C653" s="2">
        <v>2</v>
      </c>
      <c r="D653" s="2" t="str">
        <f t="shared" si="335"/>
        <v>Sutton et al, 2018</v>
      </c>
      <c r="E653" s="2" t="s">
        <v>36</v>
      </c>
      <c r="F653" s="2">
        <v>59.067999999999998</v>
      </c>
      <c r="G653" s="2">
        <v>-46.082999999999998</v>
      </c>
      <c r="H653" s="2">
        <v>1799.8</v>
      </c>
    </row>
    <row r="654" spans="1:8" ht="12.5">
      <c r="A654" s="2">
        <v>1.36</v>
      </c>
      <c r="B654" s="2">
        <v>0.16</v>
      </c>
      <c r="C654" s="2">
        <v>2</v>
      </c>
      <c r="D654" s="2" t="str">
        <f t="shared" si="335"/>
        <v>Sutton et al, 2018</v>
      </c>
      <c r="E654" s="2" t="s">
        <v>36</v>
      </c>
      <c r="F654" s="2">
        <v>59.067999999999998</v>
      </c>
      <c r="G654" s="2">
        <v>-46.082999999999998</v>
      </c>
      <c r="H654" s="2">
        <v>1999.1</v>
      </c>
    </row>
    <row r="655" spans="1:8" ht="12.5">
      <c r="A655" s="2">
        <v>1.35</v>
      </c>
      <c r="B655" s="2">
        <v>0.16</v>
      </c>
      <c r="C655" s="2">
        <v>2</v>
      </c>
      <c r="D655" s="2" t="str">
        <f t="shared" si="335"/>
        <v>Sutton et al, 2018</v>
      </c>
      <c r="E655" s="2" t="s">
        <v>36</v>
      </c>
      <c r="F655" s="2">
        <v>59.067999999999998</v>
      </c>
      <c r="G655" s="2">
        <v>-46.082999999999998</v>
      </c>
      <c r="H655" s="2">
        <v>2249.6</v>
      </c>
    </row>
    <row r="656" spans="1:8" ht="12.5">
      <c r="A656" s="2">
        <v>1.56</v>
      </c>
      <c r="B656" s="2">
        <v>0.16</v>
      </c>
      <c r="C656" s="2">
        <v>2</v>
      </c>
      <c r="D656" s="2" t="str">
        <f t="shared" si="335"/>
        <v>Sutton et al, 2018</v>
      </c>
      <c r="E656" s="2" t="s">
        <v>36</v>
      </c>
      <c r="F656" s="2">
        <v>55.841999999999999</v>
      </c>
      <c r="G656" s="2">
        <v>-48.093000000000004</v>
      </c>
      <c r="H656" s="2">
        <v>1000.1</v>
      </c>
    </row>
    <row r="657" spans="1:8" ht="12.5">
      <c r="A657" s="2">
        <v>1.43</v>
      </c>
      <c r="B657" s="2">
        <v>0.16</v>
      </c>
      <c r="C657" s="2">
        <v>2</v>
      </c>
      <c r="D657" s="2" t="str">
        <f t="shared" si="335"/>
        <v>Sutton et al, 2018</v>
      </c>
      <c r="E657" s="2" t="s">
        <v>36</v>
      </c>
      <c r="F657" s="2">
        <v>55.841999999999999</v>
      </c>
      <c r="G657" s="2">
        <v>-48.093000000000004</v>
      </c>
      <c r="H657" s="2">
        <v>1400.3</v>
      </c>
    </row>
    <row r="658" spans="1:8" ht="12.5">
      <c r="A658" s="2">
        <v>1.55</v>
      </c>
      <c r="B658" s="2">
        <v>0.16</v>
      </c>
      <c r="C658" s="2">
        <v>2</v>
      </c>
      <c r="D658" s="2" t="str">
        <f t="shared" si="335"/>
        <v>Sutton et al, 2018</v>
      </c>
      <c r="E658" s="2" t="s">
        <v>36</v>
      </c>
      <c r="F658" s="2">
        <v>55.841999999999999</v>
      </c>
      <c r="G658" s="2">
        <v>-48.093000000000004</v>
      </c>
      <c r="H658" s="2">
        <v>2000</v>
      </c>
    </row>
    <row r="659" spans="1:8" ht="12.5">
      <c r="A659" s="2">
        <v>1.53</v>
      </c>
      <c r="B659" s="2">
        <v>0.16</v>
      </c>
      <c r="C659" s="2">
        <v>2</v>
      </c>
      <c r="D659" s="2" t="str">
        <f t="shared" si="335"/>
        <v>Sutton et al, 2018</v>
      </c>
      <c r="E659" s="2" t="s">
        <v>36</v>
      </c>
      <c r="F659" s="2">
        <v>55.841999999999999</v>
      </c>
      <c r="G659" s="2">
        <v>-48.093000000000004</v>
      </c>
      <c r="H659" s="2">
        <v>2999</v>
      </c>
    </row>
    <row r="660" spans="1:8" ht="12.5">
      <c r="A660" s="2">
        <v>1.55</v>
      </c>
      <c r="B660" s="2">
        <v>0.16</v>
      </c>
      <c r="C660" s="2">
        <v>2</v>
      </c>
      <c r="D660" s="2" t="str">
        <f t="shared" si="335"/>
        <v>Sutton et al, 2018</v>
      </c>
      <c r="E660" s="2" t="s">
        <v>36</v>
      </c>
      <c r="F660" s="2">
        <v>55.841999999999999</v>
      </c>
      <c r="G660" s="2">
        <v>-48.093000000000004</v>
      </c>
      <c r="H660" s="2">
        <v>3499.9</v>
      </c>
    </row>
    <row r="661" spans="1:8" ht="12.5">
      <c r="A661" s="2">
        <v>1.89</v>
      </c>
      <c r="B661" s="2">
        <v>0.16</v>
      </c>
      <c r="C661" s="2">
        <v>2</v>
      </c>
      <c r="D661" s="2" t="str">
        <f t="shared" si="335"/>
        <v>Sutton et al, 2018</v>
      </c>
      <c r="E661" s="2" t="s">
        <v>36</v>
      </c>
      <c r="F661" s="2">
        <v>53</v>
      </c>
      <c r="G661" s="2">
        <v>-51.1</v>
      </c>
      <c r="H661" s="2">
        <v>501.7</v>
      </c>
    </row>
    <row r="662" spans="1:8" ht="12.5">
      <c r="A662" s="2">
        <v>1.91</v>
      </c>
      <c r="B662" s="2">
        <v>0.16</v>
      </c>
      <c r="C662" s="2">
        <v>2</v>
      </c>
      <c r="D662" s="2" t="str">
        <f t="shared" si="335"/>
        <v>Sutton et al, 2018</v>
      </c>
      <c r="E662" s="2" t="s">
        <v>36</v>
      </c>
      <c r="F662" s="2">
        <v>53</v>
      </c>
      <c r="G662" s="2">
        <v>-51.1</v>
      </c>
      <c r="H662" s="2">
        <v>1001.4</v>
      </c>
    </row>
    <row r="663" spans="1:8" ht="12.5">
      <c r="A663" s="2">
        <v>1.52</v>
      </c>
      <c r="B663" s="2">
        <v>0.16</v>
      </c>
      <c r="C663" s="2">
        <v>2</v>
      </c>
      <c r="D663" s="2" t="str">
        <f t="shared" si="335"/>
        <v>Sutton et al, 2018</v>
      </c>
      <c r="E663" s="2" t="s">
        <v>36</v>
      </c>
      <c r="F663" s="2">
        <v>53</v>
      </c>
      <c r="G663" s="2">
        <v>-51.1</v>
      </c>
      <c r="H663" s="2">
        <v>1500.3</v>
      </c>
    </row>
    <row r="664" spans="1:8" ht="12.5">
      <c r="A664" s="2">
        <v>1.38</v>
      </c>
      <c r="B664" s="2">
        <v>0.16</v>
      </c>
      <c r="C664" s="2">
        <v>2</v>
      </c>
      <c r="D664" s="2" t="str">
        <f t="shared" si="335"/>
        <v>Sutton et al, 2018</v>
      </c>
      <c r="E664" s="2" t="s">
        <v>36</v>
      </c>
      <c r="F664" s="2">
        <v>53</v>
      </c>
      <c r="G664" s="2">
        <v>-51.1</v>
      </c>
      <c r="H664" s="2">
        <v>2000.4</v>
      </c>
    </row>
    <row r="665" spans="1:8" ht="12.5">
      <c r="A665" s="2">
        <v>1.28</v>
      </c>
      <c r="B665" s="2">
        <v>0.16</v>
      </c>
      <c r="C665" s="2">
        <v>2</v>
      </c>
      <c r="D665" s="2" t="str">
        <f t="shared" si="335"/>
        <v>Sutton et al, 2018</v>
      </c>
      <c r="E665" s="2" t="s">
        <v>36</v>
      </c>
      <c r="F665" s="2">
        <v>53</v>
      </c>
      <c r="G665" s="2">
        <v>-51.1</v>
      </c>
      <c r="H665" s="2">
        <v>2530.9</v>
      </c>
    </row>
    <row r="666" spans="1:8" ht="12.5">
      <c r="A666" s="2">
        <v>1.75</v>
      </c>
      <c r="B666" s="2">
        <v>0.15</v>
      </c>
      <c r="C666" s="2">
        <v>2</v>
      </c>
      <c r="D666" s="2" t="s">
        <v>37</v>
      </c>
      <c r="E666" s="2" t="s">
        <v>38</v>
      </c>
      <c r="F666" s="2">
        <v>1.94</v>
      </c>
      <c r="G666" s="2">
        <v>-47.79</v>
      </c>
    </row>
    <row r="667" spans="1:8" ht="12.5">
      <c r="A667" s="2">
        <v>3.02</v>
      </c>
      <c r="B667" s="2">
        <v>0.17</v>
      </c>
      <c r="C667" s="2">
        <v>2</v>
      </c>
      <c r="D667" s="2" t="s">
        <v>37</v>
      </c>
      <c r="E667" s="2" t="s">
        <v>38</v>
      </c>
      <c r="F667" s="2">
        <v>2.08</v>
      </c>
      <c r="G667" s="2">
        <v>-47.67</v>
      </c>
    </row>
    <row r="668" spans="1:8" ht="12.5">
      <c r="A668" s="2">
        <v>1.96</v>
      </c>
      <c r="B668" s="2">
        <v>0.01</v>
      </c>
      <c r="C668" s="2">
        <v>2</v>
      </c>
      <c r="D668" s="2" t="s">
        <v>37</v>
      </c>
      <c r="E668" s="2" t="s">
        <v>39</v>
      </c>
      <c r="F668" s="2">
        <v>30.72</v>
      </c>
      <c r="G668" s="2">
        <v>123</v>
      </c>
    </row>
    <row r="669" spans="1:8" ht="12.5">
      <c r="A669" s="2">
        <v>2.1</v>
      </c>
      <c r="B669" s="2">
        <v>0.08</v>
      </c>
      <c r="C669" s="2">
        <v>2</v>
      </c>
      <c r="D669" s="2" t="s">
        <v>37</v>
      </c>
      <c r="E669" s="2" t="s">
        <v>39</v>
      </c>
      <c r="F669" s="2">
        <v>30.56</v>
      </c>
      <c r="G669" s="2">
        <v>123.5</v>
      </c>
    </row>
    <row r="670" spans="1:8" ht="12.5">
      <c r="A670" s="2">
        <v>2.61</v>
      </c>
      <c r="B670" s="2">
        <v>0.03</v>
      </c>
      <c r="C670" s="2">
        <v>2</v>
      </c>
      <c r="D670" s="2" t="s">
        <v>37</v>
      </c>
      <c r="E670" s="2" t="s">
        <v>39</v>
      </c>
      <c r="F670" s="2">
        <v>30.43</v>
      </c>
      <c r="G670" s="2">
        <v>123.99</v>
      </c>
    </row>
    <row r="671" spans="1:8" ht="12.5">
      <c r="A671" s="2">
        <v>1.7</v>
      </c>
      <c r="B671" s="2">
        <v>0.03</v>
      </c>
      <c r="C671" s="2">
        <v>2</v>
      </c>
      <c r="D671" s="2" t="s">
        <v>37</v>
      </c>
      <c r="E671" s="2" t="s">
        <v>40</v>
      </c>
      <c r="F671" s="2">
        <v>22.03</v>
      </c>
      <c r="G671" s="2">
        <v>113.94</v>
      </c>
    </row>
    <row r="672" spans="1:8" ht="12.5">
      <c r="A672" s="2">
        <v>1.78</v>
      </c>
      <c r="B672" s="2">
        <v>0.13</v>
      </c>
      <c r="C672" s="2">
        <v>2</v>
      </c>
      <c r="D672" s="2" t="s">
        <v>37</v>
      </c>
      <c r="E672" s="2" t="s">
        <v>40</v>
      </c>
      <c r="F672" s="2">
        <v>22</v>
      </c>
      <c r="G672" s="2">
        <v>113.97</v>
      </c>
    </row>
    <row r="673" spans="1:8" ht="12.5">
      <c r="A673" s="2">
        <v>1.68</v>
      </c>
      <c r="B673" s="2">
        <v>0.23</v>
      </c>
      <c r="C673" s="2">
        <v>2</v>
      </c>
      <c r="D673" s="2" t="s">
        <v>37</v>
      </c>
      <c r="E673" s="2" t="s">
        <v>40</v>
      </c>
      <c r="F673" s="2">
        <v>21.96</v>
      </c>
      <c r="G673" s="2">
        <v>114.01</v>
      </c>
    </row>
    <row r="674" spans="1:8" ht="12.5">
      <c r="A674" s="2">
        <v>2.62</v>
      </c>
      <c r="B674" s="2">
        <v>0.43</v>
      </c>
      <c r="C674" s="2">
        <v>2</v>
      </c>
      <c r="D674" s="2" t="s">
        <v>41</v>
      </c>
      <c r="E674" s="2" t="s">
        <v>42</v>
      </c>
      <c r="F674" s="2">
        <v>-10</v>
      </c>
      <c r="G674" s="2">
        <v>-82.5</v>
      </c>
      <c r="H674" s="2">
        <v>2</v>
      </c>
    </row>
    <row r="675" spans="1:8" ht="12.5">
      <c r="A675" s="2">
        <v>2.13</v>
      </c>
      <c r="B675" s="2">
        <v>16</v>
      </c>
      <c r="C675" s="2">
        <v>2</v>
      </c>
      <c r="D675" s="2" t="str">
        <f t="shared" ref="D675:D725" si="336">D674</f>
        <v>Grasse et al, 2013</v>
      </c>
      <c r="E675" s="2" t="s">
        <v>42</v>
      </c>
      <c r="F675" s="2">
        <v>-10</v>
      </c>
      <c r="G675" s="2">
        <v>-82.5</v>
      </c>
      <c r="H675" s="2">
        <v>21</v>
      </c>
    </row>
    <row r="676" spans="1:8" ht="12.5">
      <c r="A676" s="2">
        <v>1.81</v>
      </c>
      <c r="B676" s="2">
        <v>0.23</v>
      </c>
      <c r="C676" s="2">
        <v>2</v>
      </c>
      <c r="D676" s="2" t="str">
        <f t="shared" si="336"/>
        <v>Grasse et al, 2013</v>
      </c>
      <c r="E676" s="2" t="s">
        <v>42</v>
      </c>
      <c r="F676" s="2">
        <v>-10</v>
      </c>
      <c r="G676" s="2">
        <v>-82.5</v>
      </c>
      <c r="H676" s="2">
        <v>41</v>
      </c>
    </row>
    <row r="677" spans="1:8" ht="12.5">
      <c r="A677" s="2">
        <v>1.56</v>
      </c>
      <c r="B677" s="2">
        <v>0.23</v>
      </c>
      <c r="C677" s="2">
        <v>2</v>
      </c>
      <c r="D677" s="2" t="str">
        <f t="shared" si="336"/>
        <v>Grasse et al, 2013</v>
      </c>
      <c r="E677" s="2" t="s">
        <v>42</v>
      </c>
      <c r="F677" s="2">
        <v>-10</v>
      </c>
      <c r="G677" s="2">
        <v>-82.5</v>
      </c>
      <c r="H677" s="2">
        <v>60</v>
      </c>
    </row>
    <row r="678" spans="1:8" ht="12.5">
      <c r="A678" s="2">
        <v>1.58</v>
      </c>
      <c r="B678" s="2">
        <v>0.3</v>
      </c>
      <c r="C678" s="2">
        <v>2</v>
      </c>
      <c r="D678" s="2" t="str">
        <f t="shared" si="336"/>
        <v>Grasse et al, 2013</v>
      </c>
      <c r="E678" s="2" t="s">
        <v>42</v>
      </c>
      <c r="F678" s="2">
        <v>-10</v>
      </c>
      <c r="G678" s="2">
        <v>-82.5</v>
      </c>
      <c r="H678" s="2">
        <v>92</v>
      </c>
    </row>
    <row r="679" spans="1:8" ht="12.5">
      <c r="A679" s="2">
        <v>1.83</v>
      </c>
      <c r="B679" s="2">
        <v>0.22</v>
      </c>
      <c r="C679" s="2">
        <v>2</v>
      </c>
      <c r="D679" s="2" t="str">
        <f t="shared" si="336"/>
        <v>Grasse et al, 2013</v>
      </c>
      <c r="E679" s="2" t="s">
        <v>42</v>
      </c>
      <c r="F679" s="2">
        <v>-10</v>
      </c>
      <c r="G679" s="2">
        <v>-82.5</v>
      </c>
      <c r="H679" s="2">
        <v>201</v>
      </c>
    </row>
    <row r="680" spans="1:8" ht="12.5">
      <c r="A680" s="2">
        <v>1.47</v>
      </c>
      <c r="B680" s="2">
        <v>0.17</v>
      </c>
      <c r="C680" s="2">
        <v>2</v>
      </c>
      <c r="D680" s="2" t="str">
        <f t="shared" si="336"/>
        <v>Grasse et al, 2013</v>
      </c>
      <c r="E680" s="2" t="s">
        <v>42</v>
      </c>
      <c r="F680" s="2">
        <v>-10</v>
      </c>
      <c r="G680" s="2">
        <v>-82.5</v>
      </c>
      <c r="H680" s="2">
        <v>250</v>
      </c>
    </row>
    <row r="681" spans="1:8" ht="12.5">
      <c r="A681" s="2">
        <v>1.39</v>
      </c>
      <c r="B681" s="2">
        <v>0.06</v>
      </c>
      <c r="C681" s="2">
        <v>2</v>
      </c>
      <c r="D681" s="2" t="str">
        <f t="shared" si="336"/>
        <v>Grasse et al, 2013</v>
      </c>
      <c r="E681" s="2" t="s">
        <v>42</v>
      </c>
      <c r="F681" s="2">
        <v>-10</v>
      </c>
      <c r="G681" s="2">
        <v>-82.5</v>
      </c>
      <c r="H681" s="2">
        <v>328</v>
      </c>
    </row>
    <row r="682" spans="1:8" ht="12.5">
      <c r="A682" s="2">
        <v>1.39</v>
      </c>
      <c r="B682" s="2">
        <v>0.08</v>
      </c>
      <c r="C682" s="2">
        <v>2</v>
      </c>
      <c r="D682" s="2" t="str">
        <f t="shared" si="336"/>
        <v>Grasse et al, 2013</v>
      </c>
      <c r="E682" s="2" t="s">
        <v>42</v>
      </c>
      <c r="F682" s="2">
        <v>-10</v>
      </c>
      <c r="G682" s="2">
        <v>-82.5</v>
      </c>
      <c r="H682" s="2">
        <v>502</v>
      </c>
    </row>
    <row r="683" spans="1:8" ht="12.5">
      <c r="A683" s="2">
        <v>1.18</v>
      </c>
      <c r="B683" s="2">
        <v>0.11</v>
      </c>
      <c r="C683" s="2">
        <v>2</v>
      </c>
      <c r="D683" s="2" t="str">
        <f t="shared" si="336"/>
        <v>Grasse et al, 2013</v>
      </c>
      <c r="E683" s="2" t="s">
        <v>42</v>
      </c>
      <c r="F683" s="2">
        <v>-10</v>
      </c>
      <c r="G683" s="2">
        <v>-82.5</v>
      </c>
      <c r="H683" s="2">
        <v>999</v>
      </c>
    </row>
    <row r="684" spans="1:8" ht="12.5">
      <c r="A684" s="2">
        <v>0.92</v>
      </c>
      <c r="B684" s="2">
        <v>0.24</v>
      </c>
      <c r="C684" s="2">
        <v>2</v>
      </c>
      <c r="D684" s="2" t="str">
        <f t="shared" si="336"/>
        <v>Grasse et al, 2013</v>
      </c>
      <c r="E684" s="2" t="s">
        <v>42</v>
      </c>
      <c r="F684" s="2">
        <v>-10</v>
      </c>
      <c r="G684" s="2">
        <v>-82.5</v>
      </c>
      <c r="H684" s="2">
        <v>1802</v>
      </c>
    </row>
    <row r="685" spans="1:8" ht="12.5">
      <c r="A685" s="2">
        <v>2.96</v>
      </c>
      <c r="B685" s="2">
        <v>0.06</v>
      </c>
      <c r="C685" s="2">
        <v>2</v>
      </c>
      <c r="D685" s="2" t="str">
        <f t="shared" si="336"/>
        <v>Grasse et al, 2013</v>
      </c>
      <c r="E685" s="2" t="s">
        <v>42</v>
      </c>
      <c r="F685" s="2">
        <v>-12</v>
      </c>
      <c r="G685" s="2">
        <v>-81</v>
      </c>
      <c r="H685" s="2">
        <v>2</v>
      </c>
    </row>
    <row r="686" spans="1:8" ht="12.5">
      <c r="A686" s="2">
        <v>1.94</v>
      </c>
      <c r="B686" s="2">
        <v>0.32</v>
      </c>
      <c r="C686" s="2">
        <v>2</v>
      </c>
      <c r="D686" s="2" t="str">
        <f t="shared" si="336"/>
        <v>Grasse et al, 2013</v>
      </c>
      <c r="E686" s="2" t="s">
        <v>42</v>
      </c>
      <c r="F686" s="2">
        <v>-12</v>
      </c>
      <c r="G686" s="2">
        <v>-81</v>
      </c>
      <c r="H686" s="2">
        <v>30</v>
      </c>
    </row>
    <row r="687" spans="1:8" ht="12.5">
      <c r="A687" s="2">
        <v>1.48</v>
      </c>
      <c r="B687" s="2">
        <v>0.13</v>
      </c>
      <c r="C687" s="2">
        <v>2</v>
      </c>
      <c r="D687" s="2" t="str">
        <f t="shared" si="336"/>
        <v>Grasse et al, 2013</v>
      </c>
      <c r="E687" s="2" t="s">
        <v>42</v>
      </c>
      <c r="F687" s="2">
        <v>-12</v>
      </c>
      <c r="G687" s="2">
        <v>-81</v>
      </c>
      <c r="H687" s="2">
        <v>60</v>
      </c>
    </row>
    <row r="688" spans="1:8" ht="12.5">
      <c r="A688" s="2">
        <v>1.61</v>
      </c>
      <c r="B688" s="2">
        <v>0.12</v>
      </c>
      <c r="C688" s="2">
        <v>2</v>
      </c>
      <c r="D688" s="2" t="str">
        <f t="shared" si="336"/>
        <v>Grasse et al, 2013</v>
      </c>
      <c r="E688" s="2" t="s">
        <v>42</v>
      </c>
      <c r="F688" s="2">
        <v>-12</v>
      </c>
      <c r="G688" s="2">
        <v>-81</v>
      </c>
      <c r="H688" s="2">
        <v>70</v>
      </c>
    </row>
    <row r="689" spans="1:8" ht="12.5">
      <c r="A689" s="2">
        <v>1.42</v>
      </c>
      <c r="B689" s="2">
        <v>0.28000000000000003</v>
      </c>
      <c r="C689" s="2">
        <v>2</v>
      </c>
      <c r="D689" s="2" t="str">
        <f t="shared" si="336"/>
        <v>Grasse et al, 2013</v>
      </c>
      <c r="E689" s="2" t="s">
        <v>42</v>
      </c>
      <c r="F689" s="2">
        <v>-12</v>
      </c>
      <c r="G689" s="2">
        <v>-81</v>
      </c>
      <c r="H689" s="2">
        <v>100</v>
      </c>
    </row>
    <row r="690" spans="1:8" ht="12.5">
      <c r="A690" s="2">
        <v>1.39</v>
      </c>
      <c r="B690" s="2">
        <v>0.19</v>
      </c>
      <c r="C690" s="2">
        <v>2</v>
      </c>
      <c r="D690" s="2" t="str">
        <f t="shared" si="336"/>
        <v>Grasse et al, 2013</v>
      </c>
      <c r="E690" s="2" t="s">
        <v>42</v>
      </c>
      <c r="F690" s="2">
        <v>-12</v>
      </c>
      <c r="G690" s="2">
        <v>-81</v>
      </c>
      <c r="H690" s="2">
        <v>199</v>
      </c>
    </row>
    <row r="691" spans="1:8" ht="12.5">
      <c r="A691" s="2">
        <v>1.5</v>
      </c>
      <c r="B691" s="2">
        <v>0.17</v>
      </c>
      <c r="C691" s="2">
        <v>2</v>
      </c>
      <c r="D691" s="2" t="str">
        <f t="shared" si="336"/>
        <v>Grasse et al, 2013</v>
      </c>
      <c r="E691" s="2" t="s">
        <v>42</v>
      </c>
      <c r="F691" s="2">
        <v>-12</v>
      </c>
      <c r="G691" s="2">
        <v>-81</v>
      </c>
      <c r="H691" s="2">
        <v>499</v>
      </c>
    </row>
    <row r="692" spans="1:8" ht="12.5">
      <c r="A692" s="2">
        <v>1.06</v>
      </c>
      <c r="B692" s="2">
        <v>0.25</v>
      </c>
      <c r="C692" s="2">
        <v>2</v>
      </c>
      <c r="D692" s="2" t="str">
        <f t="shared" si="336"/>
        <v>Grasse et al, 2013</v>
      </c>
      <c r="E692" s="2" t="s">
        <v>42</v>
      </c>
      <c r="F692" s="2">
        <v>-12</v>
      </c>
      <c r="G692" s="2">
        <v>-81</v>
      </c>
      <c r="H692" s="2">
        <v>999</v>
      </c>
    </row>
    <row r="693" spans="1:8" ht="12.5">
      <c r="A693" s="2">
        <v>1.1100000000000001</v>
      </c>
      <c r="B693" s="2">
        <v>0.11</v>
      </c>
      <c r="C693" s="2">
        <v>2</v>
      </c>
      <c r="D693" s="2" t="str">
        <f t="shared" si="336"/>
        <v>Grasse et al, 2013</v>
      </c>
      <c r="E693" s="2" t="s">
        <v>42</v>
      </c>
      <c r="F693" s="2">
        <v>-12</v>
      </c>
      <c r="G693" s="2">
        <v>-81</v>
      </c>
      <c r="H693" s="2">
        <v>1499</v>
      </c>
    </row>
    <row r="694" spans="1:8" ht="12.5">
      <c r="A694" s="2">
        <v>1.1499999999999999</v>
      </c>
      <c r="B694" s="2">
        <v>0.17</v>
      </c>
      <c r="C694" s="2">
        <v>2</v>
      </c>
      <c r="D694" s="2" t="str">
        <f t="shared" si="336"/>
        <v>Grasse et al, 2013</v>
      </c>
      <c r="E694" s="2" t="s">
        <v>42</v>
      </c>
      <c r="F694" s="2">
        <v>-12</v>
      </c>
      <c r="G694" s="2">
        <v>-81</v>
      </c>
      <c r="H694" s="2">
        <v>1800</v>
      </c>
    </row>
    <row r="695" spans="1:8" ht="12.5">
      <c r="A695" s="2">
        <v>4.3600000000000003</v>
      </c>
      <c r="B695" s="2">
        <v>0.04</v>
      </c>
      <c r="C695" s="2">
        <v>2</v>
      </c>
      <c r="D695" s="2" t="str">
        <f t="shared" si="336"/>
        <v>Grasse et al, 2013</v>
      </c>
      <c r="E695" s="2" t="s">
        <v>42</v>
      </c>
      <c r="F695" s="2">
        <v>-14</v>
      </c>
      <c r="G695" s="2">
        <v>-85.5</v>
      </c>
      <c r="H695" s="2">
        <v>3</v>
      </c>
    </row>
    <row r="696" spans="1:8" ht="12.5">
      <c r="A696" s="2">
        <v>1.43</v>
      </c>
      <c r="B696" s="2">
        <v>0.18</v>
      </c>
      <c r="C696" s="2">
        <v>2</v>
      </c>
      <c r="D696" s="2" t="str">
        <f t="shared" si="336"/>
        <v>Grasse et al, 2013</v>
      </c>
      <c r="E696" s="2" t="s">
        <v>42</v>
      </c>
      <c r="F696" s="2">
        <v>-14</v>
      </c>
      <c r="G696" s="2">
        <v>-85.5</v>
      </c>
      <c r="H696" s="2">
        <v>50</v>
      </c>
    </row>
    <row r="697" spans="1:8" ht="12.5">
      <c r="A697" s="2">
        <v>1.96</v>
      </c>
      <c r="B697" s="2">
        <v>0.13</v>
      </c>
      <c r="C697" s="2">
        <v>2</v>
      </c>
      <c r="D697" s="2" t="str">
        <f t="shared" si="336"/>
        <v>Grasse et al, 2013</v>
      </c>
      <c r="E697" s="2" t="s">
        <v>42</v>
      </c>
      <c r="F697" s="2">
        <v>-14</v>
      </c>
      <c r="G697" s="2">
        <v>-85.5</v>
      </c>
      <c r="H697" s="2">
        <v>101</v>
      </c>
    </row>
    <row r="698" spans="1:8" ht="12.5">
      <c r="A698" s="2">
        <v>1.17</v>
      </c>
      <c r="B698" s="2">
        <v>0.23</v>
      </c>
      <c r="C698" s="2">
        <v>2</v>
      </c>
      <c r="D698" s="2" t="str">
        <f t="shared" si="336"/>
        <v>Grasse et al, 2013</v>
      </c>
      <c r="E698" s="2" t="s">
        <v>42</v>
      </c>
      <c r="F698" s="2">
        <v>-14</v>
      </c>
      <c r="G698" s="2">
        <v>-85.5</v>
      </c>
      <c r="H698" s="2">
        <v>150</v>
      </c>
    </row>
    <row r="699" spans="1:8" ht="12.5">
      <c r="A699" s="2">
        <v>1.22</v>
      </c>
      <c r="B699" s="2">
        <v>0.18</v>
      </c>
      <c r="C699" s="2">
        <v>2</v>
      </c>
      <c r="D699" s="2" t="str">
        <f t="shared" si="336"/>
        <v>Grasse et al, 2013</v>
      </c>
      <c r="E699" s="2" t="s">
        <v>42</v>
      </c>
      <c r="F699" s="2">
        <v>-14</v>
      </c>
      <c r="G699" s="2">
        <v>-85.5</v>
      </c>
      <c r="H699" s="2">
        <v>174</v>
      </c>
    </row>
    <row r="700" spans="1:8" ht="12.5">
      <c r="A700" s="2">
        <v>1.28</v>
      </c>
      <c r="B700" s="2">
        <v>0.05</v>
      </c>
      <c r="C700" s="2">
        <v>2</v>
      </c>
      <c r="D700" s="2" t="str">
        <f t="shared" si="336"/>
        <v>Grasse et al, 2013</v>
      </c>
      <c r="E700" s="2" t="s">
        <v>42</v>
      </c>
      <c r="F700" s="2">
        <v>-14</v>
      </c>
      <c r="G700" s="2">
        <v>-85.5</v>
      </c>
      <c r="H700" s="2">
        <v>1007</v>
      </c>
    </row>
    <row r="701" spans="1:8" ht="12.5">
      <c r="A701" s="2">
        <v>1.1299999999999999</v>
      </c>
      <c r="B701" s="2">
        <v>7.0000000000000007E-2</v>
      </c>
      <c r="C701" s="2">
        <v>2</v>
      </c>
      <c r="D701" s="2" t="str">
        <f t="shared" si="336"/>
        <v>Grasse et al, 2013</v>
      </c>
      <c r="E701" s="2" t="s">
        <v>42</v>
      </c>
      <c r="F701" s="2">
        <v>-14</v>
      </c>
      <c r="G701" s="2">
        <v>-85.5</v>
      </c>
      <c r="H701" s="2">
        <v>2003</v>
      </c>
    </row>
    <row r="702" spans="1:8" ht="12.5">
      <c r="A702" s="2">
        <v>1.1399999999999999</v>
      </c>
      <c r="B702" s="2">
        <v>0.23</v>
      </c>
      <c r="C702" s="2">
        <v>2</v>
      </c>
      <c r="D702" s="2" t="str">
        <f t="shared" si="336"/>
        <v>Grasse et al, 2013</v>
      </c>
      <c r="E702" s="2" t="s">
        <v>42</v>
      </c>
      <c r="F702" s="2">
        <v>-14</v>
      </c>
      <c r="G702" s="2">
        <v>-85.5</v>
      </c>
      <c r="H702" s="2">
        <v>3004</v>
      </c>
    </row>
    <row r="703" spans="1:8" ht="12.5">
      <c r="A703" s="2">
        <v>1.04</v>
      </c>
      <c r="B703" s="2">
        <v>0.24</v>
      </c>
      <c r="C703" s="2">
        <v>2</v>
      </c>
      <c r="D703" s="2" t="str">
        <f t="shared" si="336"/>
        <v>Grasse et al, 2013</v>
      </c>
      <c r="E703" s="2" t="s">
        <v>42</v>
      </c>
      <c r="F703" s="2">
        <v>-14</v>
      </c>
      <c r="G703" s="2">
        <v>-85.5</v>
      </c>
      <c r="H703" s="2">
        <v>4036</v>
      </c>
    </row>
    <row r="704" spans="1:8" ht="12.5">
      <c r="A704" s="2">
        <v>2.57</v>
      </c>
      <c r="B704" s="2">
        <v>0.17</v>
      </c>
      <c r="C704" s="2">
        <v>2</v>
      </c>
      <c r="D704" s="2" t="str">
        <f t="shared" si="336"/>
        <v>Grasse et al, 2013</v>
      </c>
      <c r="E704" s="2" t="s">
        <v>42</v>
      </c>
      <c r="F704" s="2">
        <v>-10</v>
      </c>
      <c r="G704" s="2">
        <v>-85.5</v>
      </c>
      <c r="H704" s="2">
        <v>3</v>
      </c>
    </row>
    <row r="705" spans="1:8" ht="12.5">
      <c r="A705" s="2">
        <v>2.0099999999999998</v>
      </c>
      <c r="B705" s="2">
        <v>0.1</v>
      </c>
      <c r="C705" s="2">
        <v>2</v>
      </c>
      <c r="D705" s="2" t="str">
        <f t="shared" si="336"/>
        <v>Grasse et al, 2013</v>
      </c>
      <c r="E705" s="2" t="s">
        <v>42</v>
      </c>
      <c r="F705" s="2">
        <v>-10</v>
      </c>
      <c r="G705" s="2">
        <v>-85.5</v>
      </c>
      <c r="H705" s="2">
        <v>50</v>
      </c>
    </row>
    <row r="706" spans="1:8" ht="12.5">
      <c r="A706" s="2">
        <v>1.87</v>
      </c>
      <c r="B706" s="2">
        <v>0.08</v>
      </c>
      <c r="C706" s="2">
        <v>2</v>
      </c>
      <c r="D706" s="2" t="str">
        <f t="shared" si="336"/>
        <v>Grasse et al, 2013</v>
      </c>
      <c r="E706" s="2" t="s">
        <v>42</v>
      </c>
      <c r="F706" s="2">
        <v>-10</v>
      </c>
      <c r="G706" s="2">
        <v>-85.5</v>
      </c>
      <c r="H706" s="2">
        <v>101</v>
      </c>
    </row>
    <row r="707" spans="1:8" ht="12.5">
      <c r="A707" s="2">
        <v>1.88</v>
      </c>
      <c r="B707" s="2">
        <v>0.17</v>
      </c>
      <c r="C707" s="2">
        <v>2</v>
      </c>
      <c r="D707" s="2" t="str">
        <f t="shared" si="336"/>
        <v>Grasse et al, 2013</v>
      </c>
      <c r="E707" s="2" t="s">
        <v>42</v>
      </c>
      <c r="F707" s="2">
        <v>-10</v>
      </c>
      <c r="G707" s="2">
        <v>-85.5</v>
      </c>
      <c r="H707" s="2">
        <v>152</v>
      </c>
    </row>
    <row r="708" spans="1:8" ht="12.5">
      <c r="A708" s="2">
        <v>1.77</v>
      </c>
      <c r="B708" s="2">
        <v>0.1</v>
      </c>
      <c r="C708" s="2">
        <v>2</v>
      </c>
      <c r="D708" s="2" t="str">
        <f t="shared" si="336"/>
        <v>Grasse et al, 2013</v>
      </c>
      <c r="E708" s="2" t="s">
        <v>42</v>
      </c>
      <c r="F708" s="2">
        <v>-10</v>
      </c>
      <c r="G708" s="2">
        <v>-85.5</v>
      </c>
      <c r="H708" s="2">
        <v>502</v>
      </c>
    </row>
    <row r="709" spans="1:8" ht="12.5">
      <c r="A709" s="2">
        <v>1.37</v>
      </c>
      <c r="B709" s="2">
        <v>0.32</v>
      </c>
      <c r="C709" s="2">
        <v>2</v>
      </c>
      <c r="D709" s="2" t="str">
        <f t="shared" si="336"/>
        <v>Grasse et al, 2013</v>
      </c>
      <c r="E709" s="2" t="s">
        <v>42</v>
      </c>
      <c r="F709" s="2">
        <v>-10</v>
      </c>
      <c r="G709" s="2">
        <v>-85.5</v>
      </c>
      <c r="H709" s="2">
        <v>1503</v>
      </c>
    </row>
    <row r="710" spans="1:8" ht="12.5">
      <c r="A710" s="2">
        <v>2.3199999999999998</v>
      </c>
      <c r="B710" s="2">
        <v>0.19</v>
      </c>
      <c r="C710" s="2">
        <v>2</v>
      </c>
      <c r="D710" s="2" t="str">
        <f t="shared" si="336"/>
        <v>Grasse et al, 2013</v>
      </c>
      <c r="E710" s="2" t="s">
        <v>42</v>
      </c>
      <c r="F710" s="2">
        <v>-3.58</v>
      </c>
      <c r="G710" s="2">
        <v>-82</v>
      </c>
      <c r="H710" s="2">
        <v>2</v>
      </c>
    </row>
    <row r="711" spans="1:8" ht="12.5">
      <c r="A711" s="2">
        <v>1.72</v>
      </c>
      <c r="B711" s="2">
        <v>0.22</v>
      </c>
      <c r="C711" s="2">
        <v>2</v>
      </c>
      <c r="D711" s="2" t="str">
        <f t="shared" si="336"/>
        <v>Grasse et al, 2013</v>
      </c>
      <c r="E711" s="2" t="s">
        <v>42</v>
      </c>
      <c r="F711" s="2">
        <v>-3.58</v>
      </c>
      <c r="G711" s="2">
        <v>-82</v>
      </c>
      <c r="H711" s="2">
        <v>31</v>
      </c>
    </row>
    <row r="712" spans="1:8" ht="12.5">
      <c r="A712" s="2">
        <v>1.42</v>
      </c>
      <c r="B712" s="2">
        <v>0.23</v>
      </c>
      <c r="C712" s="2">
        <v>2</v>
      </c>
      <c r="D712" s="2" t="str">
        <f t="shared" si="336"/>
        <v>Grasse et al, 2013</v>
      </c>
      <c r="E712" s="2" t="s">
        <v>42</v>
      </c>
      <c r="F712" s="2">
        <v>-3.58</v>
      </c>
      <c r="G712" s="2">
        <v>-82</v>
      </c>
      <c r="H712" s="2">
        <v>75</v>
      </c>
    </row>
    <row r="713" spans="1:8" ht="12.5">
      <c r="A713" s="2">
        <v>1.75</v>
      </c>
      <c r="B713" s="2">
        <v>0.22</v>
      </c>
      <c r="C713" s="2">
        <v>2</v>
      </c>
      <c r="D713" s="2" t="str">
        <f t="shared" si="336"/>
        <v>Grasse et al, 2013</v>
      </c>
      <c r="E713" s="2" t="s">
        <v>42</v>
      </c>
      <c r="F713" s="2">
        <v>-3.58</v>
      </c>
      <c r="G713" s="2">
        <v>-82</v>
      </c>
      <c r="H713" s="2">
        <v>100</v>
      </c>
    </row>
    <row r="714" spans="1:8" ht="12.5">
      <c r="A714" s="2">
        <v>1.42</v>
      </c>
      <c r="B714" s="2">
        <v>0.23</v>
      </c>
      <c r="C714" s="2">
        <v>2</v>
      </c>
      <c r="D714" s="2" t="str">
        <f t="shared" si="336"/>
        <v>Grasse et al, 2013</v>
      </c>
      <c r="E714" s="2" t="s">
        <v>42</v>
      </c>
      <c r="F714" s="2">
        <v>-3.58</v>
      </c>
      <c r="G714" s="2">
        <v>-82</v>
      </c>
      <c r="H714" s="2">
        <v>151</v>
      </c>
    </row>
    <row r="715" spans="1:8" ht="12.5">
      <c r="A715" s="2">
        <v>1.52</v>
      </c>
      <c r="B715" s="2">
        <v>0.05</v>
      </c>
      <c r="C715" s="2">
        <v>2</v>
      </c>
      <c r="D715" s="2" t="str">
        <f t="shared" si="336"/>
        <v>Grasse et al, 2013</v>
      </c>
      <c r="E715" s="2" t="s">
        <v>42</v>
      </c>
      <c r="F715" s="2">
        <v>-3.58</v>
      </c>
      <c r="G715" s="2">
        <v>-82</v>
      </c>
      <c r="H715" s="2">
        <v>401</v>
      </c>
    </row>
    <row r="716" spans="1:8" ht="12.5">
      <c r="A716" s="2">
        <v>1.04</v>
      </c>
      <c r="B716" s="2">
        <v>0.01</v>
      </c>
      <c r="C716" s="2">
        <v>2</v>
      </c>
      <c r="D716" s="2" t="str">
        <f t="shared" si="336"/>
        <v>Grasse et al, 2013</v>
      </c>
      <c r="E716" s="2" t="s">
        <v>42</v>
      </c>
      <c r="F716" s="2">
        <v>-3.58</v>
      </c>
      <c r="G716" s="2">
        <v>-82</v>
      </c>
      <c r="H716" s="2">
        <v>1501</v>
      </c>
    </row>
    <row r="717" spans="1:8" ht="12.5">
      <c r="A717" s="2">
        <v>1.1599999999999999</v>
      </c>
      <c r="B717" s="2">
        <v>0.04</v>
      </c>
      <c r="C717" s="2">
        <v>2</v>
      </c>
      <c r="D717" s="2" t="str">
        <f t="shared" si="336"/>
        <v>Grasse et al, 2013</v>
      </c>
      <c r="E717" s="2" t="s">
        <v>42</v>
      </c>
      <c r="F717" s="2">
        <v>-3.58</v>
      </c>
      <c r="G717" s="2">
        <v>-82</v>
      </c>
      <c r="H717" s="2">
        <v>2501</v>
      </c>
    </row>
    <row r="718" spans="1:8" ht="12.5">
      <c r="A718" s="2">
        <v>1.1299999999999999</v>
      </c>
      <c r="B718" s="2">
        <v>0.14000000000000001</v>
      </c>
      <c r="C718" s="2">
        <v>2</v>
      </c>
      <c r="D718" s="2" t="str">
        <f t="shared" si="336"/>
        <v>Grasse et al, 2013</v>
      </c>
      <c r="E718" s="2" t="s">
        <v>42</v>
      </c>
      <c r="F718" s="2">
        <v>-3.58</v>
      </c>
      <c r="G718" s="2">
        <v>-82</v>
      </c>
      <c r="H718" s="2">
        <v>3501</v>
      </c>
    </row>
    <row r="719" spans="1:8" ht="12.5">
      <c r="A719" s="2">
        <v>2.19</v>
      </c>
      <c r="B719" s="2">
        <v>0.26</v>
      </c>
      <c r="C719" s="2">
        <v>2</v>
      </c>
      <c r="D719" s="2" t="str">
        <f t="shared" si="336"/>
        <v>Grasse et al, 2013</v>
      </c>
      <c r="E719" s="2" t="s">
        <v>42</v>
      </c>
      <c r="F719" s="2">
        <v>-6</v>
      </c>
      <c r="G719" s="2">
        <v>-85.83</v>
      </c>
      <c r="H719" s="2">
        <v>2</v>
      </c>
    </row>
    <row r="720" spans="1:8" ht="12.5">
      <c r="A720" s="2">
        <v>1.69</v>
      </c>
      <c r="B720" s="2">
        <v>0.32</v>
      </c>
      <c r="C720" s="2">
        <v>2</v>
      </c>
      <c r="D720" s="2" t="str">
        <f t="shared" si="336"/>
        <v>Grasse et al, 2013</v>
      </c>
      <c r="E720" s="2" t="s">
        <v>42</v>
      </c>
      <c r="F720" s="2">
        <v>-6</v>
      </c>
      <c r="G720" s="2">
        <v>-85.83</v>
      </c>
      <c r="H720" s="2">
        <v>51</v>
      </c>
    </row>
    <row r="721" spans="1:8" ht="12.5">
      <c r="A721" s="2">
        <v>1.61</v>
      </c>
      <c r="B721" s="2">
        <v>0.13</v>
      </c>
      <c r="C721" s="2">
        <v>2</v>
      </c>
      <c r="D721" s="2" t="str">
        <f t="shared" si="336"/>
        <v>Grasse et al, 2013</v>
      </c>
      <c r="E721" s="2" t="s">
        <v>42</v>
      </c>
      <c r="F721" s="2">
        <v>-6</v>
      </c>
      <c r="G721" s="2">
        <v>-85.83</v>
      </c>
      <c r="H721" s="2">
        <v>100</v>
      </c>
    </row>
    <row r="722" spans="1:8" ht="12.5">
      <c r="A722" s="2">
        <v>1.58</v>
      </c>
      <c r="B722" s="2">
        <v>0.16</v>
      </c>
      <c r="C722" s="2">
        <v>2</v>
      </c>
      <c r="D722" s="2" t="str">
        <f t="shared" si="336"/>
        <v>Grasse et al, 2013</v>
      </c>
      <c r="E722" s="2" t="s">
        <v>42</v>
      </c>
      <c r="F722" s="2">
        <v>-6</v>
      </c>
      <c r="G722" s="2">
        <v>-85.83</v>
      </c>
      <c r="H722" s="2">
        <v>199</v>
      </c>
    </row>
    <row r="723" spans="1:8" ht="12.5">
      <c r="A723" s="2">
        <v>1.26</v>
      </c>
      <c r="B723" s="2">
        <v>0.04</v>
      </c>
      <c r="C723" s="2">
        <v>2</v>
      </c>
      <c r="D723" s="2" t="str">
        <f t="shared" si="336"/>
        <v>Grasse et al, 2013</v>
      </c>
      <c r="E723" s="2" t="s">
        <v>42</v>
      </c>
      <c r="F723" s="2">
        <v>-6</v>
      </c>
      <c r="G723" s="2">
        <v>-85.83</v>
      </c>
      <c r="H723" s="2">
        <v>400</v>
      </c>
    </row>
    <row r="724" spans="1:8" ht="12.5">
      <c r="A724" s="2">
        <v>1.41</v>
      </c>
      <c r="B724" s="2">
        <v>0.12</v>
      </c>
      <c r="C724" s="2">
        <v>2</v>
      </c>
      <c r="D724" s="2" t="str">
        <f t="shared" si="336"/>
        <v>Grasse et al, 2013</v>
      </c>
      <c r="E724" s="2" t="s">
        <v>42</v>
      </c>
      <c r="F724" s="2">
        <v>-6</v>
      </c>
      <c r="G724" s="2">
        <v>-85.83</v>
      </c>
      <c r="H724" s="2">
        <v>751</v>
      </c>
    </row>
    <row r="725" spans="1:8" ht="12.5">
      <c r="A725" s="2">
        <v>1.23</v>
      </c>
      <c r="B725" s="2">
        <v>0.18</v>
      </c>
      <c r="C725" s="2">
        <v>2</v>
      </c>
      <c r="D725" s="2" t="str">
        <f t="shared" si="336"/>
        <v>Grasse et al, 2013</v>
      </c>
      <c r="E725" s="2" t="s">
        <v>42</v>
      </c>
      <c r="F725" s="2">
        <v>-6</v>
      </c>
      <c r="G725" s="2">
        <v>-85.83</v>
      </c>
      <c r="H725" s="2">
        <v>4002</v>
      </c>
    </row>
    <row r="726" spans="1:8" ht="12.5">
      <c r="A726" s="2">
        <v>2.39</v>
      </c>
      <c r="B726" s="2">
        <v>0.24</v>
      </c>
      <c r="C726" s="2">
        <v>2</v>
      </c>
      <c r="D726" s="2" t="s">
        <v>41</v>
      </c>
      <c r="E726" s="2" t="s">
        <v>42</v>
      </c>
      <c r="F726" s="2">
        <v>0</v>
      </c>
      <c r="G726" s="2">
        <v>-85.5</v>
      </c>
      <c r="H726" s="2">
        <v>3</v>
      </c>
    </row>
    <row r="727" spans="1:8" ht="12.5">
      <c r="A727" s="2">
        <v>1.8</v>
      </c>
      <c r="B727" s="2">
        <v>0.13</v>
      </c>
      <c r="C727" s="2">
        <v>2</v>
      </c>
      <c r="D727" s="2" t="str">
        <f t="shared" ref="D727:D735" si="337">D726</f>
        <v>Grasse et al, 2013</v>
      </c>
      <c r="E727" s="2" t="s">
        <v>42</v>
      </c>
      <c r="F727" s="2">
        <v>0</v>
      </c>
      <c r="G727" s="2">
        <v>-85.5</v>
      </c>
      <c r="H727" s="2">
        <v>20</v>
      </c>
    </row>
    <row r="728" spans="1:8" ht="12.5">
      <c r="A728" s="2">
        <v>1.57</v>
      </c>
      <c r="B728" s="2">
        <v>0.09</v>
      </c>
      <c r="C728" s="2">
        <v>2</v>
      </c>
      <c r="D728" s="2" t="str">
        <f t="shared" si="337"/>
        <v>Grasse et al, 2013</v>
      </c>
      <c r="E728" s="2" t="s">
        <v>42</v>
      </c>
      <c r="F728" s="2">
        <v>0</v>
      </c>
      <c r="G728" s="2">
        <v>-85.5</v>
      </c>
      <c r="H728" s="2">
        <v>51</v>
      </c>
    </row>
    <row r="729" spans="1:8" ht="12.5">
      <c r="A729" s="2">
        <v>1.47</v>
      </c>
      <c r="B729" s="2">
        <v>0.24</v>
      </c>
      <c r="C729" s="2">
        <v>2</v>
      </c>
      <c r="D729" s="2" t="str">
        <f t="shared" si="337"/>
        <v>Grasse et al, 2013</v>
      </c>
      <c r="E729" s="2" t="s">
        <v>42</v>
      </c>
      <c r="F729" s="2">
        <v>0</v>
      </c>
      <c r="G729" s="2">
        <v>-85.5</v>
      </c>
      <c r="H729" s="2">
        <v>90</v>
      </c>
    </row>
    <row r="730" spans="1:8" ht="12.5">
      <c r="A730" s="2">
        <v>1.62</v>
      </c>
      <c r="B730" s="2">
        <v>0.2</v>
      </c>
      <c r="C730" s="2">
        <v>2</v>
      </c>
      <c r="D730" s="2" t="str">
        <f t="shared" si="337"/>
        <v>Grasse et al, 2013</v>
      </c>
      <c r="E730" s="2" t="s">
        <v>42</v>
      </c>
      <c r="F730" s="2">
        <v>0</v>
      </c>
      <c r="G730" s="2">
        <v>-85.5</v>
      </c>
      <c r="H730" s="2">
        <v>150</v>
      </c>
    </row>
    <row r="731" spans="1:8" ht="12.5">
      <c r="A731" s="2">
        <v>1.58</v>
      </c>
      <c r="B731" s="2">
        <v>0.15</v>
      </c>
      <c r="C731" s="2">
        <v>2</v>
      </c>
      <c r="D731" s="2" t="str">
        <f t="shared" si="337"/>
        <v>Grasse et al, 2013</v>
      </c>
      <c r="E731" s="2" t="s">
        <v>42</v>
      </c>
      <c r="F731" s="2">
        <v>0</v>
      </c>
      <c r="G731" s="2">
        <v>-85.5</v>
      </c>
      <c r="H731" s="2">
        <v>199</v>
      </c>
    </row>
    <row r="732" spans="1:8" ht="12.5">
      <c r="A732" s="2">
        <v>1.65</v>
      </c>
      <c r="B732" s="2">
        <v>0.02</v>
      </c>
      <c r="C732" s="2">
        <v>2</v>
      </c>
      <c r="D732" s="2" t="str">
        <f t="shared" si="337"/>
        <v>Grasse et al, 2013</v>
      </c>
      <c r="E732" s="2" t="s">
        <v>42</v>
      </c>
      <c r="F732" s="2">
        <v>0</v>
      </c>
      <c r="G732" s="2">
        <v>-85.5</v>
      </c>
      <c r="H732" s="2">
        <v>398</v>
      </c>
    </row>
    <row r="733" spans="1:8" ht="12.5">
      <c r="A733" s="2">
        <v>1.3</v>
      </c>
      <c r="B733" s="2">
        <v>0.1</v>
      </c>
      <c r="C733" s="2">
        <v>2</v>
      </c>
      <c r="D733" s="2" t="str">
        <f t="shared" si="337"/>
        <v>Grasse et al, 2013</v>
      </c>
      <c r="E733" s="2" t="s">
        <v>42</v>
      </c>
      <c r="F733" s="2">
        <v>0</v>
      </c>
      <c r="G733" s="2">
        <v>-85.5</v>
      </c>
      <c r="H733" s="2">
        <v>598</v>
      </c>
    </row>
    <row r="734" spans="1:8" ht="12.5">
      <c r="A734" s="2">
        <v>1.24</v>
      </c>
      <c r="B734" s="2">
        <v>0.24</v>
      </c>
      <c r="C734" s="2">
        <v>2</v>
      </c>
      <c r="D734" s="2" t="str">
        <f t="shared" si="337"/>
        <v>Grasse et al, 2013</v>
      </c>
      <c r="E734" s="2" t="s">
        <v>42</v>
      </c>
      <c r="F734" s="2">
        <v>0</v>
      </c>
      <c r="G734" s="2">
        <v>-85.5</v>
      </c>
      <c r="H734" s="2">
        <v>999</v>
      </c>
    </row>
    <row r="735" spans="1:8" ht="12.5">
      <c r="A735" s="2">
        <v>1.23</v>
      </c>
      <c r="B735" s="2">
        <v>0.14000000000000001</v>
      </c>
      <c r="C735" s="2">
        <v>2</v>
      </c>
      <c r="D735" s="2" t="str">
        <f t="shared" si="337"/>
        <v>Grasse et al, 2013</v>
      </c>
      <c r="E735" s="2" t="s">
        <v>42</v>
      </c>
      <c r="F735" s="2">
        <v>0</v>
      </c>
      <c r="G735" s="2">
        <v>-85.5</v>
      </c>
      <c r="H735" s="2">
        <v>2500</v>
      </c>
    </row>
    <row r="736" spans="1:8" ht="12.5">
      <c r="A736" s="16">
        <v>2</v>
      </c>
      <c r="B736" s="2">
        <v>0.2</v>
      </c>
      <c r="C736" s="2">
        <v>2</v>
      </c>
      <c r="D736" s="2" t="s">
        <v>43</v>
      </c>
      <c r="E736" s="2" t="s">
        <v>42</v>
      </c>
      <c r="F736" s="2">
        <v>-10</v>
      </c>
      <c r="G736" s="2">
        <v>-78.38</v>
      </c>
      <c r="H736" s="16">
        <v>2</v>
      </c>
    </row>
    <row r="737" spans="1:8" ht="12.5">
      <c r="A737" s="16">
        <v>1.5</v>
      </c>
      <c r="B737" s="2">
        <v>0.2</v>
      </c>
      <c r="C737" s="2">
        <f t="shared" ref="C737:C850" si="338">C736</f>
        <v>2</v>
      </c>
      <c r="D737" s="2" t="s">
        <v>43</v>
      </c>
      <c r="E737" s="2" t="s">
        <v>42</v>
      </c>
      <c r="F737" s="2">
        <v>-10</v>
      </c>
      <c r="G737" s="2">
        <v>-78.38</v>
      </c>
      <c r="H737" s="16">
        <v>30</v>
      </c>
    </row>
    <row r="738" spans="1:8" ht="12.5">
      <c r="A738" s="16">
        <v>1.3</v>
      </c>
      <c r="B738" s="2">
        <v>0.2</v>
      </c>
      <c r="C738" s="2">
        <f t="shared" si="338"/>
        <v>2</v>
      </c>
      <c r="D738" s="2" t="s">
        <v>43</v>
      </c>
      <c r="E738" s="2" t="s">
        <v>42</v>
      </c>
      <c r="F738" s="2">
        <v>-10</v>
      </c>
      <c r="G738" s="2">
        <v>-78.38</v>
      </c>
      <c r="H738" s="16">
        <v>60</v>
      </c>
    </row>
    <row r="739" spans="1:8" ht="12.5">
      <c r="A739" s="16">
        <v>1.2</v>
      </c>
      <c r="B739" s="2">
        <v>0.2</v>
      </c>
      <c r="C739" s="2">
        <f t="shared" si="338"/>
        <v>2</v>
      </c>
      <c r="D739" s="2" t="s">
        <v>43</v>
      </c>
      <c r="E739" s="2" t="s">
        <v>42</v>
      </c>
      <c r="F739" s="2">
        <v>-10</v>
      </c>
      <c r="G739" s="2">
        <v>-78.38</v>
      </c>
      <c r="H739" s="16">
        <v>90</v>
      </c>
    </row>
    <row r="740" spans="1:8" ht="12.5">
      <c r="A740" s="17">
        <v>1.1000000000000001</v>
      </c>
      <c r="B740" s="2">
        <v>0.2</v>
      </c>
      <c r="C740" s="2">
        <f t="shared" si="338"/>
        <v>2</v>
      </c>
      <c r="D740" s="2" t="s">
        <v>43</v>
      </c>
      <c r="E740" s="2" t="s">
        <v>42</v>
      </c>
      <c r="F740" s="2">
        <v>-10</v>
      </c>
      <c r="G740" s="2">
        <v>-78.38</v>
      </c>
      <c r="H740" s="17">
        <v>109</v>
      </c>
    </row>
    <row r="741" spans="1:8" ht="12.5">
      <c r="A741" s="16">
        <v>2.2000000000000002</v>
      </c>
      <c r="B741" s="2">
        <v>0.2</v>
      </c>
      <c r="C741" s="2">
        <f t="shared" si="338"/>
        <v>2</v>
      </c>
      <c r="D741" s="2" t="s">
        <v>43</v>
      </c>
      <c r="E741" s="2" t="s">
        <v>42</v>
      </c>
      <c r="F741" s="2">
        <v>-10</v>
      </c>
      <c r="G741" s="2">
        <v>-78.63</v>
      </c>
      <c r="H741" s="16">
        <v>2</v>
      </c>
    </row>
    <row r="742" spans="1:8" ht="12.5">
      <c r="A742" s="16">
        <v>2.1</v>
      </c>
      <c r="B742" s="2">
        <v>0.2</v>
      </c>
      <c r="C742" s="2">
        <f t="shared" si="338"/>
        <v>2</v>
      </c>
      <c r="D742" s="2" t="s">
        <v>43</v>
      </c>
      <c r="E742" s="2" t="s">
        <v>42</v>
      </c>
      <c r="F742" s="2">
        <v>-10</v>
      </c>
      <c r="G742" s="2">
        <v>-78.63</v>
      </c>
      <c r="H742" s="16">
        <v>11</v>
      </c>
    </row>
    <row r="743" spans="1:8" ht="12.5">
      <c r="A743" s="16">
        <v>2.5</v>
      </c>
      <c r="B743" s="2">
        <v>0.2</v>
      </c>
      <c r="C743" s="2">
        <f t="shared" si="338"/>
        <v>2</v>
      </c>
      <c r="D743" s="2" t="s">
        <v>43</v>
      </c>
      <c r="E743" s="2" t="s">
        <v>42</v>
      </c>
      <c r="F743" s="2">
        <v>-10</v>
      </c>
      <c r="G743" s="2">
        <v>-78.63</v>
      </c>
      <c r="H743" s="16">
        <v>19</v>
      </c>
    </row>
    <row r="744" spans="1:8" ht="12.5">
      <c r="A744" s="16">
        <v>2.8</v>
      </c>
      <c r="B744" s="2">
        <v>0.2</v>
      </c>
      <c r="C744" s="2">
        <f t="shared" si="338"/>
        <v>2</v>
      </c>
      <c r="D744" s="2" t="s">
        <v>43</v>
      </c>
      <c r="E744" s="2" t="s">
        <v>42</v>
      </c>
      <c r="F744" s="2">
        <v>-10</v>
      </c>
      <c r="G744" s="2">
        <v>-78.63</v>
      </c>
      <c r="H744" s="16">
        <v>30</v>
      </c>
    </row>
    <row r="745" spans="1:8" ht="12.5">
      <c r="A745" s="16">
        <v>2.2000000000000002</v>
      </c>
      <c r="B745" s="2">
        <v>0.2</v>
      </c>
      <c r="C745" s="2">
        <f t="shared" si="338"/>
        <v>2</v>
      </c>
      <c r="D745" s="2" t="s">
        <v>43</v>
      </c>
      <c r="E745" s="2" t="s">
        <v>42</v>
      </c>
      <c r="F745" s="2">
        <v>-10</v>
      </c>
      <c r="G745" s="2">
        <v>-78.63</v>
      </c>
      <c r="H745" s="16">
        <v>40</v>
      </c>
    </row>
    <row r="746" spans="1:8" ht="12.5">
      <c r="A746" s="16">
        <v>2.1</v>
      </c>
      <c r="B746" s="2">
        <v>0.2</v>
      </c>
      <c r="C746" s="2">
        <f t="shared" si="338"/>
        <v>2</v>
      </c>
      <c r="D746" s="2" t="s">
        <v>43</v>
      </c>
      <c r="E746" s="2" t="s">
        <v>42</v>
      </c>
      <c r="F746" s="2">
        <v>-10</v>
      </c>
      <c r="G746" s="2">
        <v>-78.63</v>
      </c>
      <c r="H746" s="16">
        <v>50</v>
      </c>
    </row>
    <row r="747" spans="1:8" ht="12.5">
      <c r="A747" s="16">
        <v>1.5</v>
      </c>
      <c r="B747" s="2">
        <v>0.2</v>
      </c>
      <c r="C747" s="2">
        <f t="shared" si="338"/>
        <v>2</v>
      </c>
      <c r="D747" s="2" t="s">
        <v>43</v>
      </c>
      <c r="E747" s="2" t="s">
        <v>42</v>
      </c>
      <c r="F747" s="2">
        <v>-10</v>
      </c>
      <c r="G747" s="2">
        <v>-78.63</v>
      </c>
      <c r="H747" s="16">
        <v>70</v>
      </c>
    </row>
    <row r="748" spans="1:8" ht="12.5">
      <c r="A748" s="16">
        <v>1.8</v>
      </c>
      <c r="B748" s="2">
        <v>0.2</v>
      </c>
      <c r="C748" s="2">
        <f t="shared" si="338"/>
        <v>2</v>
      </c>
      <c r="D748" s="2" t="s">
        <v>43</v>
      </c>
      <c r="E748" s="2" t="s">
        <v>42</v>
      </c>
      <c r="F748" s="2">
        <v>-10</v>
      </c>
      <c r="G748" s="2">
        <v>-78.63</v>
      </c>
      <c r="H748" s="16">
        <v>110</v>
      </c>
    </row>
    <row r="749" spans="1:8" ht="12.5">
      <c r="A749" s="16">
        <v>1.4</v>
      </c>
      <c r="B749" s="2">
        <v>0.2</v>
      </c>
      <c r="C749" s="2">
        <f t="shared" si="338"/>
        <v>2</v>
      </c>
      <c r="D749" s="2" t="s">
        <v>43</v>
      </c>
      <c r="E749" s="2" t="s">
        <v>42</v>
      </c>
      <c r="F749" s="2">
        <v>-10</v>
      </c>
      <c r="G749" s="2">
        <v>-78.63</v>
      </c>
      <c r="H749" s="16">
        <v>139</v>
      </c>
    </row>
    <row r="750" spans="1:8" ht="12.5">
      <c r="A750" s="17">
        <v>1.5</v>
      </c>
      <c r="B750" s="2">
        <v>0.2</v>
      </c>
      <c r="C750" s="2">
        <f t="shared" si="338"/>
        <v>2</v>
      </c>
      <c r="D750" s="2" t="s">
        <v>43</v>
      </c>
      <c r="E750" s="2" t="s">
        <v>42</v>
      </c>
      <c r="F750" s="2">
        <v>-10</v>
      </c>
      <c r="G750" s="2">
        <v>-78.63</v>
      </c>
      <c r="H750" s="17">
        <v>150</v>
      </c>
    </row>
    <row r="751" spans="1:8" ht="12.5">
      <c r="A751" s="16">
        <v>2.1</v>
      </c>
      <c r="B751" s="2">
        <v>0.2</v>
      </c>
      <c r="C751" s="2">
        <f t="shared" si="338"/>
        <v>2</v>
      </c>
      <c r="D751" s="2" t="s">
        <v>43</v>
      </c>
      <c r="E751" s="2" t="s">
        <v>42</v>
      </c>
      <c r="F751" s="2">
        <v>-10</v>
      </c>
      <c r="G751" s="2">
        <v>-78.8</v>
      </c>
      <c r="H751" s="16">
        <v>2</v>
      </c>
    </row>
    <row r="752" spans="1:8" ht="12.5">
      <c r="A752" s="16">
        <v>2.2000000000000002</v>
      </c>
      <c r="B752" s="2">
        <v>0.2</v>
      </c>
      <c r="C752" s="2">
        <f t="shared" si="338"/>
        <v>2</v>
      </c>
      <c r="D752" s="2" t="s">
        <v>43</v>
      </c>
      <c r="E752" s="2" t="s">
        <v>42</v>
      </c>
      <c r="F752" s="2">
        <v>-10</v>
      </c>
      <c r="G752" s="2">
        <v>-78.8</v>
      </c>
      <c r="H752" s="16">
        <v>10</v>
      </c>
    </row>
    <row r="753" spans="1:8" ht="12.5">
      <c r="A753" s="16">
        <v>2</v>
      </c>
      <c r="B753" s="2">
        <v>0.2</v>
      </c>
      <c r="C753" s="2">
        <f t="shared" si="338"/>
        <v>2</v>
      </c>
      <c r="D753" s="2" t="s">
        <v>43</v>
      </c>
      <c r="E753" s="2" t="s">
        <v>42</v>
      </c>
      <c r="F753" s="2">
        <v>-10</v>
      </c>
      <c r="G753" s="2">
        <v>-78.8</v>
      </c>
      <c r="H753" s="16">
        <v>20</v>
      </c>
    </row>
    <row r="754" spans="1:8" ht="12.5">
      <c r="A754" s="16">
        <v>2.4</v>
      </c>
      <c r="B754" s="2">
        <v>0.2</v>
      </c>
      <c r="C754" s="2">
        <f t="shared" si="338"/>
        <v>2</v>
      </c>
      <c r="D754" s="2" t="s">
        <v>43</v>
      </c>
      <c r="E754" s="2" t="s">
        <v>42</v>
      </c>
      <c r="F754" s="2">
        <v>-10</v>
      </c>
      <c r="G754" s="2">
        <v>-78.8</v>
      </c>
      <c r="H754" s="16">
        <v>29</v>
      </c>
    </row>
    <row r="755" spans="1:8" ht="12.5">
      <c r="A755" s="16">
        <v>1.8</v>
      </c>
      <c r="B755" s="2">
        <v>0.2</v>
      </c>
      <c r="C755" s="2">
        <f t="shared" si="338"/>
        <v>2</v>
      </c>
      <c r="D755" s="2" t="s">
        <v>43</v>
      </c>
      <c r="E755" s="2" t="s">
        <v>42</v>
      </c>
      <c r="F755" s="2">
        <v>-10</v>
      </c>
      <c r="G755" s="2">
        <v>-78.8</v>
      </c>
      <c r="H755" s="16">
        <v>60</v>
      </c>
    </row>
    <row r="756" spans="1:8" ht="12.5">
      <c r="A756" s="16">
        <v>1.4</v>
      </c>
      <c r="B756" s="2">
        <v>0.2</v>
      </c>
      <c r="C756" s="2">
        <f t="shared" si="338"/>
        <v>2</v>
      </c>
      <c r="D756" s="2" t="s">
        <v>43</v>
      </c>
      <c r="E756" s="2" t="s">
        <v>42</v>
      </c>
      <c r="F756" s="2">
        <v>-10</v>
      </c>
      <c r="G756" s="2">
        <v>-78.8</v>
      </c>
      <c r="H756" s="16">
        <v>79</v>
      </c>
    </row>
    <row r="757" spans="1:8" ht="12.5">
      <c r="A757" s="16">
        <v>1.5</v>
      </c>
      <c r="B757" s="2">
        <v>0.2</v>
      </c>
      <c r="C757" s="2">
        <f t="shared" si="338"/>
        <v>2</v>
      </c>
      <c r="D757" s="2" t="s">
        <v>43</v>
      </c>
      <c r="E757" s="2" t="s">
        <v>42</v>
      </c>
      <c r="F757" s="2">
        <v>-10</v>
      </c>
      <c r="G757" s="2">
        <v>-78.8</v>
      </c>
      <c r="H757" s="16">
        <v>120</v>
      </c>
    </row>
    <row r="758" spans="1:8" ht="12.5">
      <c r="A758" s="16">
        <v>1.7</v>
      </c>
      <c r="B758" s="2">
        <v>0.2</v>
      </c>
      <c r="C758" s="2">
        <f t="shared" si="338"/>
        <v>2</v>
      </c>
      <c r="D758" s="2" t="s">
        <v>43</v>
      </c>
      <c r="E758" s="2" t="s">
        <v>42</v>
      </c>
      <c r="F758" s="2">
        <v>-10</v>
      </c>
      <c r="G758" s="2">
        <v>-78.8</v>
      </c>
      <c r="H758" s="16">
        <v>129</v>
      </c>
    </row>
    <row r="759" spans="1:8" ht="12.5">
      <c r="A759" s="16">
        <v>1.4</v>
      </c>
      <c r="B759" s="2">
        <v>0.2</v>
      </c>
      <c r="C759" s="2">
        <f t="shared" si="338"/>
        <v>2</v>
      </c>
      <c r="D759" s="2" t="s">
        <v>43</v>
      </c>
      <c r="E759" s="2" t="s">
        <v>42</v>
      </c>
      <c r="F759" s="2">
        <v>-10</v>
      </c>
      <c r="G759" s="2">
        <v>-78.8</v>
      </c>
      <c r="H759" s="16">
        <v>140</v>
      </c>
    </row>
    <row r="760" spans="1:8" ht="12.5">
      <c r="A760" s="16">
        <v>2.9</v>
      </c>
      <c r="B760" s="2">
        <v>0.2</v>
      </c>
      <c r="C760" s="2">
        <f t="shared" si="338"/>
        <v>2</v>
      </c>
      <c r="D760" s="2" t="s">
        <v>43</v>
      </c>
      <c r="E760" s="2" t="s">
        <v>42</v>
      </c>
      <c r="F760" s="2">
        <v>-10</v>
      </c>
      <c r="G760" s="2">
        <v>-79.13</v>
      </c>
      <c r="H760" s="16">
        <v>3</v>
      </c>
    </row>
    <row r="761" spans="1:8" ht="12.5">
      <c r="A761" s="16">
        <v>1.8</v>
      </c>
      <c r="B761" s="2">
        <v>0.2</v>
      </c>
      <c r="C761" s="2">
        <f t="shared" si="338"/>
        <v>2</v>
      </c>
      <c r="D761" s="2" t="s">
        <v>43</v>
      </c>
      <c r="E761" s="2" t="s">
        <v>42</v>
      </c>
      <c r="F761" s="2">
        <v>-10</v>
      </c>
      <c r="G761" s="2">
        <v>-79.13</v>
      </c>
      <c r="H761" s="16">
        <v>51</v>
      </c>
    </row>
    <row r="762" spans="1:8" ht="12.5">
      <c r="A762" s="16">
        <v>1.7</v>
      </c>
      <c r="B762" s="2">
        <v>0.2</v>
      </c>
      <c r="C762" s="2">
        <f t="shared" si="338"/>
        <v>2</v>
      </c>
      <c r="D762" s="2" t="s">
        <v>43</v>
      </c>
      <c r="E762" s="2" t="s">
        <v>42</v>
      </c>
      <c r="F762" s="2">
        <v>-10</v>
      </c>
      <c r="G762" s="2">
        <v>-79.13</v>
      </c>
      <c r="H762" s="16">
        <v>120</v>
      </c>
    </row>
    <row r="763" spans="1:8" ht="12.5">
      <c r="A763" s="16">
        <v>1.6</v>
      </c>
      <c r="B763" s="2">
        <v>0.2</v>
      </c>
      <c r="C763" s="2">
        <f t="shared" si="338"/>
        <v>2</v>
      </c>
      <c r="D763" s="2" t="s">
        <v>43</v>
      </c>
      <c r="E763" s="2" t="s">
        <v>42</v>
      </c>
      <c r="F763" s="2">
        <v>-10</v>
      </c>
      <c r="G763" s="2">
        <v>-79.13</v>
      </c>
      <c r="H763" s="16">
        <v>199</v>
      </c>
    </row>
    <row r="764" spans="1:8" ht="12.5">
      <c r="A764" s="17">
        <v>1.65</v>
      </c>
      <c r="B764" s="2">
        <v>0.2</v>
      </c>
      <c r="C764" s="2">
        <f t="shared" si="338"/>
        <v>2</v>
      </c>
      <c r="D764" s="2" t="s">
        <v>43</v>
      </c>
      <c r="E764" s="2" t="s">
        <v>42</v>
      </c>
      <c r="F764" s="2">
        <v>-10</v>
      </c>
      <c r="G764" s="2">
        <v>-79.13</v>
      </c>
      <c r="H764" s="17">
        <v>302.39999999999998</v>
      </c>
    </row>
    <row r="765" spans="1:8" ht="12.5">
      <c r="A765" s="16">
        <v>3.7</v>
      </c>
      <c r="B765" s="2">
        <v>0.2</v>
      </c>
      <c r="C765" s="2">
        <f t="shared" si="338"/>
        <v>2</v>
      </c>
      <c r="D765" s="2" t="s">
        <v>43</v>
      </c>
      <c r="E765" s="2" t="s">
        <v>42</v>
      </c>
      <c r="F765" s="2">
        <f t="shared" ref="F765:F770" si="339">-9.92</f>
        <v>-9.92</v>
      </c>
      <c r="G765" s="2">
        <v>-80.28</v>
      </c>
      <c r="H765" s="16">
        <v>2</v>
      </c>
    </row>
    <row r="766" spans="1:8" ht="12.5">
      <c r="A766" s="16">
        <v>1.9</v>
      </c>
      <c r="B766" s="2">
        <v>0.2</v>
      </c>
      <c r="C766" s="2">
        <f t="shared" si="338"/>
        <v>2</v>
      </c>
      <c r="D766" s="2" t="s">
        <v>43</v>
      </c>
      <c r="E766" s="2" t="s">
        <v>42</v>
      </c>
      <c r="F766" s="2">
        <f t="shared" si="339"/>
        <v>-9.92</v>
      </c>
      <c r="G766" s="2">
        <v>-80.28</v>
      </c>
      <c r="H766" s="16">
        <v>40</v>
      </c>
    </row>
    <row r="767" spans="1:8" ht="12.5">
      <c r="A767" s="16">
        <v>1.8</v>
      </c>
      <c r="B767" s="2">
        <v>0.2</v>
      </c>
      <c r="C767" s="2">
        <f t="shared" si="338"/>
        <v>2</v>
      </c>
      <c r="D767" s="2" t="s">
        <v>43</v>
      </c>
      <c r="E767" s="2" t="s">
        <v>42</v>
      </c>
      <c r="F767" s="2">
        <f t="shared" si="339"/>
        <v>-9.92</v>
      </c>
      <c r="G767" s="2">
        <v>-80.28</v>
      </c>
      <c r="H767" s="16">
        <v>59</v>
      </c>
    </row>
    <row r="768" spans="1:8" ht="12.5">
      <c r="A768" s="16">
        <v>1.7</v>
      </c>
      <c r="B768" s="2">
        <v>0.2</v>
      </c>
      <c r="C768" s="2">
        <f t="shared" si="338"/>
        <v>2</v>
      </c>
      <c r="D768" s="2" t="s">
        <v>43</v>
      </c>
      <c r="E768" s="2" t="s">
        <v>42</v>
      </c>
      <c r="F768" s="2">
        <f t="shared" si="339"/>
        <v>-9.92</v>
      </c>
      <c r="G768" s="2">
        <v>-80.28</v>
      </c>
      <c r="H768" s="16">
        <v>81</v>
      </c>
    </row>
    <row r="769" spans="1:8" ht="12.5">
      <c r="A769" s="16">
        <v>1.6</v>
      </c>
      <c r="B769" s="2">
        <v>0.2</v>
      </c>
      <c r="C769" s="2">
        <f t="shared" si="338"/>
        <v>2</v>
      </c>
      <c r="D769" s="2" t="s">
        <v>43</v>
      </c>
      <c r="E769" s="2" t="s">
        <v>42</v>
      </c>
      <c r="F769" s="2">
        <f t="shared" si="339"/>
        <v>-9.92</v>
      </c>
      <c r="G769" s="2">
        <v>-80.28</v>
      </c>
      <c r="H769" s="16">
        <v>101</v>
      </c>
    </row>
    <row r="770" spans="1:8" ht="12.5">
      <c r="A770" s="17">
        <v>1.9</v>
      </c>
      <c r="B770" s="2">
        <v>0.2</v>
      </c>
      <c r="C770" s="2">
        <f t="shared" si="338"/>
        <v>2</v>
      </c>
      <c r="D770" s="2" t="s">
        <v>43</v>
      </c>
      <c r="E770" s="2" t="s">
        <v>42</v>
      </c>
      <c r="F770" s="2">
        <f t="shared" si="339"/>
        <v>-9.92</v>
      </c>
      <c r="G770" s="2">
        <v>-80.28</v>
      </c>
      <c r="H770" s="17">
        <v>199</v>
      </c>
    </row>
    <row r="771" spans="1:8" ht="12.5">
      <c r="A771" s="16">
        <v>2.4700000000000002</v>
      </c>
      <c r="B771" s="2">
        <v>0.2</v>
      </c>
      <c r="C771" s="2">
        <f t="shared" si="338"/>
        <v>2</v>
      </c>
      <c r="D771" s="2" t="s">
        <v>43</v>
      </c>
      <c r="E771" s="2" t="s">
        <v>42</v>
      </c>
      <c r="F771" s="2">
        <v>-10</v>
      </c>
      <c r="G771" s="2">
        <v>-82.5</v>
      </c>
      <c r="H771" s="16">
        <v>2</v>
      </c>
    </row>
    <row r="772" spans="1:8" ht="12.5">
      <c r="A772" s="16">
        <v>2.13</v>
      </c>
      <c r="B772" s="2">
        <v>0.2</v>
      </c>
      <c r="C772" s="2">
        <f t="shared" si="338"/>
        <v>2</v>
      </c>
      <c r="D772" s="2" t="s">
        <v>43</v>
      </c>
      <c r="E772" s="2" t="s">
        <v>42</v>
      </c>
      <c r="F772" s="2">
        <v>-10</v>
      </c>
      <c r="G772" s="2">
        <v>-82.5</v>
      </c>
      <c r="H772" s="16">
        <v>20</v>
      </c>
    </row>
    <row r="773" spans="1:8" ht="12.5">
      <c r="A773" s="16">
        <v>1.81</v>
      </c>
      <c r="B773" s="2">
        <v>0.2</v>
      </c>
      <c r="C773" s="2">
        <f t="shared" si="338"/>
        <v>2</v>
      </c>
      <c r="D773" s="2" t="s">
        <v>43</v>
      </c>
      <c r="E773" s="2" t="s">
        <v>42</v>
      </c>
      <c r="F773" s="2">
        <v>-10</v>
      </c>
      <c r="G773" s="2">
        <v>-82.5</v>
      </c>
      <c r="H773" s="16">
        <v>40</v>
      </c>
    </row>
    <row r="774" spans="1:8" ht="12.5">
      <c r="A774" s="16">
        <v>1.56</v>
      </c>
      <c r="B774" s="2">
        <v>0.2</v>
      </c>
      <c r="C774" s="2">
        <f t="shared" si="338"/>
        <v>2</v>
      </c>
      <c r="D774" s="2" t="s">
        <v>43</v>
      </c>
      <c r="E774" s="2" t="s">
        <v>42</v>
      </c>
      <c r="F774" s="2">
        <v>-10</v>
      </c>
      <c r="G774" s="2">
        <v>-82.5</v>
      </c>
      <c r="H774" s="16">
        <v>60</v>
      </c>
    </row>
    <row r="775" spans="1:8" ht="12.5">
      <c r="A775" s="16">
        <v>1.68</v>
      </c>
      <c r="B775" s="2">
        <v>0.2</v>
      </c>
      <c r="C775" s="2">
        <f t="shared" si="338"/>
        <v>2</v>
      </c>
      <c r="D775" s="2" t="s">
        <v>43</v>
      </c>
      <c r="E775" s="2" t="s">
        <v>42</v>
      </c>
      <c r="F775" s="2">
        <v>-10</v>
      </c>
      <c r="G775" s="2">
        <v>-82.5</v>
      </c>
      <c r="H775" s="16">
        <v>91</v>
      </c>
    </row>
    <row r="776" spans="1:8" ht="12.5">
      <c r="A776" s="16">
        <v>1.73</v>
      </c>
      <c r="B776" s="2">
        <v>0.2</v>
      </c>
      <c r="C776" s="2">
        <f t="shared" si="338"/>
        <v>2</v>
      </c>
      <c r="D776" s="2" t="s">
        <v>43</v>
      </c>
      <c r="E776" s="2" t="s">
        <v>42</v>
      </c>
      <c r="F776" s="2">
        <v>-10</v>
      </c>
      <c r="G776" s="2">
        <v>-82.5</v>
      </c>
      <c r="H776" s="16">
        <v>200</v>
      </c>
    </row>
    <row r="777" spans="1:8" ht="12.5">
      <c r="A777" s="17">
        <v>1.53</v>
      </c>
      <c r="B777" s="2">
        <v>0.2</v>
      </c>
      <c r="C777" s="2">
        <f t="shared" si="338"/>
        <v>2</v>
      </c>
      <c r="D777" s="2" t="s">
        <v>43</v>
      </c>
      <c r="E777" s="2" t="s">
        <v>42</v>
      </c>
      <c r="F777" s="2">
        <v>-10</v>
      </c>
      <c r="G777" s="2">
        <v>-82.5</v>
      </c>
      <c r="H777" s="17">
        <v>250</v>
      </c>
    </row>
    <row r="778" spans="1:8" ht="12.5">
      <c r="A778" s="16">
        <v>2.0499999999999998</v>
      </c>
      <c r="B778" s="2">
        <v>0.2</v>
      </c>
      <c r="C778" s="2">
        <f t="shared" si="338"/>
        <v>2</v>
      </c>
      <c r="D778" s="2" t="s">
        <v>43</v>
      </c>
      <c r="E778" s="2" t="s">
        <v>42</v>
      </c>
      <c r="F778" s="2">
        <v>-10</v>
      </c>
      <c r="G778" s="2">
        <v>-83.88</v>
      </c>
      <c r="H778" s="16">
        <v>31</v>
      </c>
    </row>
    <row r="779" spans="1:8" ht="12.5">
      <c r="A779" s="16">
        <v>1.89</v>
      </c>
      <c r="B779" s="2">
        <v>0.2</v>
      </c>
      <c r="C779" s="2">
        <f t="shared" si="338"/>
        <v>2</v>
      </c>
      <c r="D779" s="2" t="s">
        <v>43</v>
      </c>
      <c r="E779" s="2" t="s">
        <v>42</v>
      </c>
      <c r="F779" s="2">
        <v>-10</v>
      </c>
      <c r="G779" s="2">
        <v>-83.88</v>
      </c>
      <c r="H779" s="16">
        <v>50.2</v>
      </c>
    </row>
    <row r="780" spans="1:8" ht="12.5">
      <c r="A780" s="16">
        <v>1.7</v>
      </c>
      <c r="B780" s="2">
        <v>0.2</v>
      </c>
      <c r="C780" s="2">
        <f t="shared" si="338"/>
        <v>2</v>
      </c>
      <c r="D780" s="2" t="s">
        <v>43</v>
      </c>
      <c r="E780" s="2" t="s">
        <v>42</v>
      </c>
      <c r="F780" s="2">
        <v>-10</v>
      </c>
      <c r="G780" s="2">
        <v>-83.88</v>
      </c>
      <c r="H780" s="16">
        <v>100.1</v>
      </c>
    </row>
    <row r="781" spans="1:8" ht="12.5">
      <c r="A781" s="16">
        <v>1.69</v>
      </c>
      <c r="B781" s="2">
        <v>0.2</v>
      </c>
      <c r="C781" s="2">
        <f t="shared" si="338"/>
        <v>2</v>
      </c>
      <c r="D781" s="2" t="s">
        <v>43</v>
      </c>
      <c r="E781" s="2" t="s">
        <v>42</v>
      </c>
      <c r="F781" s="2">
        <v>-10</v>
      </c>
      <c r="G781" s="2">
        <v>-83.88</v>
      </c>
      <c r="H781" s="16">
        <v>199.1</v>
      </c>
    </row>
    <row r="782" spans="1:8" ht="14">
      <c r="A782" s="2">
        <v>2.41</v>
      </c>
      <c r="B782" s="2">
        <v>0.28000000000000003</v>
      </c>
      <c r="C782" s="2">
        <f t="shared" si="338"/>
        <v>2</v>
      </c>
      <c r="D782" s="18" t="s">
        <v>44</v>
      </c>
      <c r="E782" s="2" t="s">
        <v>45</v>
      </c>
      <c r="F782" s="2">
        <v>22</v>
      </c>
      <c r="G782" s="2">
        <v>114</v>
      </c>
      <c r="H782" s="2">
        <v>6</v>
      </c>
    </row>
    <row r="783" spans="1:8" ht="12.5">
      <c r="A783" s="2">
        <v>1.81</v>
      </c>
      <c r="B783" s="2">
        <v>0.24</v>
      </c>
      <c r="C783" s="2">
        <f t="shared" si="338"/>
        <v>2</v>
      </c>
      <c r="D783" s="2" t="str">
        <f t="shared" ref="D783:D850" si="340">D782</f>
        <v>Cai et al., 2012; http://dx.doi.org/10.1016/j.gca.2012.08.039</v>
      </c>
      <c r="E783" s="2" t="s">
        <v>45</v>
      </c>
      <c r="F783" s="2">
        <v>22</v>
      </c>
      <c r="G783" s="2">
        <v>114</v>
      </c>
      <c r="H783" s="2">
        <v>30.8</v>
      </c>
    </row>
    <row r="784" spans="1:8" ht="12.5">
      <c r="A784" s="2">
        <v>2.58</v>
      </c>
      <c r="B784" s="2">
        <v>0.12</v>
      </c>
      <c r="C784" s="2">
        <f t="shared" si="338"/>
        <v>2</v>
      </c>
      <c r="D784" s="2" t="str">
        <f t="shared" si="340"/>
        <v>Cai et al., 2012; http://dx.doi.org/10.1016/j.gca.2012.08.039</v>
      </c>
      <c r="E784" s="2" t="s">
        <v>45</v>
      </c>
      <c r="F784" s="2">
        <v>21.5</v>
      </c>
      <c r="G784" s="2">
        <v>114.5</v>
      </c>
      <c r="H784" s="2">
        <v>4.9000000000000004</v>
      </c>
    </row>
    <row r="785" spans="1:8" ht="12.5">
      <c r="A785" s="2">
        <v>2.94</v>
      </c>
      <c r="B785" s="2">
        <v>0.26</v>
      </c>
      <c r="C785" s="2">
        <f t="shared" si="338"/>
        <v>2</v>
      </c>
      <c r="D785" s="2" t="str">
        <f t="shared" si="340"/>
        <v>Cai et al., 2012; http://dx.doi.org/10.1016/j.gca.2012.08.039</v>
      </c>
      <c r="E785" s="2" t="s">
        <v>45</v>
      </c>
      <c r="F785" s="2">
        <v>21.5</v>
      </c>
      <c r="G785" s="2">
        <v>114.5</v>
      </c>
      <c r="H785" s="2">
        <v>25.9</v>
      </c>
    </row>
    <row r="786" spans="1:8" ht="12.5">
      <c r="A786" s="2">
        <v>2.15</v>
      </c>
      <c r="B786" s="2">
        <v>0.17</v>
      </c>
      <c r="C786" s="2">
        <f t="shared" si="338"/>
        <v>2</v>
      </c>
      <c r="D786" s="2" t="str">
        <f t="shared" si="340"/>
        <v>Cai et al., 2012; http://dx.doi.org/10.1016/j.gca.2012.08.039</v>
      </c>
      <c r="E786" s="2" t="s">
        <v>45</v>
      </c>
      <c r="F786" s="2">
        <f t="shared" ref="F786:F787" si="341">F785</f>
        <v>21.5</v>
      </c>
      <c r="G786" s="2">
        <v>114.5</v>
      </c>
      <c r="H786" s="2">
        <v>51.5</v>
      </c>
    </row>
    <row r="787" spans="1:8" ht="12.5">
      <c r="A787" s="2">
        <v>1.85</v>
      </c>
      <c r="B787" s="2">
        <v>0.33</v>
      </c>
      <c r="C787" s="2">
        <f t="shared" si="338"/>
        <v>2</v>
      </c>
      <c r="D787" s="2" t="str">
        <f t="shared" si="340"/>
        <v>Cai et al., 2012; http://dx.doi.org/10.1016/j.gca.2012.08.039</v>
      </c>
      <c r="E787" s="2" t="s">
        <v>45</v>
      </c>
      <c r="F787" s="2">
        <f t="shared" si="341"/>
        <v>21.5</v>
      </c>
      <c r="G787" s="2">
        <v>114.5</v>
      </c>
      <c r="H787" s="2">
        <v>68.5</v>
      </c>
    </row>
    <row r="788" spans="1:8" ht="12.5">
      <c r="A788" s="2">
        <v>2.5099999999999998</v>
      </c>
      <c r="B788" s="2">
        <v>0.21</v>
      </c>
      <c r="C788" s="2">
        <f t="shared" si="338"/>
        <v>2</v>
      </c>
      <c r="D788" s="2" t="str">
        <f t="shared" si="340"/>
        <v>Cai et al., 2012; http://dx.doi.org/10.1016/j.gca.2012.08.039</v>
      </c>
      <c r="E788" s="2" t="s">
        <v>45</v>
      </c>
      <c r="F788" s="2">
        <v>21</v>
      </c>
      <c r="G788" s="2">
        <v>115</v>
      </c>
      <c r="H788" s="2">
        <v>5.5</v>
      </c>
    </row>
    <row r="789" spans="1:8" ht="12.5">
      <c r="A789" s="2">
        <v>2.39</v>
      </c>
      <c r="B789" s="2">
        <v>0.28000000000000003</v>
      </c>
      <c r="C789" s="2">
        <f t="shared" si="338"/>
        <v>2</v>
      </c>
      <c r="D789" s="2" t="str">
        <f t="shared" si="340"/>
        <v>Cai et al., 2012; http://dx.doi.org/10.1016/j.gca.2012.08.039</v>
      </c>
      <c r="E789" s="2" t="s">
        <v>45</v>
      </c>
      <c r="F789" s="2">
        <f t="shared" ref="F789:G789" si="342">F788</f>
        <v>21</v>
      </c>
      <c r="G789" s="2">
        <f t="shared" si="342"/>
        <v>115</v>
      </c>
      <c r="H789" s="2">
        <v>50.5</v>
      </c>
    </row>
    <row r="790" spans="1:8" ht="12.5">
      <c r="A790" s="2">
        <v>1.72</v>
      </c>
      <c r="B790" s="2">
        <v>0.23</v>
      </c>
      <c r="C790" s="2">
        <f t="shared" si="338"/>
        <v>2</v>
      </c>
      <c r="D790" s="2" t="str">
        <f t="shared" si="340"/>
        <v>Cai et al., 2012; http://dx.doi.org/10.1016/j.gca.2012.08.039</v>
      </c>
      <c r="E790" s="2" t="s">
        <v>45</v>
      </c>
      <c r="F790" s="2">
        <f t="shared" ref="F790:G790" si="343">F789</f>
        <v>21</v>
      </c>
      <c r="G790" s="2">
        <f t="shared" si="343"/>
        <v>115</v>
      </c>
      <c r="H790" s="2">
        <v>94.8</v>
      </c>
    </row>
    <row r="791" spans="1:8" ht="12.5">
      <c r="A791" s="2">
        <v>2.74</v>
      </c>
      <c r="B791" s="2">
        <v>0.23</v>
      </c>
      <c r="C791" s="2">
        <f t="shared" si="338"/>
        <v>2</v>
      </c>
      <c r="D791" s="2" t="str">
        <f t="shared" si="340"/>
        <v>Cai et al., 2012; http://dx.doi.org/10.1016/j.gca.2012.08.039</v>
      </c>
      <c r="E791" s="2" t="s">
        <v>45</v>
      </c>
      <c r="F791" s="2">
        <v>20.5</v>
      </c>
      <c r="G791" s="2">
        <v>115.5</v>
      </c>
      <c r="H791" s="2">
        <v>5.3</v>
      </c>
    </row>
    <row r="792" spans="1:8" ht="12.5">
      <c r="A792" s="2">
        <v>2.5499999999999998</v>
      </c>
      <c r="B792" s="2">
        <v>0.25</v>
      </c>
      <c r="C792" s="2">
        <f t="shared" si="338"/>
        <v>2</v>
      </c>
      <c r="D792" s="2" t="str">
        <f t="shared" si="340"/>
        <v>Cai et al., 2012; http://dx.doi.org/10.1016/j.gca.2012.08.039</v>
      </c>
      <c r="E792" s="2" t="s">
        <v>45</v>
      </c>
      <c r="F792" s="2">
        <f t="shared" ref="F792:G792" si="344">F791</f>
        <v>20.5</v>
      </c>
      <c r="G792" s="2">
        <f t="shared" si="344"/>
        <v>115.5</v>
      </c>
      <c r="H792" s="2">
        <v>50</v>
      </c>
    </row>
    <row r="793" spans="1:8" ht="12.5">
      <c r="A793" s="2">
        <v>1.75</v>
      </c>
      <c r="B793" s="2">
        <v>0.16</v>
      </c>
      <c r="C793" s="2">
        <f t="shared" si="338"/>
        <v>2</v>
      </c>
      <c r="D793" s="2" t="str">
        <f t="shared" si="340"/>
        <v>Cai et al., 2012; http://dx.doi.org/10.1016/j.gca.2012.08.039</v>
      </c>
      <c r="E793" s="2" t="s">
        <v>45</v>
      </c>
      <c r="F793" s="2">
        <f t="shared" ref="F793:G793" si="345">F792</f>
        <v>20.5</v>
      </c>
      <c r="G793" s="2">
        <f t="shared" si="345"/>
        <v>115.5</v>
      </c>
      <c r="H793" s="2">
        <v>97.9</v>
      </c>
    </row>
    <row r="794" spans="1:8" ht="12.5">
      <c r="A794" s="2">
        <v>1.66</v>
      </c>
      <c r="B794" s="2">
        <v>0.19</v>
      </c>
      <c r="C794" s="2">
        <f t="shared" si="338"/>
        <v>2</v>
      </c>
      <c r="D794" s="2" t="str">
        <f t="shared" si="340"/>
        <v>Cai et al., 2012; http://dx.doi.org/10.1016/j.gca.2012.08.039</v>
      </c>
      <c r="E794" s="2" t="s">
        <v>45</v>
      </c>
      <c r="F794" s="2">
        <f t="shared" ref="F794:G794" si="346">F793</f>
        <v>20.5</v>
      </c>
      <c r="G794" s="2">
        <f t="shared" si="346"/>
        <v>115.5</v>
      </c>
      <c r="H794" s="2">
        <v>199.6</v>
      </c>
    </row>
    <row r="795" spans="1:8" ht="12.5">
      <c r="A795" s="2">
        <v>1.48</v>
      </c>
      <c r="B795" s="2">
        <v>0.17</v>
      </c>
      <c r="C795" s="2">
        <f t="shared" si="338"/>
        <v>2</v>
      </c>
      <c r="D795" s="2" t="str">
        <f t="shared" si="340"/>
        <v>Cai et al., 2012; http://dx.doi.org/10.1016/j.gca.2012.08.039</v>
      </c>
      <c r="E795" s="2" t="s">
        <v>45</v>
      </c>
      <c r="F795" s="2">
        <f t="shared" ref="F795:G795" si="347">F794</f>
        <v>20.5</v>
      </c>
      <c r="G795" s="2">
        <f t="shared" si="347"/>
        <v>115.5</v>
      </c>
      <c r="H795" s="2">
        <v>298.89999999999998</v>
      </c>
    </row>
    <row r="796" spans="1:8" ht="12.5">
      <c r="A796" s="2">
        <v>1.3</v>
      </c>
      <c r="B796" s="2">
        <v>0.25</v>
      </c>
      <c r="C796" s="2">
        <f t="shared" si="338"/>
        <v>2</v>
      </c>
      <c r="D796" s="2" t="str">
        <f t="shared" si="340"/>
        <v>Cai et al., 2012; http://dx.doi.org/10.1016/j.gca.2012.08.039</v>
      </c>
      <c r="E796" s="2" t="s">
        <v>45</v>
      </c>
      <c r="F796" s="2">
        <f t="shared" ref="F796:G796" si="348">F795</f>
        <v>20.5</v>
      </c>
      <c r="G796" s="2">
        <f t="shared" si="348"/>
        <v>115.5</v>
      </c>
      <c r="H796" s="2">
        <v>298.89999999999998</v>
      </c>
    </row>
    <row r="797" spans="1:8" ht="12.5">
      <c r="A797" s="2">
        <v>2.71</v>
      </c>
      <c r="B797" s="2">
        <v>0.2</v>
      </c>
      <c r="C797" s="2">
        <f t="shared" si="338"/>
        <v>2</v>
      </c>
      <c r="D797" s="2" t="str">
        <f t="shared" si="340"/>
        <v>Cai et al., 2012; http://dx.doi.org/10.1016/j.gca.2012.08.039</v>
      </c>
      <c r="E797" s="2" t="s">
        <v>45</v>
      </c>
      <c r="F797" s="2">
        <v>19.2</v>
      </c>
      <c r="G797" s="2">
        <v>116.7</v>
      </c>
      <c r="H797" s="2">
        <v>5.3</v>
      </c>
    </row>
    <row r="798" spans="1:8" ht="12.5">
      <c r="A798" s="2">
        <v>2.36</v>
      </c>
      <c r="B798" s="2">
        <v>0.11</v>
      </c>
      <c r="C798" s="2">
        <f t="shared" si="338"/>
        <v>2</v>
      </c>
      <c r="D798" s="2" t="str">
        <f t="shared" si="340"/>
        <v>Cai et al., 2012; http://dx.doi.org/10.1016/j.gca.2012.08.039</v>
      </c>
      <c r="E798" s="2" t="s">
        <v>45</v>
      </c>
      <c r="F798" s="2">
        <f t="shared" ref="F798:G798" si="349">F797</f>
        <v>19.2</v>
      </c>
      <c r="G798" s="2">
        <f t="shared" si="349"/>
        <v>116.7</v>
      </c>
      <c r="H798" s="2">
        <v>48.9</v>
      </c>
    </row>
    <row r="799" spans="1:8" ht="12.5">
      <c r="A799" s="2">
        <v>1.71</v>
      </c>
      <c r="B799" s="2">
        <v>0.26</v>
      </c>
      <c r="C799" s="2">
        <f t="shared" si="338"/>
        <v>2</v>
      </c>
      <c r="D799" s="2" t="str">
        <f t="shared" si="340"/>
        <v>Cai et al., 2012; http://dx.doi.org/10.1016/j.gca.2012.08.039</v>
      </c>
      <c r="E799" s="2" t="s">
        <v>45</v>
      </c>
      <c r="F799" s="2">
        <f t="shared" ref="F799:G799" si="350">F798</f>
        <v>19.2</v>
      </c>
      <c r="G799" s="2">
        <f t="shared" si="350"/>
        <v>116.7</v>
      </c>
      <c r="H799" s="2">
        <v>99.5</v>
      </c>
    </row>
    <row r="800" spans="1:8" ht="12.5">
      <c r="A800" s="2">
        <v>1.99</v>
      </c>
      <c r="B800" s="2">
        <v>0.18</v>
      </c>
      <c r="C800" s="2">
        <f t="shared" si="338"/>
        <v>2</v>
      </c>
      <c r="D800" s="2" t="str">
        <f t="shared" si="340"/>
        <v>Cai et al., 2012; http://dx.doi.org/10.1016/j.gca.2012.08.039</v>
      </c>
      <c r="E800" s="2" t="s">
        <v>45</v>
      </c>
      <c r="F800" s="2">
        <f t="shared" ref="F800:G800" si="351">F799</f>
        <v>19.2</v>
      </c>
      <c r="G800" s="2">
        <f t="shared" si="351"/>
        <v>116.7</v>
      </c>
      <c r="H800" s="2">
        <v>99.5</v>
      </c>
    </row>
    <row r="801" spans="1:8" ht="12.5">
      <c r="A801" s="2">
        <v>1.62</v>
      </c>
      <c r="B801" s="2">
        <v>0.2</v>
      </c>
      <c r="C801" s="2">
        <f t="shared" si="338"/>
        <v>2</v>
      </c>
      <c r="D801" s="2" t="str">
        <f t="shared" si="340"/>
        <v>Cai et al., 2012; http://dx.doi.org/10.1016/j.gca.2012.08.039</v>
      </c>
      <c r="E801" s="2" t="s">
        <v>45</v>
      </c>
      <c r="F801" s="2">
        <f t="shared" ref="F801:G801" si="352">F800</f>
        <v>19.2</v>
      </c>
      <c r="G801" s="2">
        <f t="shared" si="352"/>
        <v>116.7</v>
      </c>
      <c r="H801" s="2">
        <v>198.8</v>
      </c>
    </row>
    <row r="802" spans="1:8" ht="12.5">
      <c r="A802" s="2">
        <v>1.56</v>
      </c>
      <c r="B802" s="2">
        <v>0.3</v>
      </c>
      <c r="C802" s="2">
        <f t="shared" si="338"/>
        <v>2</v>
      </c>
      <c r="D802" s="2" t="str">
        <f t="shared" si="340"/>
        <v>Cai et al., 2012; http://dx.doi.org/10.1016/j.gca.2012.08.039</v>
      </c>
      <c r="E802" s="2" t="s">
        <v>45</v>
      </c>
      <c r="F802" s="2">
        <f t="shared" ref="F802:G802" si="353">F801</f>
        <v>19.2</v>
      </c>
      <c r="G802" s="2">
        <f t="shared" si="353"/>
        <v>116.7</v>
      </c>
      <c r="H802" s="2">
        <v>497.6</v>
      </c>
    </row>
    <row r="803" spans="1:8" ht="12.5">
      <c r="A803" s="2">
        <v>1.43</v>
      </c>
      <c r="B803" s="2">
        <v>0.32</v>
      </c>
      <c r="C803" s="2">
        <f t="shared" si="338"/>
        <v>2</v>
      </c>
      <c r="D803" s="2" t="str">
        <f t="shared" si="340"/>
        <v>Cai et al., 2012; http://dx.doi.org/10.1016/j.gca.2012.08.039</v>
      </c>
      <c r="E803" s="2" t="s">
        <v>45</v>
      </c>
      <c r="F803" s="2">
        <f t="shared" ref="F803:G803" si="354">F802</f>
        <v>19.2</v>
      </c>
      <c r="G803" s="2">
        <f t="shared" si="354"/>
        <v>116.7</v>
      </c>
      <c r="H803" s="2">
        <v>497.6</v>
      </c>
    </row>
    <row r="804" spans="1:8" ht="12.5">
      <c r="A804" s="2">
        <v>1.27</v>
      </c>
      <c r="B804" s="2">
        <v>0.27</v>
      </c>
      <c r="C804" s="2">
        <f t="shared" si="338"/>
        <v>2</v>
      </c>
      <c r="D804" s="2" t="str">
        <f t="shared" si="340"/>
        <v>Cai et al., 2012; http://dx.doi.org/10.1016/j.gca.2012.08.039</v>
      </c>
      <c r="E804" s="2" t="s">
        <v>45</v>
      </c>
      <c r="F804" s="2">
        <f t="shared" ref="F804:G804" si="355">F803</f>
        <v>19.2</v>
      </c>
      <c r="G804" s="2">
        <f t="shared" si="355"/>
        <v>116.7</v>
      </c>
      <c r="H804" s="2">
        <v>991.5</v>
      </c>
    </row>
    <row r="805" spans="1:8" ht="12.5">
      <c r="A805" s="2">
        <v>0.96</v>
      </c>
      <c r="B805" s="2">
        <v>0.21</v>
      </c>
      <c r="C805" s="2">
        <f t="shared" si="338"/>
        <v>2</v>
      </c>
      <c r="D805" s="2" t="str">
        <f t="shared" si="340"/>
        <v>Cai et al., 2012; http://dx.doi.org/10.1016/j.gca.2012.08.039</v>
      </c>
      <c r="E805" s="2" t="s">
        <v>45</v>
      </c>
      <c r="F805" s="2">
        <f t="shared" ref="F805:G805" si="356">F804</f>
        <v>19.2</v>
      </c>
      <c r="G805" s="2">
        <f t="shared" si="356"/>
        <v>116.7</v>
      </c>
      <c r="H805" s="2">
        <v>1978.3</v>
      </c>
    </row>
    <row r="806" spans="1:8" ht="12.5">
      <c r="A806" s="2">
        <v>2.88</v>
      </c>
      <c r="B806" s="2">
        <v>0.34</v>
      </c>
      <c r="C806" s="2">
        <f t="shared" si="338"/>
        <v>2</v>
      </c>
      <c r="D806" s="2" t="str">
        <f t="shared" si="340"/>
        <v>Cai et al., 2012; http://dx.doi.org/10.1016/j.gca.2012.08.039</v>
      </c>
      <c r="E806" s="2" t="s">
        <v>45</v>
      </c>
      <c r="F806" s="2">
        <v>18</v>
      </c>
      <c r="G806" s="2">
        <v>116</v>
      </c>
      <c r="H806" s="2">
        <v>7.1</v>
      </c>
    </row>
    <row r="807" spans="1:8" ht="12.5">
      <c r="A807" s="2">
        <v>2.33</v>
      </c>
      <c r="B807" s="2">
        <v>0.19</v>
      </c>
      <c r="C807" s="2">
        <f t="shared" si="338"/>
        <v>2</v>
      </c>
      <c r="D807" s="2" t="str">
        <f t="shared" si="340"/>
        <v>Cai et al., 2012; http://dx.doi.org/10.1016/j.gca.2012.08.039</v>
      </c>
      <c r="E807" s="2" t="s">
        <v>45</v>
      </c>
      <c r="F807" s="2">
        <f t="shared" ref="F807:G807" si="357">F806</f>
        <v>18</v>
      </c>
      <c r="G807" s="2">
        <f t="shared" si="357"/>
        <v>116</v>
      </c>
      <c r="H807" s="2">
        <v>27</v>
      </c>
    </row>
    <row r="808" spans="1:8" ht="12.5">
      <c r="A808" s="2">
        <v>2.2400000000000002</v>
      </c>
      <c r="B808" s="2">
        <v>0.16</v>
      </c>
      <c r="C808" s="2">
        <f t="shared" si="338"/>
        <v>2</v>
      </c>
      <c r="D808" s="2" t="str">
        <f t="shared" si="340"/>
        <v>Cai et al., 2012; http://dx.doi.org/10.1016/j.gca.2012.08.039</v>
      </c>
      <c r="E808" s="2" t="s">
        <v>45</v>
      </c>
      <c r="F808" s="2">
        <f t="shared" ref="F808:G808" si="358">F807</f>
        <v>18</v>
      </c>
      <c r="G808" s="2">
        <f t="shared" si="358"/>
        <v>116</v>
      </c>
      <c r="H808" s="2">
        <v>50.6</v>
      </c>
    </row>
    <row r="809" spans="1:8" ht="12.5">
      <c r="A809" s="2">
        <v>1.33</v>
      </c>
      <c r="B809" s="2">
        <v>0.36</v>
      </c>
      <c r="C809" s="2">
        <f t="shared" si="338"/>
        <v>2</v>
      </c>
      <c r="D809" s="2" t="str">
        <f t="shared" si="340"/>
        <v>Cai et al., 2012; http://dx.doi.org/10.1016/j.gca.2012.08.039</v>
      </c>
      <c r="E809" s="2" t="s">
        <v>45</v>
      </c>
      <c r="F809" s="2">
        <f t="shared" ref="F809:G809" si="359">F808</f>
        <v>18</v>
      </c>
      <c r="G809" s="2">
        <f t="shared" si="359"/>
        <v>116</v>
      </c>
      <c r="H809" s="2">
        <v>100</v>
      </c>
    </row>
    <row r="810" spans="1:8" ht="12.5">
      <c r="A810" s="2">
        <v>1.6</v>
      </c>
      <c r="B810" s="2">
        <v>0.11</v>
      </c>
      <c r="C810" s="2">
        <f t="shared" si="338"/>
        <v>2</v>
      </c>
      <c r="D810" s="2" t="str">
        <f t="shared" si="340"/>
        <v>Cai et al., 2012; http://dx.doi.org/10.1016/j.gca.2012.08.039</v>
      </c>
      <c r="E810" s="2" t="s">
        <v>45</v>
      </c>
      <c r="F810" s="2">
        <f t="shared" ref="F810:G810" si="360">F809</f>
        <v>18</v>
      </c>
      <c r="G810" s="2">
        <f t="shared" si="360"/>
        <v>116</v>
      </c>
      <c r="H810" s="2">
        <v>149.4</v>
      </c>
    </row>
    <row r="811" spans="1:8" ht="12.5">
      <c r="A811" s="2">
        <v>1.1499999999999999</v>
      </c>
      <c r="B811" s="2">
        <v>0.2</v>
      </c>
      <c r="C811" s="2">
        <f t="shared" si="338"/>
        <v>2</v>
      </c>
      <c r="D811" s="2" t="str">
        <f t="shared" si="340"/>
        <v>Cai et al., 2012; http://dx.doi.org/10.1016/j.gca.2012.08.039</v>
      </c>
      <c r="E811" s="2" t="s">
        <v>45</v>
      </c>
      <c r="F811" s="2">
        <f t="shared" ref="F811:G811" si="361">F810</f>
        <v>18</v>
      </c>
      <c r="G811" s="2">
        <f t="shared" si="361"/>
        <v>116</v>
      </c>
      <c r="H811" s="2">
        <v>200.6</v>
      </c>
    </row>
    <row r="812" spans="1:8" ht="12.5">
      <c r="A812" s="2">
        <v>1.53</v>
      </c>
      <c r="B812" s="2">
        <v>0.34</v>
      </c>
      <c r="C812" s="2">
        <f t="shared" si="338"/>
        <v>2</v>
      </c>
      <c r="D812" s="2" t="str">
        <f t="shared" si="340"/>
        <v>Cai et al., 2012; http://dx.doi.org/10.1016/j.gca.2012.08.039</v>
      </c>
      <c r="E812" s="2" t="s">
        <v>45</v>
      </c>
      <c r="F812" s="2">
        <f t="shared" ref="F812:G812" si="362">F811</f>
        <v>18</v>
      </c>
      <c r="G812" s="2">
        <f t="shared" si="362"/>
        <v>116</v>
      </c>
      <c r="H812" s="2">
        <v>496.8</v>
      </c>
    </row>
    <row r="813" spans="1:8" ht="12.5">
      <c r="A813" s="2">
        <v>1.03</v>
      </c>
      <c r="B813" s="2">
        <v>0.2</v>
      </c>
      <c r="C813" s="2">
        <f t="shared" si="338"/>
        <v>2</v>
      </c>
      <c r="D813" s="2" t="str">
        <f t="shared" si="340"/>
        <v>Cai et al., 2012; http://dx.doi.org/10.1016/j.gca.2012.08.039</v>
      </c>
      <c r="E813" s="2" t="s">
        <v>45</v>
      </c>
      <c r="F813" s="2">
        <f t="shared" ref="F813:G813" si="363">F812</f>
        <v>18</v>
      </c>
      <c r="G813" s="2">
        <f t="shared" si="363"/>
        <v>116</v>
      </c>
      <c r="H813" s="2">
        <v>793.7</v>
      </c>
    </row>
    <row r="814" spans="1:8" ht="12.5">
      <c r="A814" s="2">
        <v>0.95</v>
      </c>
      <c r="B814" s="2">
        <v>0.23</v>
      </c>
      <c r="C814" s="2">
        <f t="shared" si="338"/>
        <v>2</v>
      </c>
      <c r="D814" s="2" t="str">
        <f t="shared" si="340"/>
        <v>Cai et al., 2012; http://dx.doi.org/10.1016/j.gca.2012.08.039</v>
      </c>
      <c r="E814" s="2" t="s">
        <v>45</v>
      </c>
      <c r="F814" s="2">
        <f t="shared" ref="F814:G814" si="364">F813</f>
        <v>18</v>
      </c>
      <c r="G814" s="2">
        <f t="shared" si="364"/>
        <v>116</v>
      </c>
      <c r="H814" s="2">
        <v>993</v>
      </c>
    </row>
    <row r="815" spans="1:8" ht="12.5">
      <c r="A815" s="2">
        <v>0.81</v>
      </c>
      <c r="B815" s="2">
        <v>0.28000000000000003</v>
      </c>
      <c r="C815" s="2">
        <f t="shared" si="338"/>
        <v>2</v>
      </c>
      <c r="D815" s="2" t="str">
        <f t="shared" si="340"/>
        <v>Cai et al., 2012; http://dx.doi.org/10.1016/j.gca.2012.08.039</v>
      </c>
      <c r="E815" s="2" t="s">
        <v>45</v>
      </c>
      <c r="F815" s="2">
        <f t="shared" ref="F815:G815" si="365">F814</f>
        <v>18</v>
      </c>
      <c r="G815" s="2">
        <f t="shared" si="365"/>
        <v>116</v>
      </c>
      <c r="H815" s="2">
        <v>1978</v>
      </c>
    </row>
    <row r="816" spans="1:8" ht="12.5">
      <c r="A816" s="2">
        <v>0.93</v>
      </c>
      <c r="B816" s="2">
        <v>0.15</v>
      </c>
      <c r="C816" s="2">
        <f t="shared" si="338"/>
        <v>2</v>
      </c>
      <c r="D816" s="2" t="str">
        <f t="shared" si="340"/>
        <v>Cai et al., 2012; http://dx.doi.org/10.1016/j.gca.2012.08.039</v>
      </c>
      <c r="E816" s="2" t="s">
        <v>45</v>
      </c>
      <c r="F816" s="2">
        <f t="shared" ref="F816:G816" si="366">F815</f>
        <v>18</v>
      </c>
      <c r="G816" s="2">
        <f t="shared" si="366"/>
        <v>116</v>
      </c>
      <c r="H816" s="2">
        <v>2981.4</v>
      </c>
    </row>
    <row r="817" spans="1:8" ht="12.5">
      <c r="A817" s="2">
        <v>2.19</v>
      </c>
      <c r="B817" s="2">
        <v>0.34</v>
      </c>
      <c r="C817" s="2">
        <f t="shared" si="338"/>
        <v>2</v>
      </c>
      <c r="D817" s="2" t="str">
        <f t="shared" si="340"/>
        <v>Cai et al., 2012; http://dx.doi.org/10.1016/j.gca.2012.08.039</v>
      </c>
      <c r="E817" s="2" t="s">
        <v>45</v>
      </c>
      <c r="F817" s="2">
        <v>22</v>
      </c>
      <c r="G817" s="2">
        <v>114</v>
      </c>
      <c r="H817" s="2">
        <v>5.9</v>
      </c>
    </row>
    <row r="818" spans="1:8" ht="12.5">
      <c r="A818" s="2">
        <v>2.11</v>
      </c>
      <c r="B818" s="2">
        <v>0.31</v>
      </c>
      <c r="C818" s="2">
        <f t="shared" si="338"/>
        <v>2</v>
      </c>
      <c r="D818" s="2" t="str">
        <f t="shared" si="340"/>
        <v>Cai et al., 2012; http://dx.doi.org/10.1016/j.gca.2012.08.039</v>
      </c>
      <c r="E818" s="2" t="s">
        <v>45</v>
      </c>
      <c r="F818" s="2">
        <f t="shared" ref="F818:G818" si="367">F817</f>
        <v>22</v>
      </c>
      <c r="G818" s="2">
        <f t="shared" si="367"/>
        <v>114</v>
      </c>
      <c r="H818" s="2">
        <v>30.1</v>
      </c>
    </row>
    <row r="819" spans="1:8" ht="12.5">
      <c r="A819" s="2">
        <v>2.41</v>
      </c>
      <c r="B819" s="2">
        <v>0.1</v>
      </c>
      <c r="C819" s="2">
        <f t="shared" si="338"/>
        <v>2</v>
      </c>
      <c r="D819" s="2" t="str">
        <f t="shared" si="340"/>
        <v>Cai et al., 2012; http://dx.doi.org/10.1016/j.gca.2012.08.039</v>
      </c>
      <c r="E819" s="2" t="s">
        <v>45</v>
      </c>
      <c r="F819" s="2">
        <v>21.5</v>
      </c>
      <c r="G819" s="2">
        <v>114.5</v>
      </c>
      <c r="H819" s="2">
        <v>4.8</v>
      </c>
    </row>
    <row r="820" spans="1:8" ht="12.5">
      <c r="A820" s="2">
        <v>2.5099999999999998</v>
      </c>
      <c r="B820" s="2">
        <v>0.17</v>
      </c>
      <c r="C820" s="2">
        <f t="shared" si="338"/>
        <v>2</v>
      </c>
      <c r="D820" s="2" t="str">
        <f t="shared" si="340"/>
        <v>Cai et al., 2012; http://dx.doi.org/10.1016/j.gca.2012.08.039</v>
      </c>
      <c r="E820" s="2" t="s">
        <v>45</v>
      </c>
      <c r="F820" s="2">
        <f t="shared" ref="F820:G820" si="368">F819</f>
        <v>21.5</v>
      </c>
      <c r="G820" s="2">
        <f t="shared" si="368"/>
        <v>114.5</v>
      </c>
      <c r="H820" s="2">
        <v>25.7</v>
      </c>
    </row>
    <row r="821" spans="1:8" ht="12.5">
      <c r="A821" s="2">
        <v>2.62</v>
      </c>
      <c r="B821" s="2">
        <v>0.13</v>
      </c>
      <c r="C821" s="2">
        <f t="shared" si="338"/>
        <v>2</v>
      </c>
      <c r="D821" s="2" t="str">
        <f t="shared" si="340"/>
        <v>Cai et al., 2012; http://dx.doi.org/10.1016/j.gca.2012.08.039</v>
      </c>
      <c r="E821" s="2" t="s">
        <v>45</v>
      </c>
      <c r="F821" s="2">
        <f t="shared" ref="F821:G821" si="369">F820</f>
        <v>21.5</v>
      </c>
      <c r="G821" s="2">
        <f t="shared" si="369"/>
        <v>114.5</v>
      </c>
      <c r="H821" s="2">
        <v>48.8</v>
      </c>
    </row>
    <row r="822" spans="1:8" ht="12.5">
      <c r="A822" s="2">
        <v>2.71</v>
      </c>
      <c r="B822" s="2">
        <v>0.36</v>
      </c>
      <c r="C822" s="2">
        <f t="shared" si="338"/>
        <v>2</v>
      </c>
      <c r="D822" s="2" t="str">
        <f t="shared" si="340"/>
        <v>Cai et al., 2012; http://dx.doi.org/10.1016/j.gca.2012.08.039</v>
      </c>
      <c r="E822" s="2" t="s">
        <v>45</v>
      </c>
      <c r="F822" s="2">
        <f t="shared" ref="F822:G822" si="370">F821</f>
        <v>21.5</v>
      </c>
      <c r="G822" s="2">
        <f t="shared" si="370"/>
        <v>114.5</v>
      </c>
      <c r="H822" s="2">
        <v>67.8</v>
      </c>
    </row>
    <row r="823" spans="1:8" ht="12.5">
      <c r="A823" s="2">
        <v>2.41</v>
      </c>
      <c r="B823" s="2">
        <v>0.16</v>
      </c>
      <c r="C823" s="2">
        <f t="shared" si="338"/>
        <v>2</v>
      </c>
      <c r="D823" s="2" t="str">
        <f t="shared" si="340"/>
        <v>Cai et al., 2012; http://dx.doi.org/10.1016/j.gca.2012.08.039</v>
      </c>
      <c r="E823" s="2" t="s">
        <v>45</v>
      </c>
      <c r="F823" s="2">
        <v>21</v>
      </c>
      <c r="G823" s="2">
        <v>115</v>
      </c>
      <c r="H823" s="2">
        <v>5.9</v>
      </c>
    </row>
    <row r="824" spans="1:8" ht="12.5">
      <c r="A824" s="2">
        <v>2.27</v>
      </c>
      <c r="B824" s="2">
        <v>0.24</v>
      </c>
      <c r="C824" s="2">
        <f t="shared" si="338"/>
        <v>2</v>
      </c>
      <c r="D824" s="2" t="str">
        <f t="shared" si="340"/>
        <v>Cai et al., 2012; http://dx.doi.org/10.1016/j.gca.2012.08.039</v>
      </c>
      <c r="E824" s="2" t="s">
        <v>45</v>
      </c>
      <c r="F824" s="2">
        <f t="shared" ref="F824:G824" si="371">F823</f>
        <v>21</v>
      </c>
      <c r="G824" s="2">
        <f t="shared" si="371"/>
        <v>115</v>
      </c>
      <c r="H824" s="2">
        <v>51.1</v>
      </c>
    </row>
    <row r="825" spans="1:8" ht="12.5">
      <c r="A825" s="2">
        <v>2.38</v>
      </c>
      <c r="B825" s="2">
        <v>0.28000000000000003</v>
      </c>
      <c r="C825" s="2">
        <f t="shared" si="338"/>
        <v>2</v>
      </c>
      <c r="D825" s="2" t="str">
        <f t="shared" si="340"/>
        <v>Cai et al., 2012; http://dx.doi.org/10.1016/j.gca.2012.08.039</v>
      </c>
      <c r="E825" s="2" t="s">
        <v>45</v>
      </c>
      <c r="F825" s="2">
        <f t="shared" ref="F825:G825" si="372">F824</f>
        <v>21</v>
      </c>
      <c r="G825" s="2">
        <f t="shared" si="372"/>
        <v>115</v>
      </c>
      <c r="H825" s="2">
        <v>96</v>
      </c>
    </row>
    <row r="826" spans="1:8" ht="12.5">
      <c r="A826" s="2">
        <v>2.54</v>
      </c>
      <c r="B826" s="2">
        <v>0.3</v>
      </c>
      <c r="C826" s="2">
        <f t="shared" si="338"/>
        <v>2</v>
      </c>
      <c r="D826" s="2" t="str">
        <f t="shared" si="340"/>
        <v>Cai et al., 2012; http://dx.doi.org/10.1016/j.gca.2012.08.039</v>
      </c>
      <c r="E826" s="2" t="s">
        <v>45</v>
      </c>
      <c r="F826" s="2">
        <v>20.5</v>
      </c>
      <c r="G826" s="2">
        <v>115.5</v>
      </c>
      <c r="H826" s="2">
        <v>3.1</v>
      </c>
    </row>
    <row r="827" spans="1:8" ht="12.5">
      <c r="A827" s="2">
        <v>2.37</v>
      </c>
      <c r="B827" s="2">
        <v>0.2</v>
      </c>
      <c r="C827" s="2">
        <f t="shared" si="338"/>
        <v>2</v>
      </c>
      <c r="D827" s="2" t="str">
        <f t="shared" si="340"/>
        <v>Cai et al., 2012; http://dx.doi.org/10.1016/j.gca.2012.08.039</v>
      </c>
      <c r="E827" s="2" t="s">
        <v>45</v>
      </c>
      <c r="F827" s="2">
        <v>20.5</v>
      </c>
      <c r="G827" s="2">
        <v>115.5</v>
      </c>
      <c r="H827" s="2">
        <v>47.6</v>
      </c>
    </row>
    <row r="828" spans="1:8" ht="12.5">
      <c r="A828" s="2">
        <v>1.98</v>
      </c>
      <c r="B828" s="2">
        <v>0.13</v>
      </c>
      <c r="C828" s="2">
        <f t="shared" si="338"/>
        <v>2</v>
      </c>
      <c r="D828" s="2" t="str">
        <f t="shared" si="340"/>
        <v>Cai et al., 2012; http://dx.doi.org/10.1016/j.gca.2012.08.039</v>
      </c>
      <c r="E828" s="2" t="s">
        <v>45</v>
      </c>
      <c r="F828" s="2">
        <v>20.5</v>
      </c>
      <c r="G828" s="2">
        <v>115.5</v>
      </c>
      <c r="H828" s="2">
        <v>99.2</v>
      </c>
    </row>
    <row r="829" spans="1:8" ht="12.5">
      <c r="A829" s="2">
        <v>1.46</v>
      </c>
      <c r="B829" s="2">
        <v>0.26</v>
      </c>
      <c r="C829" s="2">
        <f t="shared" si="338"/>
        <v>2</v>
      </c>
      <c r="D829" s="2" t="str">
        <f t="shared" si="340"/>
        <v>Cai et al., 2012; http://dx.doi.org/10.1016/j.gca.2012.08.039</v>
      </c>
      <c r="E829" s="2" t="s">
        <v>45</v>
      </c>
      <c r="F829" s="2">
        <v>20.5</v>
      </c>
      <c r="G829" s="2">
        <v>115.5</v>
      </c>
      <c r="H829" s="2">
        <v>198.4</v>
      </c>
    </row>
    <row r="830" spans="1:8" ht="12.5">
      <c r="A830" s="2">
        <v>1.4</v>
      </c>
      <c r="B830" s="2">
        <v>0.15</v>
      </c>
      <c r="C830" s="2">
        <f t="shared" si="338"/>
        <v>2</v>
      </c>
      <c r="D830" s="2" t="str">
        <f t="shared" si="340"/>
        <v>Cai et al., 2012; http://dx.doi.org/10.1016/j.gca.2012.08.039</v>
      </c>
      <c r="E830" s="2" t="s">
        <v>45</v>
      </c>
      <c r="F830" s="2">
        <v>20.5</v>
      </c>
      <c r="G830" s="2">
        <v>115.5</v>
      </c>
      <c r="H830" s="2">
        <v>298.39999999999998</v>
      </c>
    </row>
    <row r="831" spans="1:8" ht="12.5">
      <c r="A831" s="2">
        <v>1.5</v>
      </c>
      <c r="B831" s="2">
        <v>0.3</v>
      </c>
      <c r="C831" s="2">
        <f t="shared" si="338"/>
        <v>2</v>
      </c>
      <c r="D831" s="2" t="str">
        <f t="shared" si="340"/>
        <v>Cai et al., 2012; http://dx.doi.org/10.1016/j.gca.2012.08.039</v>
      </c>
      <c r="E831" s="2" t="s">
        <v>45</v>
      </c>
      <c r="F831" s="2">
        <v>20.5</v>
      </c>
      <c r="G831" s="2">
        <v>115.5</v>
      </c>
      <c r="H831" s="2">
        <v>298.39999999999998</v>
      </c>
    </row>
    <row r="832" spans="1:8" ht="12.5">
      <c r="A832" s="2">
        <v>2.48</v>
      </c>
      <c r="B832" s="2">
        <v>0.23</v>
      </c>
      <c r="C832" s="2">
        <f t="shared" si="338"/>
        <v>2</v>
      </c>
      <c r="D832" s="2" t="str">
        <f t="shared" si="340"/>
        <v>Cai et al., 2012; http://dx.doi.org/10.1016/j.gca.2012.08.039</v>
      </c>
      <c r="E832" s="2" t="s">
        <v>45</v>
      </c>
      <c r="F832" s="2">
        <v>19.2</v>
      </c>
      <c r="G832" s="2">
        <v>116.7</v>
      </c>
      <c r="H832" s="2">
        <v>6.2</v>
      </c>
    </row>
    <row r="833" spans="1:8" ht="12.5">
      <c r="A833" s="2">
        <v>2.61</v>
      </c>
      <c r="B833" s="2">
        <v>0.14000000000000001</v>
      </c>
      <c r="C833" s="2">
        <f t="shared" si="338"/>
        <v>2</v>
      </c>
      <c r="D833" s="2" t="str">
        <f t="shared" si="340"/>
        <v>Cai et al., 2012; http://dx.doi.org/10.1016/j.gca.2012.08.039</v>
      </c>
      <c r="E833" s="2" t="s">
        <v>45</v>
      </c>
      <c r="F833" s="2">
        <f t="shared" ref="F833:G833" si="373">F832</f>
        <v>19.2</v>
      </c>
      <c r="G833" s="2">
        <f t="shared" si="373"/>
        <v>116.7</v>
      </c>
      <c r="H833" s="2">
        <v>50.1</v>
      </c>
    </row>
    <row r="834" spans="1:8" ht="12.5">
      <c r="A834" s="2">
        <v>1.94</v>
      </c>
      <c r="B834" s="2">
        <v>0.2</v>
      </c>
      <c r="C834" s="2">
        <f t="shared" si="338"/>
        <v>2</v>
      </c>
      <c r="D834" s="2" t="str">
        <f t="shared" si="340"/>
        <v>Cai et al., 2012; http://dx.doi.org/10.1016/j.gca.2012.08.039</v>
      </c>
      <c r="E834" s="2" t="s">
        <v>45</v>
      </c>
      <c r="F834" s="2">
        <f t="shared" ref="F834:G834" si="374">F833</f>
        <v>19.2</v>
      </c>
      <c r="G834" s="2">
        <f t="shared" si="374"/>
        <v>116.7</v>
      </c>
      <c r="H834" s="2">
        <v>99.1</v>
      </c>
    </row>
    <row r="835" spans="1:8" ht="12.5">
      <c r="A835" s="2">
        <v>1.48</v>
      </c>
      <c r="B835" s="2">
        <v>0.36</v>
      </c>
      <c r="C835" s="2">
        <f t="shared" si="338"/>
        <v>2</v>
      </c>
      <c r="D835" s="2" t="str">
        <f t="shared" si="340"/>
        <v>Cai et al., 2012; http://dx.doi.org/10.1016/j.gca.2012.08.039</v>
      </c>
      <c r="E835" s="2" t="s">
        <v>45</v>
      </c>
      <c r="F835" s="2">
        <f t="shared" ref="F835:G835" si="375">F834</f>
        <v>19.2</v>
      </c>
      <c r="G835" s="2">
        <f t="shared" si="375"/>
        <v>116.7</v>
      </c>
      <c r="H835" s="2">
        <v>198.6</v>
      </c>
    </row>
    <row r="836" spans="1:8" ht="12.5">
      <c r="A836" s="2">
        <v>1.41</v>
      </c>
      <c r="B836" s="2">
        <v>0.23</v>
      </c>
      <c r="C836" s="2">
        <f t="shared" si="338"/>
        <v>2</v>
      </c>
      <c r="D836" s="2" t="str">
        <f t="shared" si="340"/>
        <v>Cai et al., 2012; http://dx.doi.org/10.1016/j.gca.2012.08.039</v>
      </c>
      <c r="E836" s="2" t="s">
        <v>45</v>
      </c>
      <c r="F836" s="2">
        <f t="shared" ref="F836:G836" si="376">F835</f>
        <v>19.2</v>
      </c>
      <c r="G836" s="2">
        <f t="shared" si="376"/>
        <v>116.7</v>
      </c>
      <c r="H836" s="2">
        <v>499.7</v>
      </c>
    </row>
    <row r="837" spans="1:8" ht="12.5">
      <c r="A837" s="2">
        <v>1.23</v>
      </c>
      <c r="B837" s="2">
        <v>0.3</v>
      </c>
      <c r="C837" s="2">
        <f t="shared" si="338"/>
        <v>2</v>
      </c>
      <c r="D837" s="2" t="str">
        <f t="shared" si="340"/>
        <v>Cai et al., 2012; http://dx.doi.org/10.1016/j.gca.2012.08.039</v>
      </c>
      <c r="E837" s="2" t="s">
        <v>45</v>
      </c>
      <c r="F837" s="2">
        <f t="shared" ref="F837:G837" si="377">F836</f>
        <v>19.2</v>
      </c>
      <c r="G837" s="2">
        <f t="shared" si="377"/>
        <v>116.7</v>
      </c>
      <c r="H837" s="2">
        <v>998.9</v>
      </c>
    </row>
    <row r="838" spans="1:8" ht="12.5">
      <c r="A838" s="2">
        <v>2.87</v>
      </c>
      <c r="B838" s="2">
        <v>0.34</v>
      </c>
      <c r="C838" s="2">
        <f t="shared" si="338"/>
        <v>2</v>
      </c>
      <c r="D838" s="2" t="str">
        <f t="shared" si="340"/>
        <v>Cai et al., 2012; http://dx.doi.org/10.1016/j.gca.2012.08.039</v>
      </c>
      <c r="E838" s="2" t="s">
        <v>45</v>
      </c>
      <c r="F838" s="2">
        <v>18</v>
      </c>
      <c r="G838" s="2">
        <v>116</v>
      </c>
      <c r="H838" s="2">
        <v>6.6</v>
      </c>
    </row>
    <row r="839" spans="1:8" ht="12.5">
      <c r="A839" s="2">
        <v>2.48</v>
      </c>
      <c r="B839" s="2">
        <v>0.23</v>
      </c>
      <c r="C839" s="2">
        <f t="shared" si="338"/>
        <v>2</v>
      </c>
      <c r="D839" s="2" t="str">
        <f t="shared" si="340"/>
        <v>Cai et al., 2012; http://dx.doi.org/10.1016/j.gca.2012.08.039</v>
      </c>
      <c r="E839" s="2" t="s">
        <v>45</v>
      </c>
      <c r="F839" s="2">
        <f t="shared" ref="F839:G839" si="378">F838</f>
        <v>18</v>
      </c>
      <c r="G839" s="2">
        <f t="shared" si="378"/>
        <v>116</v>
      </c>
      <c r="H839" s="2">
        <v>25.8</v>
      </c>
    </row>
    <row r="840" spans="1:8" ht="12.5">
      <c r="A840" s="2">
        <v>1.85</v>
      </c>
      <c r="B840" s="2">
        <v>0.24</v>
      </c>
      <c r="C840" s="2">
        <f t="shared" si="338"/>
        <v>2</v>
      </c>
      <c r="D840" s="2" t="str">
        <f t="shared" si="340"/>
        <v>Cai et al., 2012; http://dx.doi.org/10.1016/j.gca.2012.08.039</v>
      </c>
      <c r="E840" s="2" t="s">
        <v>45</v>
      </c>
      <c r="F840" s="2">
        <f t="shared" ref="F840:G840" si="379">F839</f>
        <v>18</v>
      </c>
      <c r="G840" s="2">
        <f t="shared" si="379"/>
        <v>116</v>
      </c>
      <c r="H840" s="2">
        <v>50.4</v>
      </c>
    </row>
    <row r="841" spans="1:8" ht="12.5">
      <c r="A841" s="2">
        <v>1.91</v>
      </c>
      <c r="B841" s="2">
        <v>0.22</v>
      </c>
      <c r="C841" s="2">
        <f t="shared" si="338"/>
        <v>2</v>
      </c>
      <c r="D841" s="2" t="str">
        <f t="shared" si="340"/>
        <v>Cai et al., 2012; http://dx.doi.org/10.1016/j.gca.2012.08.039</v>
      </c>
      <c r="E841" s="2" t="s">
        <v>45</v>
      </c>
      <c r="F841" s="2">
        <f t="shared" ref="F841:G841" si="380">F840</f>
        <v>18</v>
      </c>
      <c r="G841" s="2">
        <f t="shared" si="380"/>
        <v>116</v>
      </c>
      <c r="H841" s="2">
        <v>50.4</v>
      </c>
    </row>
    <row r="842" spans="1:8" ht="12.5">
      <c r="A842" s="2">
        <v>1.41</v>
      </c>
      <c r="B842" s="2">
        <v>0.15</v>
      </c>
      <c r="C842" s="2">
        <f t="shared" si="338"/>
        <v>2</v>
      </c>
      <c r="D842" s="2" t="str">
        <f t="shared" si="340"/>
        <v>Cai et al., 2012; http://dx.doi.org/10.1016/j.gca.2012.08.039</v>
      </c>
      <c r="E842" s="2" t="s">
        <v>45</v>
      </c>
      <c r="F842" s="2">
        <f t="shared" ref="F842:G842" si="381">F841</f>
        <v>18</v>
      </c>
      <c r="G842" s="2">
        <f t="shared" si="381"/>
        <v>116</v>
      </c>
      <c r="H842" s="2">
        <v>98.5</v>
      </c>
    </row>
    <row r="843" spans="1:8" ht="12.5">
      <c r="A843" s="2">
        <v>1.63</v>
      </c>
      <c r="B843" s="2">
        <v>0.18</v>
      </c>
      <c r="C843" s="2">
        <f t="shared" si="338"/>
        <v>2</v>
      </c>
      <c r="D843" s="2" t="str">
        <f t="shared" si="340"/>
        <v>Cai et al., 2012; http://dx.doi.org/10.1016/j.gca.2012.08.039</v>
      </c>
      <c r="E843" s="2" t="s">
        <v>45</v>
      </c>
      <c r="F843" s="2">
        <f t="shared" ref="F843:G843" si="382">F842</f>
        <v>18</v>
      </c>
      <c r="G843" s="2">
        <f t="shared" si="382"/>
        <v>116</v>
      </c>
      <c r="H843" s="2">
        <v>151.6</v>
      </c>
    </row>
    <row r="844" spans="1:8" ht="12.5">
      <c r="A844" s="2">
        <v>1.4</v>
      </c>
      <c r="B844" s="2">
        <v>0.25</v>
      </c>
      <c r="C844" s="2">
        <f t="shared" si="338"/>
        <v>2</v>
      </c>
      <c r="D844" s="2" t="str">
        <f t="shared" si="340"/>
        <v>Cai et al., 2012; http://dx.doi.org/10.1016/j.gca.2012.08.039</v>
      </c>
      <c r="E844" s="2" t="s">
        <v>45</v>
      </c>
      <c r="F844" s="2">
        <f t="shared" ref="F844:G844" si="383">F843</f>
        <v>18</v>
      </c>
      <c r="G844" s="2">
        <f t="shared" si="383"/>
        <v>116</v>
      </c>
      <c r="H844" s="2">
        <v>199.4</v>
      </c>
    </row>
    <row r="845" spans="1:8" ht="12.5">
      <c r="A845" s="2">
        <v>1.49</v>
      </c>
      <c r="B845" s="2">
        <v>0.28999999999999998</v>
      </c>
      <c r="C845" s="2">
        <f t="shared" si="338"/>
        <v>2</v>
      </c>
      <c r="D845" s="2" t="str">
        <f t="shared" si="340"/>
        <v>Cai et al., 2012; http://dx.doi.org/10.1016/j.gca.2012.08.039</v>
      </c>
      <c r="E845" s="2" t="s">
        <v>45</v>
      </c>
      <c r="F845" s="2">
        <f t="shared" ref="F845:G845" si="384">F844</f>
        <v>18</v>
      </c>
      <c r="G845" s="2">
        <f t="shared" si="384"/>
        <v>116</v>
      </c>
      <c r="H845" s="2">
        <v>499.6</v>
      </c>
    </row>
    <row r="846" spans="1:8" ht="12.5">
      <c r="A846" s="2">
        <v>1.19</v>
      </c>
      <c r="B846" s="2">
        <v>0.28999999999999998</v>
      </c>
      <c r="C846" s="2">
        <f t="shared" si="338"/>
        <v>2</v>
      </c>
      <c r="D846" s="2" t="str">
        <f t="shared" si="340"/>
        <v>Cai et al., 2012; http://dx.doi.org/10.1016/j.gca.2012.08.039</v>
      </c>
      <c r="E846" s="2" t="s">
        <v>45</v>
      </c>
      <c r="F846" s="2">
        <f t="shared" ref="F846:G846" si="385">F845</f>
        <v>18</v>
      </c>
      <c r="G846" s="2">
        <f t="shared" si="385"/>
        <v>116</v>
      </c>
      <c r="H846" s="2">
        <v>800.6</v>
      </c>
    </row>
    <row r="847" spans="1:8" ht="12.5">
      <c r="A847" s="2">
        <v>1.0900000000000001</v>
      </c>
      <c r="B847" s="2">
        <v>0.19</v>
      </c>
      <c r="C847" s="2">
        <f t="shared" si="338"/>
        <v>2</v>
      </c>
      <c r="D847" s="2" t="str">
        <f t="shared" si="340"/>
        <v>Cai et al., 2012; http://dx.doi.org/10.1016/j.gca.2012.08.039</v>
      </c>
      <c r="E847" s="2" t="s">
        <v>45</v>
      </c>
      <c r="F847" s="2">
        <f t="shared" ref="F847:G847" si="386">F846</f>
        <v>18</v>
      </c>
      <c r="G847" s="2">
        <f t="shared" si="386"/>
        <v>116</v>
      </c>
      <c r="H847" s="2">
        <v>1000.2</v>
      </c>
    </row>
    <row r="848" spans="1:8" ht="12.5">
      <c r="A848" s="2">
        <v>0.94</v>
      </c>
      <c r="B848" s="2">
        <v>0.26</v>
      </c>
      <c r="C848" s="2">
        <f t="shared" si="338"/>
        <v>2</v>
      </c>
      <c r="D848" s="2" t="str">
        <f t="shared" si="340"/>
        <v>Cai et al., 2012; http://dx.doi.org/10.1016/j.gca.2012.08.039</v>
      </c>
      <c r="E848" s="2" t="s">
        <v>45</v>
      </c>
      <c r="F848" s="2">
        <f t="shared" ref="F848:G848" si="387">F847</f>
        <v>18</v>
      </c>
      <c r="G848" s="2">
        <f t="shared" si="387"/>
        <v>116</v>
      </c>
      <c r="H848" s="2">
        <v>2000.4</v>
      </c>
    </row>
    <row r="849" spans="1:8" ht="12.5">
      <c r="A849" s="2">
        <v>1.05</v>
      </c>
      <c r="B849" s="2">
        <v>0.19</v>
      </c>
      <c r="C849" s="2">
        <f t="shared" si="338"/>
        <v>2</v>
      </c>
      <c r="D849" s="2" t="str">
        <f t="shared" si="340"/>
        <v>Cai et al., 2012; http://dx.doi.org/10.1016/j.gca.2012.08.039</v>
      </c>
      <c r="E849" s="2" t="s">
        <v>45</v>
      </c>
      <c r="F849" s="2">
        <f t="shared" ref="F849:G849" si="388">F848</f>
        <v>18</v>
      </c>
      <c r="G849" s="2">
        <f t="shared" si="388"/>
        <v>116</v>
      </c>
      <c r="H849" s="2">
        <v>2999.7</v>
      </c>
    </row>
    <row r="850" spans="1:8" ht="12.5">
      <c r="A850" s="2">
        <v>1.06</v>
      </c>
      <c r="B850" s="2">
        <v>0.17</v>
      </c>
      <c r="C850" s="2">
        <f t="shared" si="338"/>
        <v>2</v>
      </c>
      <c r="D850" s="2" t="str">
        <f t="shared" si="340"/>
        <v>Cai et al., 2012; http://dx.doi.org/10.1016/j.gca.2012.08.039</v>
      </c>
      <c r="E850" s="2" t="s">
        <v>45</v>
      </c>
      <c r="F850" s="2">
        <f t="shared" ref="F850:G850" si="389">F849</f>
        <v>18</v>
      </c>
      <c r="G850" s="2">
        <f t="shared" si="389"/>
        <v>116</v>
      </c>
      <c r="H850" s="2">
        <v>2999.7</v>
      </c>
    </row>
    <row r="851" spans="1:8" ht="12.5">
      <c r="A851" s="2">
        <v>2.4300000000000002</v>
      </c>
      <c r="B851" s="2">
        <v>0.12</v>
      </c>
      <c r="C851" s="2">
        <v>2</v>
      </c>
      <c r="D851" s="2" t="s">
        <v>46</v>
      </c>
      <c r="E851" s="2" t="s">
        <v>47</v>
      </c>
      <c r="F851" s="2">
        <v>34.5</v>
      </c>
      <c r="G851" s="2">
        <v>147</v>
      </c>
      <c r="H851" s="2">
        <v>100</v>
      </c>
    </row>
    <row r="852" spans="1:8" ht="12.5">
      <c r="A852" s="2">
        <v>1.1399999999999999</v>
      </c>
      <c r="B852" s="2">
        <v>0.09</v>
      </c>
      <c r="C852" s="2">
        <f t="shared" ref="C852:D852" si="390">C851</f>
        <v>2</v>
      </c>
      <c r="D852" s="2" t="str">
        <f t="shared" si="390"/>
        <v>Reynolds et al., 2006; doi:10.1016/j.epsl.2006.02.002</v>
      </c>
      <c r="E852" s="2" t="s">
        <v>47</v>
      </c>
      <c r="F852" s="2">
        <f t="shared" ref="F852:G852" si="391">F851</f>
        <v>34.5</v>
      </c>
      <c r="G852" s="2">
        <f t="shared" si="391"/>
        <v>147</v>
      </c>
      <c r="H852" s="2">
        <v>600</v>
      </c>
    </row>
    <row r="853" spans="1:8" ht="12.5">
      <c r="A853" s="2">
        <v>0.61</v>
      </c>
      <c r="B853" s="2">
        <v>0.1</v>
      </c>
      <c r="C853" s="2">
        <f t="shared" ref="C853:D853" si="392">C852</f>
        <v>2</v>
      </c>
      <c r="D853" s="2" t="str">
        <f t="shared" si="392"/>
        <v>Reynolds et al., 2006; doi:10.1016/j.epsl.2006.02.002</v>
      </c>
      <c r="E853" s="2" t="s">
        <v>47</v>
      </c>
      <c r="F853" s="2">
        <f t="shared" ref="F853:G853" si="393">F852</f>
        <v>34.5</v>
      </c>
      <c r="G853" s="2">
        <f t="shared" si="393"/>
        <v>147</v>
      </c>
      <c r="H853" s="2">
        <v>1500</v>
      </c>
    </row>
    <row r="854" spans="1:8" ht="12.5">
      <c r="A854" s="2">
        <v>1.42</v>
      </c>
      <c r="B854" s="2">
        <v>0.06</v>
      </c>
      <c r="C854" s="2">
        <f t="shared" ref="C854:D854" si="394">C853</f>
        <v>2</v>
      </c>
      <c r="D854" s="2" t="str">
        <f t="shared" si="394"/>
        <v>Reynolds et al., 2006; doi:10.1016/j.epsl.2006.02.002</v>
      </c>
      <c r="E854" s="2" t="s">
        <v>47</v>
      </c>
      <c r="F854" s="2">
        <v>44</v>
      </c>
      <c r="G854" s="2">
        <v>155</v>
      </c>
      <c r="H854" s="2">
        <v>10</v>
      </c>
    </row>
    <row r="855" spans="1:8" ht="12.5">
      <c r="A855" s="2">
        <v>1.1599999999999999</v>
      </c>
      <c r="B855" s="2">
        <v>0.05</v>
      </c>
      <c r="C855" s="2">
        <f t="shared" ref="C855:D855" si="395">C854</f>
        <v>2</v>
      </c>
      <c r="D855" s="2" t="str">
        <f t="shared" si="395"/>
        <v>Reynolds et al., 2006; doi:10.1016/j.epsl.2006.02.002</v>
      </c>
      <c r="E855" s="2" t="s">
        <v>47</v>
      </c>
      <c r="F855" s="2">
        <f t="shared" ref="F855:G855" si="396">F854</f>
        <v>44</v>
      </c>
      <c r="G855" s="2">
        <f t="shared" si="396"/>
        <v>155</v>
      </c>
      <c r="H855" s="2">
        <v>100</v>
      </c>
    </row>
    <row r="856" spans="1:8" ht="12.5">
      <c r="A856" s="2">
        <v>0.85</v>
      </c>
      <c r="B856" s="2">
        <v>7.0000000000000007E-2</v>
      </c>
      <c r="C856" s="2">
        <f t="shared" ref="C856:D856" si="397">C855</f>
        <v>2</v>
      </c>
      <c r="D856" s="2" t="str">
        <f t="shared" si="397"/>
        <v>Reynolds et al., 2006; doi:10.1016/j.epsl.2006.02.002</v>
      </c>
      <c r="E856" s="2" t="s">
        <v>47</v>
      </c>
      <c r="F856" s="2">
        <f t="shared" ref="F856:G856" si="398">F855</f>
        <v>44</v>
      </c>
      <c r="G856" s="2">
        <f t="shared" si="398"/>
        <v>155</v>
      </c>
      <c r="H856" s="2">
        <v>600</v>
      </c>
    </row>
    <row r="857" spans="1:8" ht="12.5">
      <c r="A857" s="2">
        <v>0.51</v>
      </c>
      <c r="B857" s="2">
        <v>0.06</v>
      </c>
      <c r="C857" s="2">
        <f t="shared" ref="C857:D857" si="399">C856</f>
        <v>2</v>
      </c>
      <c r="D857" s="2" t="str">
        <f t="shared" si="399"/>
        <v>Reynolds et al., 2006; doi:10.1016/j.epsl.2006.02.002</v>
      </c>
      <c r="E857" s="2" t="s">
        <v>47</v>
      </c>
      <c r="F857" s="2">
        <f t="shared" ref="F857:G857" si="400">F856</f>
        <v>44</v>
      </c>
      <c r="G857" s="2">
        <f t="shared" si="400"/>
        <v>155</v>
      </c>
      <c r="H857" s="2">
        <v>1200</v>
      </c>
    </row>
    <row r="858" spans="1:8" ht="12.5">
      <c r="A858" s="2">
        <v>0.83</v>
      </c>
      <c r="B858" s="2">
        <v>0.15</v>
      </c>
      <c r="C858" s="2">
        <f t="shared" ref="C858:D858" si="401">C857</f>
        <v>2</v>
      </c>
      <c r="D858" s="2" t="str">
        <f t="shared" si="401"/>
        <v>Reynolds et al., 2006; doi:10.1016/j.epsl.2006.02.002</v>
      </c>
      <c r="E858" s="2" t="s">
        <v>47</v>
      </c>
      <c r="F858" s="2">
        <f t="shared" ref="F858:G858" si="402">F857</f>
        <v>44</v>
      </c>
      <c r="G858" s="2">
        <f t="shared" si="402"/>
        <v>155</v>
      </c>
      <c r="H858" s="2">
        <v>4000</v>
      </c>
    </row>
    <row r="859" spans="1:8" ht="12.5">
      <c r="A859" s="2">
        <v>0.71</v>
      </c>
      <c r="B859" s="2">
        <v>0.1</v>
      </c>
      <c r="C859" s="2">
        <f t="shared" ref="C859:D859" si="403">C858</f>
        <v>2</v>
      </c>
      <c r="D859" s="2" t="str">
        <f t="shared" si="403"/>
        <v>Reynolds et al., 2006; doi:10.1016/j.epsl.2006.02.002</v>
      </c>
      <c r="E859" s="2" t="s">
        <v>47</v>
      </c>
      <c r="F859" s="2">
        <f t="shared" ref="F859:G859" si="404">F858</f>
        <v>44</v>
      </c>
      <c r="G859" s="2">
        <f t="shared" si="404"/>
        <v>155</v>
      </c>
      <c r="H859" s="2">
        <v>5000</v>
      </c>
    </row>
    <row r="860" spans="1:8" ht="12.5">
      <c r="A860" s="2">
        <v>1.23</v>
      </c>
      <c r="B860" s="2">
        <v>0.17</v>
      </c>
      <c r="C860" s="2">
        <f t="shared" ref="C860:D860" si="405">C859</f>
        <v>2</v>
      </c>
      <c r="D860" s="2" t="str">
        <f t="shared" si="405"/>
        <v>Reynolds et al., 2006; doi:10.1016/j.epsl.2006.02.002</v>
      </c>
      <c r="E860" s="2" t="s">
        <v>47</v>
      </c>
      <c r="F860" s="2">
        <v>50</v>
      </c>
      <c r="G860" s="2">
        <v>167</v>
      </c>
      <c r="H860" s="2">
        <v>10</v>
      </c>
    </row>
    <row r="861" spans="1:8" ht="12.5">
      <c r="A861" s="2">
        <v>1.1399999999999999</v>
      </c>
      <c r="B861" s="2">
        <v>0.06</v>
      </c>
      <c r="C861" s="2">
        <f t="shared" ref="C861:D861" si="406">C860</f>
        <v>2</v>
      </c>
      <c r="D861" s="2" t="str">
        <f t="shared" si="406"/>
        <v>Reynolds et al., 2006; doi:10.1016/j.epsl.2006.02.002</v>
      </c>
      <c r="E861" s="2" t="s">
        <v>47</v>
      </c>
      <c r="F861" s="2">
        <f t="shared" ref="F861:G861" si="407">F860</f>
        <v>50</v>
      </c>
      <c r="G861" s="2">
        <f t="shared" si="407"/>
        <v>167</v>
      </c>
      <c r="H861" s="2">
        <v>100</v>
      </c>
    </row>
    <row r="862" spans="1:8" ht="12.5">
      <c r="A862" s="2">
        <v>0.72</v>
      </c>
      <c r="B862" s="2">
        <v>0.14000000000000001</v>
      </c>
      <c r="C862" s="2">
        <f t="shared" ref="C862:D862" si="408">C861</f>
        <v>2</v>
      </c>
      <c r="D862" s="2" t="str">
        <f t="shared" si="408"/>
        <v>Reynolds et al., 2006; doi:10.1016/j.epsl.2006.02.002</v>
      </c>
      <c r="E862" s="2" t="s">
        <v>47</v>
      </c>
      <c r="F862" s="2">
        <f t="shared" ref="F862:G862" si="409">F861</f>
        <v>50</v>
      </c>
      <c r="G862" s="2">
        <f t="shared" si="409"/>
        <v>167</v>
      </c>
      <c r="H862" s="2">
        <v>600</v>
      </c>
    </row>
    <row r="863" spans="1:8" ht="12.5">
      <c r="A863" s="2">
        <v>0.52</v>
      </c>
      <c r="B863" s="2">
        <v>0.11</v>
      </c>
      <c r="C863" s="2">
        <f t="shared" ref="C863:D863" si="410">C862</f>
        <v>2</v>
      </c>
      <c r="D863" s="2" t="str">
        <f t="shared" si="410"/>
        <v>Reynolds et al., 2006; doi:10.1016/j.epsl.2006.02.002</v>
      </c>
      <c r="E863" s="2" t="s">
        <v>47</v>
      </c>
      <c r="F863" s="2">
        <f t="shared" ref="F863:G863" si="411">F862</f>
        <v>50</v>
      </c>
      <c r="G863" s="2">
        <f t="shared" si="411"/>
        <v>167</v>
      </c>
      <c r="H863" s="2">
        <v>1500</v>
      </c>
    </row>
    <row r="864" spans="1:8" ht="12.5">
      <c r="A864" s="2">
        <v>1.31</v>
      </c>
      <c r="B864" s="2">
        <v>0.28000000000000003</v>
      </c>
      <c r="C864" s="2">
        <f t="shared" ref="C864:D864" si="412">C863</f>
        <v>2</v>
      </c>
      <c r="D864" s="2" t="str">
        <f t="shared" si="412"/>
        <v>Reynolds et al., 2006; doi:10.1016/j.epsl.2006.02.002</v>
      </c>
      <c r="E864" s="2" t="s">
        <v>47</v>
      </c>
      <c r="F864" s="2">
        <v>39.4</v>
      </c>
      <c r="G864" s="2">
        <v>170.6</v>
      </c>
      <c r="H864" s="2">
        <v>10</v>
      </c>
    </row>
    <row r="865" spans="1:8" ht="12.5">
      <c r="A865" s="2">
        <v>1.46</v>
      </c>
      <c r="B865" s="2">
        <v>0.22</v>
      </c>
      <c r="C865" s="2">
        <f t="shared" ref="C865:D865" si="413">C864</f>
        <v>2</v>
      </c>
      <c r="D865" s="2" t="str">
        <f t="shared" si="413"/>
        <v>Reynolds et al., 2006; doi:10.1016/j.epsl.2006.02.002</v>
      </c>
      <c r="E865" s="2" t="s">
        <v>47</v>
      </c>
      <c r="F865" s="2">
        <f t="shared" ref="F865:G865" si="414">F864</f>
        <v>39.4</v>
      </c>
      <c r="G865" s="2">
        <f t="shared" si="414"/>
        <v>170.6</v>
      </c>
      <c r="H865" s="2">
        <v>100</v>
      </c>
    </row>
    <row r="866" spans="1:8" ht="12.5">
      <c r="A866" s="2">
        <v>0.72</v>
      </c>
      <c r="B866" s="2">
        <v>0.12</v>
      </c>
      <c r="C866" s="2">
        <f t="shared" ref="C866:D866" si="415">C865</f>
        <v>2</v>
      </c>
      <c r="D866" s="2" t="str">
        <f t="shared" si="415"/>
        <v>Reynolds et al., 2006; doi:10.1016/j.epsl.2006.02.002</v>
      </c>
      <c r="E866" s="2" t="s">
        <v>47</v>
      </c>
      <c r="F866" s="2">
        <f t="shared" ref="F866:G866" si="416">F865</f>
        <v>39.4</v>
      </c>
      <c r="G866" s="2">
        <f t="shared" si="416"/>
        <v>170.6</v>
      </c>
      <c r="H866" s="2">
        <v>600</v>
      </c>
    </row>
    <row r="867" spans="1:8" ht="12.5">
      <c r="A867" s="2">
        <v>0.74</v>
      </c>
      <c r="B867" s="2">
        <v>0.06</v>
      </c>
      <c r="C867" s="2">
        <f t="shared" ref="C867:D867" si="417">C866</f>
        <v>2</v>
      </c>
      <c r="D867" s="2" t="str">
        <f t="shared" si="417"/>
        <v>Reynolds et al., 2006; doi:10.1016/j.epsl.2006.02.002</v>
      </c>
      <c r="E867" s="2" t="s">
        <v>47</v>
      </c>
      <c r="F867" s="2">
        <f t="shared" ref="F867:G867" si="418">F866</f>
        <v>39.4</v>
      </c>
      <c r="G867" s="2">
        <f t="shared" si="418"/>
        <v>170.6</v>
      </c>
      <c r="H867" s="2">
        <v>1500</v>
      </c>
    </row>
    <row r="868" spans="1:8" ht="12.5">
      <c r="A868" s="2">
        <v>0.67</v>
      </c>
      <c r="B868" s="2">
        <v>0.06</v>
      </c>
      <c r="C868" s="2">
        <f t="shared" ref="C868:D868" si="419">C867</f>
        <v>2</v>
      </c>
      <c r="D868" s="2" t="str">
        <f t="shared" si="419"/>
        <v>Reynolds et al., 2006; doi:10.1016/j.epsl.2006.02.002</v>
      </c>
      <c r="E868" s="2" t="s">
        <v>47</v>
      </c>
      <c r="F868" s="2">
        <f t="shared" ref="F868:G868" si="420">F867</f>
        <v>39.4</v>
      </c>
      <c r="G868" s="2">
        <f t="shared" si="420"/>
        <v>170.6</v>
      </c>
      <c r="H868" s="2">
        <v>1500</v>
      </c>
    </row>
    <row r="869" spans="1:8" ht="12.5">
      <c r="A869" s="2">
        <v>2.15</v>
      </c>
      <c r="B869" s="2">
        <v>0.17</v>
      </c>
      <c r="C869" s="2">
        <f t="shared" ref="C869:D869" si="421">C868</f>
        <v>2</v>
      </c>
      <c r="D869" s="2" t="str">
        <f t="shared" si="421"/>
        <v>Reynolds et al., 2006; doi:10.1016/j.epsl.2006.02.002</v>
      </c>
      <c r="E869" s="2" t="s">
        <v>47</v>
      </c>
      <c r="F869" s="2">
        <v>30.5</v>
      </c>
      <c r="G869" s="2">
        <v>170.6</v>
      </c>
      <c r="H869" s="2">
        <v>100</v>
      </c>
    </row>
    <row r="870" spans="1:8" ht="12.5">
      <c r="A870" s="2">
        <v>1.37</v>
      </c>
      <c r="B870" s="2">
        <v>0.15</v>
      </c>
      <c r="C870" s="2">
        <f t="shared" ref="C870:D870" si="422">C869</f>
        <v>2</v>
      </c>
      <c r="D870" s="2" t="str">
        <f t="shared" si="422"/>
        <v>Reynolds et al., 2006; doi:10.1016/j.epsl.2006.02.002</v>
      </c>
      <c r="E870" s="2" t="s">
        <v>47</v>
      </c>
      <c r="F870" s="2">
        <f t="shared" ref="F870:G870" si="423">F869</f>
        <v>30.5</v>
      </c>
      <c r="G870" s="2">
        <f t="shared" si="423"/>
        <v>170.6</v>
      </c>
      <c r="H870" s="2">
        <v>600</v>
      </c>
    </row>
    <row r="871" spans="1:8" ht="12.5">
      <c r="A871" s="2">
        <v>0.64</v>
      </c>
      <c r="B871" s="2">
        <v>0.01</v>
      </c>
      <c r="C871" s="2">
        <f t="shared" ref="C871:D871" si="424">C870</f>
        <v>2</v>
      </c>
      <c r="D871" s="2" t="str">
        <f t="shared" si="424"/>
        <v>Reynolds et al., 2006; doi:10.1016/j.epsl.2006.02.002</v>
      </c>
      <c r="E871" s="2" t="s">
        <v>47</v>
      </c>
      <c r="F871" s="2">
        <f t="shared" ref="F871:G871" si="425">F870</f>
        <v>30.5</v>
      </c>
      <c r="G871" s="2">
        <f t="shared" si="425"/>
        <v>170.6</v>
      </c>
      <c r="H871" s="2">
        <v>1500</v>
      </c>
    </row>
    <row r="872" spans="1:8" ht="12.5">
      <c r="A872" s="2">
        <v>3.15</v>
      </c>
      <c r="B872" s="2">
        <v>0.13</v>
      </c>
      <c r="C872" s="2">
        <f t="shared" ref="C872:D872" si="426">C871</f>
        <v>2</v>
      </c>
      <c r="D872" s="2" t="str">
        <f t="shared" si="426"/>
        <v>Reynolds et al., 2006; doi:10.1016/j.epsl.2006.02.002</v>
      </c>
      <c r="E872" s="2" t="s">
        <v>47</v>
      </c>
      <c r="F872" s="2">
        <v>24.3</v>
      </c>
      <c r="G872" s="2">
        <v>170.3</v>
      </c>
      <c r="H872" s="2">
        <v>50</v>
      </c>
    </row>
    <row r="873" spans="1:8" ht="12.5">
      <c r="A873" s="2">
        <v>2.5499999999999998</v>
      </c>
      <c r="B873" s="2">
        <v>0.13</v>
      </c>
      <c r="C873" s="2">
        <f t="shared" ref="C873:D873" si="427">C872</f>
        <v>2</v>
      </c>
      <c r="D873" s="2" t="str">
        <f t="shared" si="427"/>
        <v>Reynolds et al., 2006; doi:10.1016/j.epsl.2006.02.002</v>
      </c>
      <c r="E873" s="2" t="s">
        <v>47</v>
      </c>
      <c r="F873" s="2">
        <f t="shared" ref="F873:G873" si="428">F872</f>
        <v>24.3</v>
      </c>
      <c r="G873" s="2">
        <f t="shared" si="428"/>
        <v>170.3</v>
      </c>
      <c r="H873" s="2">
        <v>100</v>
      </c>
    </row>
    <row r="874" spans="1:8" ht="12.5">
      <c r="A874" s="2">
        <v>1.4</v>
      </c>
      <c r="B874" s="2">
        <v>0.12</v>
      </c>
      <c r="C874" s="2">
        <f t="shared" ref="C874:D874" si="429">C873</f>
        <v>2</v>
      </c>
      <c r="D874" s="2" t="str">
        <f t="shared" si="429"/>
        <v>Reynolds et al., 2006; doi:10.1016/j.epsl.2006.02.002</v>
      </c>
      <c r="E874" s="2" t="s">
        <v>47</v>
      </c>
      <c r="F874" s="2">
        <f t="shared" ref="F874:G874" si="430">F873</f>
        <v>24.3</v>
      </c>
      <c r="G874" s="2">
        <f t="shared" si="430"/>
        <v>170.3</v>
      </c>
      <c r="H874" s="2">
        <v>300</v>
      </c>
    </row>
    <row r="875" spans="1:8" ht="12.5">
      <c r="A875" s="2">
        <v>1.32</v>
      </c>
      <c r="B875" s="2">
        <v>0.03</v>
      </c>
      <c r="C875" s="2">
        <f t="shared" ref="C875:D875" si="431">C874</f>
        <v>2</v>
      </c>
      <c r="D875" s="2" t="str">
        <f t="shared" si="431"/>
        <v>Reynolds et al., 2006; doi:10.1016/j.epsl.2006.02.002</v>
      </c>
      <c r="E875" s="2" t="s">
        <v>47</v>
      </c>
      <c r="F875" s="2">
        <f t="shared" ref="F875:G875" si="432">F874</f>
        <v>24.3</v>
      </c>
      <c r="G875" s="2">
        <f t="shared" si="432"/>
        <v>170.3</v>
      </c>
      <c r="H875" s="2">
        <v>600</v>
      </c>
    </row>
    <row r="876" spans="1:8" ht="12.5">
      <c r="A876" s="2">
        <v>1.31</v>
      </c>
      <c r="B876" s="2">
        <v>0.08</v>
      </c>
      <c r="C876" s="2">
        <f t="shared" ref="C876:D876" si="433">C875</f>
        <v>2</v>
      </c>
      <c r="D876" s="2" t="str">
        <f t="shared" si="433"/>
        <v>Reynolds et al., 2006; doi:10.1016/j.epsl.2006.02.002</v>
      </c>
      <c r="E876" s="2" t="s">
        <v>47</v>
      </c>
      <c r="F876" s="2">
        <f t="shared" ref="F876:G876" si="434">F875</f>
        <v>24.3</v>
      </c>
      <c r="G876" s="2">
        <f t="shared" si="434"/>
        <v>170.3</v>
      </c>
      <c r="H876" s="2">
        <v>900</v>
      </c>
    </row>
    <row r="877" spans="1:8" ht="12.5">
      <c r="A877" s="2">
        <v>1.0900000000000001</v>
      </c>
      <c r="B877" s="2">
        <v>0.08</v>
      </c>
      <c r="C877" s="2">
        <f t="shared" ref="C877:D877" si="435">C876</f>
        <v>2</v>
      </c>
      <c r="D877" s="2" t="str">
        <f t="shared" si="435"/>
        <v>Reynolds et al., 2006; doi:10.1016/j.epsl.2006.02.002</v>
      </c>
      <c r="E877" s="2" t="s">
        <v>47</v>
      </c>
      <c r="F877" s="2">
        <f t="shared" ref="F877:G877" si="436">F876</f>
        <v>24.3</v>
      </c>
      <c r="G877" s="2">
        <f t="shared" si="436"/>
        <v>170.3</v>
      </c>
      <c r="H877" s="2">
        <v>1200</v>
      </c>
    </row>
    <row r="878" spans="1:8" ht="12.5">
      <c r="A878" s="2">
        <v>1.06</v>
      </c>
      <c r="B878" s="2">
        <v>0.16</v>
      </c>
      <c r="C878" s="2">
        <f t="shared" ref="C878:D878" si="437">C877</f>
        <v>2</v>
      </c>
      <c r="D878" s="2" t="str">
        <f t="shared" si="437"/>
        <v>Reynolds et al., 2006; doi:10.1016/j.epsl.2006.02.002</v>
      </c>
      <c r="E878" s="2" t="s">
        <v>47</v>
      </c>
      <c r="F878" s="2">
        <f t="shared" ref="F878:G878" si="438">F877</f>
        <v>24.3</v>
      </c>
      <c r="G878" s="2">
        <f t="shared" si="438"/>
        <v>170.3</v>
      </c>
      <c r="H878" s="2">
        <v>2000</v>
      </c>
    </row>
    <row r="879" spans="1:8" ht="12.5">
      <c r="A879" s="2">
        <v>1.17</v>
      </c>
      <c r="B879" s="2">
        <v>0.23</v>
      </c>
      <c r="C879" s="2">
        <f t="shared" ref="C879:D879" si="439">C878</f>
        <v>2</v>
      </c>
      <c r="D879" s="2" t="str">
        <f t="shared" si="439"/>
        <v>Reynolds et al., 2006; doi:10.1016/j.epsl.2006.02.002</v>
      </c>
      <c r="E879" s="2" t="s">
        <v>47</v>
      </c>
      <c r="F879" s="2">
        <f t="shared" ref="F879:G879" si="440">F878</f>
        <v>24.3</v>
      </c>
      <c r="G879" s="2">
        <f t="shared" si="440"/>
        <v>170.3</v>
      </c>
      <c r="H879" s="2">
        <v>2000</v>
      </c>
    </row>
    <row r="880" spans="1:8" ht="12.5">
      <c r="A880" s="2">
        <v>1.18</v>
      </c>
      <c r="B880" s="2">
        <v>0.03</v>
      </c>
      <c r="C880" s="2">
        <f t="shared" ref="C880:D880" si="441">C879</f>
        <v>2</v>
      </c>
      <c r="D880" s="2" t="str">
        <f t="shared" si="441"/>
        <v>Reynolds et al., 2006; doi:10.1016/j.epsl.2006.02.002</v>
      </c>
      <c r="E880" s="2" t="s">
        <v>47</v>
      </c>
      <c r="F880" s="2">
        <f t="shared" ref="F880:G880" si="442">F879</f>
        <v>24.3</v>
      </c>
      <c r="G880" s="2">
        <f t="shared" si="442"/>
        <v>170.3</v>
      </c>
      <c r="H880" s="2">
        <v>3500</v>
      </c>
    </row>
    <row r="881" spans="1:12" ht="12.5">
      <c r="A881" s="2">
        <v>0.86</v>
      </c>
      <c r="B881" s="2">
        <v>0.08</v>
      </c>
      <c r="C881" s="2">
        <f t="shared" ref="C881:D881" si="443">C880</f>
        <v>2</v>
      </c>
      <c r="D881" s="2" t="str">
        <f t="shared" si="443"/>
        <v>Reynolds et al., 2006; doi:10.1016/j.epsl.2006.02.002</v>
      </c>
      <c r="E881" s="2" t="s">
        <v>47</v>
      </c>
      <c r="F881" s="2">
        <f t="shared" ref="F881:G881" si="444">F880</f>
        <v>24.3</v>
      </c>
      <c r="G881" s="2">
        <f t="shared" si="444"/>
        <v>170.3</v>
      </c>
      <c r="H881" s="2">
        <v>4000</v>
      </c>
    </row>
    <row r="882" spans="1:12" ht="12.5">
      <c r="A882" s="2">
        <v>0.85</v>
      </c>
      <c r="B882" s="2">
        <v>0.15</v>
      </c>
      <c r="C882" s="2">
        <f t="shared" ref="C882:D882" si="445">C881</f>
        <v>2</v>
      </c>
      <c r="D882" s="2" t="str">
        <f t="shared" si="445"/>
        <v>Reynolds et al., 2006; doi:10.1016/j.epsl.2006.02.002</v>
      </c>
      <c r="E882" s="2" t="s">
        <v>47</v>
      </c>
      <c r="F882" s="2">
        <f t="shared" ref="F882:G882" si="446">F881</f>
        <v>24.3</v>
      </c>
      <c r="G882" s="2">
        <f t="shared" si="446"/>
        <v>170.3</v>
      </c>
      <c r="H882" s="2">
        <v>5000</v>
      </c>
    </row>
    <row r="883" spans="1:12" ht="12.5">
      <c r="A883" s="2">
        <v>1.05</v>
      </c>
      <c r="B883" s="2">
        <v>7.0000000000000007E-2</v>
      </c>
      <c r="C883" s="2">
        <f t="shared" ref="C883:D883" si="447">C882</f>
        <v>2</v>
      </c>
      <c r="D883" s="2" t="str">
        <f t="shared" si="447"/>
        <v>Reynolds et al., 2006; doi:10.1016/j.epsl.2006.02.002</v>
      </c>
      <c r="E883" s="2" t="s">
        <v>47</v>
      </c>
      <c r="F883" s="2">
        <f t="shared" ref="F883:G883" si="448">F882</f>
        <v>24.3</v>
      </c>
      <c r="G883" s="2">
        <f t="shared" si="448"/>
        <v>170.3</v>
      </c>
      <c r="H883" s="2">
        <v>5700</v>
      </c>
    </row>
    <row r="884" spans="1:12" ht="14">
      <c r="A884" s="2">
        <v>1.85</v>
      </c>
      <c r="B884" s="2">
        <v>0</v>
      </c>
      <c r="C884" s="2">
        <v>1</v>
      </c>
      <c r="D884" s="18" t="s">
        <v>48</v>
      </c>
      <c r="E884" s="2" t="s">
        <v>21</v>
      </c>
      <c r="F884" s="2">
        <v>-57.32</v>
      </c>
      <c r="G884" s="2">
        <v>0.02</v>
      </c>
      <c r="H884" s="2">
        <v>29</v>
      </c>
      <c r="L884" s="2">
        <v>65.2</v>
      </c>
    </row>
    <row r="885" spans="1:12" ht="12.5">
      <c r="A885" s="2">
        <v>2</v>
      </c>
      <c r="B885" s="2">
        <v>0.1</v>
      </c>
      <c r="C885" s="2">
        <v>1</v>
      </c>
      <c r="D885" s="2" t="str">
        <f t="shared" ref="D885:D1027" si="449">D884</f>
        <v>Fripiat et al., 2011; doi:10.5194/os-7-533-2011</v>
      </c>
      <c r="E885" s="2" t="s">
        <v>21</v>
      </c>
      <c r="F885" s="2">
        <f t="shared" ref="F885:G885" si="450">F884</f>
        <v>-57.32</v>
      </c>
      <c r="G885" s="2">
        <f t="shared" si="450"/>
        <v>0.02</v>
      </c>
      <c r="H885" s="2">
        <v>88</v>
      </c>
      <c r="L885" s="2">
        <v>64.2</v>
      </c>
    </row>
    <row r="886" spans="1:12" ht="12.5">
      <c r="A886" s="2">
        <v>1.5</v>
      </c>
      <c r="B886" s="2">
        <v>0.03</v>
      </c>
      <c r="C886" s="2">
        <v>1</v>
      </c>
      <c r="D886" s="2" t="str">
        <f t="shared" si="449"/>
        <v>Fripiat et al., 2011; doi:10.5194/os-7-533-2011</v>
      </c>
      <c r="E886" s="2" t="s">
        <v>21</v>
      </c>
      <c r="F886" s="2">
        <f t="shared" ref="F886:G886" si="451">F885</f>
        <v>-57.32</v>
      </c>
      <c r="G886" s="2">
        <f t="shared" si="451"/>
        <v>0.02</v>
      </c>
      <c r="H886" s="2">
        <v>151</v>
      </c>
      <c r="L886" s="2">
        <v>84.1</v>
      </c>
    </row>
    <row r="887" spans="1:12" ht="12.5">
      <c r="A887" s="2">
        <v>1.35</v>
      </c>
      <c r="B887" s="2">
        <v>0.01</v>
      </c>
      <c r="C887" s="2">
        <v>1</v>
      </c>
      <c r="D887" s="2" t="str">
        <f t="shared" si="449"/>
        <v>Fripiat et al., 2011; doi:10.5194/os-7-533-2011</v>
      </c>
      <c r="E887" s="2" t="s">
        <v>21</v>
      </c>
      <c r="F887" s="2">
        <f t="shared" ref="F887:G887" si="452">F886</f>
        <v>-57.32</v>
      </c>
      <c r="G887" s="2">
        <f t="shared" si="452"/>
        <v>0.02</v>
      </c>
      <c r="H887" s="2">
        <v>199</v>
      </c>
      <c r="L887" s="2">
        <v>96.2</v>
      </c>
    </row>
    <row r="888" spans="1:12" ht="12.5">
      <c r="A888" s="2">
        <v>1.37</v>
      </c>
      <c r="B888" s="2">
        <v>0.05</v>
      </c>
      <c r="C888" s="2">
        <v>1</v>
      </c>
      <c r="D888" s="2" t="str">
        <f t="shared" si="449"/>
        <v>Fripiat et al., 2011; doi:10.5194/os-7-533-2011</v>
      </c>
      <c r="E888" s="2" t="s">
        <v>21</v>
      </c>
      <c r="F888" s="2">
        <f t="shared" ref="F888:G888" si="453">F887</f>
        <v>-57.32</v>
      </c>
      <c r="G888" s="2">
        <f t="shared" si="453"/>
        <v>0.02</v>
      </c>
      <c r="H888" s="2">
        <v>251</v>
      </c>
      <c r="L888" s="2">
        <v>101.5</v>
      </c>
    </row>
    <row r="889" spans="1:12" ht="12.5">
      <c r="A889" s="2">
        <v>1.41</v>
      </c>
      <c r="B889" s="2">
        <v>0.05</v>
      </c>
      <c r="C889" s="2">
        <v>1</v>
      </c>
      <c r="D889" s="2" t="str">
        <f t="shared" si="449"/>
        <v>Fripiat et al., 2011; doi:10.5194/os-7-533-2011</v>
      </c>
      <c r="E889" s="2" t="s">
        <v>21</v>
      </c>
      <c r="F889" s="2">
        <f t="shared" ref="F889:G889" si="454">F888</f>
        <v>-57.32</v>
      </c>
      <c r="G889" s="2">
        <f t="shared" si="454"/>
        <v>0.02</v>
      </c>
      <c r="H889" s="2">
        <v>299</v>
      </c>
      <c r="L889" s="2">
        <v>104.2</v>
      </c>
    </row>
    <row r="890" spans="1:12" ht="12.5">
      <c r="A890" s="2">
        <v>1.44</v>
      </c>
      <c r="B890" s="2">
        <v>0.36</v>
      </c>
      <c r="C890" s="2">
        <v>1</v>
      </c>
      <c r="D890" s="2" t="str">
        <f t="shared" si="449"/>
        <v>Fripiat et al., 2011; doi:10.5194/os-7-533-2011</v>
      </c>
      <c r="E890" s="2" t="s">
        <v>21</v>
      </c>
      <c r="F890" s="2">
        <f t="shared" ref="F890:G890" si="455">F889</f>
        <v>-57.32</v>
      </c>
      <c r="G890" s="2">
        <f t="shared" si="455"/>
        <v>0.02</v>
      </c>
      <c r="H890" s="2">
        <v>400</v>
      </c>
      <c r="L890" s="2">
        <v>110.5</v>
      </c>
    </row>
    <row r="891" spans="1:12" ht="12.5">
      <c r="A891" s="2">
        <v>1.47</v>
      </c>
      <c r="B891" s="2">
        <v>0.1</v>
      </c>
      <c r="C891" s="2">
        <v>1</v>
      </c>
      <c r="D891" s="2" t="str">
        <f t="shared" si="449"/>
        <v>Fripiat et al., 2011; doi:10.5194/os-7-533-2011</v>
      </c>
      <c r="E891" s="2" t="s">
        <v>21</v>
      </c>
      <c r="F891" s="2">
        <f t="shared" ref="F891:G891" si="456">F890</f>
        <v>-57.32</v>
      </c>
      <c r="G891" s="2">
        <f t="shared" si="456"/>
        <v>0.02</v>
      </c>
      <c r="H891" s="2">
        <v>499</v>
      </c>
      <c r="L891" s="2">
        <v>117.2</v>
      </c>
    </row>
    <row r="892" spans="1:12" ht="12.5">
      <c r="A892" s="2">
        <v>1.44</v>
      </c>
      <c r="B892" s="2">
        <v>0.2</v>
      </c>
      <c r="C892" s="2">
        <v>1</v>
      </c>
      <c r="D892" s="2" t="str">
        <f t="shared" si="449"/>
        <v>Fripiat et al., 2011; doi:10.5194/os-7-533-2011</v>
      </c>
      <c r="E892" s="2" t="s">
        <v>21</v>
      </c>
      <c r="F892" s="2">
        <f t="shared" ref="F892:G892" si="457">F891</f>
        <v>-57.32</v>
      </c>
      <c r="G892" s="2">
        <f t="shared" si="457"/>
        <v>0.02</v>
      </c>
      <c r="H892" s="2">
        <v>700</v>
      </c>
      <c r="L892" s="2">
        <v>116.5</v>
      </c>
    </row>
    <row r="893" spans="1:12" ht="12.5">
      <c r="A893" s="2">
        <v>1.27</v>
      </c>
      <c r="B893" s="2">
        <v>0.1</v>
      </c>
      <c r="C893" s="2">
        <v>1</v>
      </c>
      <c r="D893" s="2" t="str">
        <f t="shared" si="449"/>
        <v>Fripiat et al., 2011; doi:10.5194/os-7-533-2011</v>
      </c>
      <c r="E893" s="2" t="s">
        <v>21</v>
      </c>
      <c r="F893" s="2">
        <f t="shared" ref="F893:G893" si="458">F892</f>
        <v>-57.32</v>
      </c>
      <c r="G893" s="2">
        <f t="shared" si="458"/>
        <v>0.02</v>
      </c>
      <c r="H893" s="2">
        <v>1003</v>
      </c>
      <c r="L893" s="2">
        <v>120</v>
      </c>
    </row>
    <row r="894" spans="1:12" ht="12.5">
      <c r="A894" s="2">
        <v>1.1299999999999999</v>
      </c>
      <c r="B894" s="2">
        <v>0.1</v>
      </c>
      <c r="C894" s="2">
        <v>1</v>
      </c>
      <c r="D894" s="2" t="str">
        <f t="shared" si="449"/>
        <v>Fripiat et al., 2011; doi:10.5194/os-7-533-2011</v>
      </c>
      <c r="E894" s="2" t="s">
        <v>21</v>
      </c>
      <c r="F894" s="2">
        <f t="shared" ref="F894:G894" si="459">F893</f>
        <v>-57.32</v>
      </c>
      <c r="G894" s="2">
        <f t="shared" si="459"/>
        <v>0.02</v>
      </c>
      <c r="H894" s="2">
        <v>1499</v>
      </c>
      <c r="L894" s="2">
        <v>119.1</v>
      </c>
    </row>
    <row r="895" spans="1:12" ht="12.5">
      <c r="A895" s="2">
        <v>1.1200000000000001</v>
      </c>
      <c r="B895" s="2">
        <v>0.06</v>
      </c>
      <c r="C895" s="2">
        <v>1</v>
      </c>
      <c r="D895" s="2" t="str">
        <f t="shared" si="449"/>
        <v>Fripiat et al., 2011; doi:10.5194/os-7-533-2011</v>
      </c>
      <c r="E895" s="2" t="s">
        <v>21</v>
      </c>
      <c r="F895" s="2">
        <f t="shared" ref="F895:G895" si="460">F894</f>
        <v>-57.32</v>
      </c>
      <c r="G895" s="2">
        <f t="shared" si="460"/>
        <v>0.02</v>
      </c>
      <c r="H895" s="2">
        <v>1999</v>
      </c>
      <c r="L895" s="2">
        <v>116.6</v>
      </c>
    </row>
    <row r="896" spans="1:12" ht="12.5">
      <c r="A896" s="2">
        <v>1.43</v>
      </c>
      <c r="B896" s="2">
        <v>0.1</v>
      </c>
      <c r="C896" s="2">
        <v>1</v>
      </c>
      <c r="D896" s="2" t="str">
        <f t="shared" si="449"/>
        <v>Fripiat et al., 2011; doi:10.5194/os-7-533-2011</v>
      </c>
      <c r="E896" s="2" t="s">
        <v>21</v>
      </c>
      <c r="F896" s="2">
        <f t="shared" ref="F896:G896" si="461">F895</f>
        <v>-57.32</v>
      </c>
      <c r="G896" s="2">
        <f t="shared" si="461"/>
        <v>0.02</v>
      </c>
      <c r="H896" s="2">
        <v>2500</v>
      </c>
      <c r="L896" s="2">
        <v>119.7</v>
      </c>
    </row>
    <row r="897" spans="1:12" ht="12.5">
      <c r="A897" s="2">
        <v>1.1100000000000001</v>
      </c>
      <c r="B897" s="2">
        <v>0.08</v>
      </c>
      <c r="C897" s="2">
        <v>1</v>
      </c>
      <c r="D897" s="2" t="str">
        <f t="shared" si="449"/>
        <v>Fripiat et al., 2011; doi:10.5194/os-7-533-2011</v>
      </c>
      <c r="E897" s="2" t="s">
        <v>21</v>
      </c>
      <c r="F897" s="2">
        <f t="shared" ref="F897:G897" si="462">F896</f>
        <v>-57.32</v>
      </c>
      <c r="G897" s="2">
        <f t="shared" si="462"/>
        <v>0.02</v>
      </c>
      <c r="H897" s="2">
        <v>3000</v>
      </c>
      <c r="L897" s="2">
        <v>117.2</v>
      </c>
    </row>
    <row r="898" spans="1:12" ht="12.5">
      <c r="A898" s="2">
        <v>1.08</v>
      </c>
      <c r="B898" s="2">
        <v>0.1</v>
      </c>
      <c r="C898" s="2">
        <v>1</v>
      </c>
      <c r="D898" s="2" t="str">
        <f t="shared" si="449"/>
        <v>Fripiat et al., 2011; doi:10.5194/os-7-533-2011</v>
      </c>
      <c r="E898" s="2" t="s">
        <v>21</v>
      </c>
      <c r="F898" s="2">
        <f t="shared" ref="F898:G898" si="463">F897</f>
        <v>-57.32</v>
      </c>
      <c r="G898" s="2">
        <f t="shared" si="463"/>
        <v>0.02</v>
      </c>
      <c r="H898" s="2">
        <v>3979</v>
      </c>
      <c r="L898" s="2">
        <v>118.8</v>
      </c>
    </row>
    <row r="899" spans="1:12" ht="12.5">
      <c r="A899" s="2">
        <v>1.95</v>
      </c>
      <c r="B899" s="2">
        <v>0.1</v>
      </c>
      <c r="C899" s="2">
        <v>1</v>
      </c>
      <c r="D899" s="2" t="str">
        <f t="shared" si="449"/>
        <v>Fripiat et al., 2011; doi:10.5194/os-7-533-2011</v>
      </c>
      <c r="E899" s="2" t="s">
        <v>21</v>
      </c>
      <c r="F899" s="2">
        <v>-55.14</v>
      </c>
      <c r="G899" s="2">
        <v>0.03</v>
      </c>
      <c r="H899" s="2">
        <v>4</v>
      </c>
      <c r="L899" s="2">
        <v>50.7</v>
      </c>
    </row>
    <row r="900" spans="1:12" ht="12.5">
      <c r="A900" s="2">
        <v>1.78</v>
      </c>
      <c r="B900" s="2">
        <v>7.0000000000000007E-2</v>
      </c>
      <c r="C900" s="2">
        <v>1</v>
      </c>
      <c r="D900" s="2" t="str">
        <f t="shared" si="449"/>
        <v>Fripiat et al., 2011; doi:10.5194/os-7-533-2011</v>
      </c>
      <c r="E900" s="2" t="s">
        <v>21</v>
      </c>
      <c r="F900" s="2">
        <f t="shared" ref="F900:G900" si="464">F899</f>
        <v>-55.14</v>
      </c>
      <c r="G900" s="2">
        <f t="shared" si="464"/>
        <v>0.03</v>
      </c>
      <c r="H900" s="2">
        <v>80</v>
      </c>
      <c r="L900" s="2">
        <v>50</v>
      </c>
    </row>
    <row r="901" spans="1:12" ht="12.5">
      <c r="A901" s="2">
        <v>1.77</v>
      </c>
      <c r="B901" s="2">
        <v>0.11</v>
      </c>
      <c r="C901" s="2">
        <v>1</v>
      </c>
      <c r="D901" s="2" t="str">
        <f t="shared" si="449"/>
        <v>Fripiat et al., 2011; doi:10.5194/os-7-533-2011</v>
      </c>
      <c r="E901" s="2" t="s">
        <v>21</v>
      </c>
      <c r="F901" s="2">
        <f t="shared" ref="F901:G901" si="465">F900</f>
        <v>-55.14</v>
      </c>
      <c r="G901" s="2">
        <f t="shared" si="465"/>
        <v>0.03</v>
      </c>
      <c r="H901" s="2">
        <v>100</v>
      </c>
      <c r="L901" s="2">
        <v>58.9</v>
      </c>
    </row>
    <row r="902" spans="1:12" ht="12.5">
      <c r="A902" s="2">
        <v>1.54</v>
      </c>
      <c r="B902" s="2">
        <v>0.1</v>
      </c>
      <c r="C902" s="2">
        <v>1</v>
      </c>
      <c r="D902" s="2" t="str">
        <f t="shared" si="449"/>
        <v>Fripiat et al., 2011; doi:10.5194/os-7-533-2011</v>
      </c>
      <c r="E902" s="2" t="s">
        <v>21</v>
      </c>
      <c r="F902" s="2">
        <f t="shared" ref="F902:G902" si="466">F901</f>
        <v>-55.14</v>
      </c>
      <c r="G902" s="2">
        <f t="shared" si="466"/>
        <v>0.03</v>
      </c>
      <c r="H902" s="2">
        <v>149</v>
      </c>
      <c r="L902" s="2">
        <v>74.400000000000006</v>
      </c>
    </row>
    <row r="903" spans="1:12" ht="12.5">
      <c r="A903" s="2">
        <v>1.53</v>
      </c>
      <c r="B903" s="2">
        <v>0.17</v>
      </c>
      <c r="C903" s="2">
        <v>1</v>
      </c>
      <c r="D903" s="2" t="str">
        <f t="shared" si="449"/>
        <v>Fripiat et al., 2011; doi:10.5194/os-7-533-2011</v>
      </c>
      <c r="E903" s="2" t="s">
        <v>21</v>
      </c>
      <c r="F903" s="2">
        <f t="shared" ref="F903:G903" si="467">F902</f>
        <v>-55.14</v>
      </c>
      <c r="G903" s="2">
        <f t="shared" si="467"/>
        <v>0.03</v>
      </c>
      <c r="H903" s="2">
        <v>199</v>
      </c>
      <c r="L903" s="2">
        <v>79.7</v>
      </c>
    </row>
    <row r="904" spans="1:12" ht="12.5">
      <c r="A904" s="2">
        <v>1.61</v>
      </c>
      <c r="B904" s="2">
        <v>0.1</v>
      </c>
      <c r="C904" s="2">
        <v>1</v>
      </c>
      <c r="D904" s="2" t="str">
        <f t="shared" si="449"/>
        <v>Fripiat et al., 2011; doi:10.5194/os-7-533-2011</v>
      </c>
      <c r="E904" s="2" t="s">
        <v>21</v>
      </c>
      <c r="F904" s="2">
        <f t="shared" ref="F904:G904" si="468">F903</f>
        <v>-55.14</v>
      </c>
      <c r="G904" s="2">
        <f t="shared" si="468"/>
        <v>0.03</v>
      </c>
      <c r="H904" s="2">
        <v>300</v>
      </c>
      <c r="L904" s="2">
        <v>86.5</v>
      </c>
    </row>
    <row r="905" spans="1:12" ht="12.5">
      <c r="A905" s="2">
        <v>1.25</v>
      </c>
      <c r="B905" s="2">
        <v>0.08</v>
      </c>
      <c r="C905" s="2">
        <v>1</v>
      </c>
      <c r="D905" s="2" t="str">
        <f t="shared" si="449"/>
        <v>Fripiat et al., 2011; doi:10.5194/os-7-533-2011</v>
      </c>
      <c r="E905" s="2" t="s">
        <v>21</v>
      </c>
      <c r="F905" s="2">
        <f t="shared" ref="F905:G905" si="469">F904</f>
        <v>-55.14</v>
      </c>
      <c r="G905" s="2">
        <f t="shared" si="469"/>
        <v>0.03</v>
      </c>
      <c r="H905" s="2">
        <v>600</v>
      </c>
      <c r="L905" s="2">
        <v>93.9</v>
      </c>
    </row>
    <row r="906" spans="1:12" ht="12.5">
      <c r="A906" s="2">
        <v>1.34</v>
      </c>
      <c r="B906" s="2">
        <v>0.1</v>
      </c>
      <c r="C906" s="2">
        <v>1</v>
      </c>
      <c r="D906" s="2" t="str">
        <f t="shared" si="449"/>
        <v>Fripiat et al., 2011; doi:10.5194/os-7-533-2011</v>
      </c>
      <c r="E906" s="2" t="s">
        <v>21</v>
      </c>
      <c r="F906" s="2">
        <f t="shared" ref="F906:G906" si="470">F905</f>
        <v>-55.14</v>
      </c>
      <c r="G906" s="2">
        <f t="shared" si="470"/>
        <v>0.03</v>
      </c>
      <c r="H906" s="2">
        <v>1002</v>
      </c>
      <c r="L906" s="2">
        <v>103.5</v>
      </c>
    </row>
    <row r="907" spans="1:12" ht="12.5">
      <c r="A907" s="2">
        <v>1.38</v>
      </c>
      <c r="B907" s="2">
        <v>0.1</v>
      </c>
      <c r="C907" s="2">
        <v>1</v>
      </c>
      <c r="D907" s="2" t="str">
        <f t="shared" si="449"/>
        <v>Fripiat et al., 2011; doi:10.5194/os-7-533-2011</v>
      </c>
      <c r="E907" s="2" t="s">
        <v>21</v>
      </c>
      <c r="F907" s="2">
        <f t="shared" ref="F907:G907" si="471">F906</f>
        <v>-55.14</v>
      </c>
      <c r="G907" s="2">
        <f t="shared" si="471"/>
        <v>0.03</v>
      </c>
      <c r="H907" s="2">
        <v>2096</v>
      </c>
      <c r="L907" s="2">
        <v>122.7</v>
      </c>
    </row>
    <row r="908" spans="1:12" ht="12.5">
      <c r="A908" s="2">
        <v>1.43</v>
      </c>
      <c r="B908" s="2">
        <v>0.03</v>
      </c>
      <c r="C908" s="2">
        <v>1</v>
      </c>
      <c r="D908" s="2" t="str">
        <f t="shared" si="449"/>
        <v>Fripiat et al., 2011; doi:10.5194/os-7-533-2011</v>
      </c>
      <c r="E908" s="2" t="s">
        <v>21</v>
      </c>
      <c r="F908" s="2">
        <f t="shared" ref="F908:G908" si="472">F907</f>
        <v>-55.14</v>
      </c>
      <c r="G908" s="2">
        <f t="shared" si="472"/>
        <v>0.03</v>
      </c>
      <c r="H908" s="2">
        <v>2768</v>
      </c>
      <c r="L908" s="2">
        <v>129.19999999999999</v>
      </c>
    </row>
    <row r="909" spans="1:12" ht="12.5">
      <c r="A909" s="2">
        <v>2.42</v>
      </c>
      <c r="B909" s="2">
        <v>0.1</v>
      </c>
      <c r="C909" s="2">
        <v>1</v>
      </c>
      <c r="D909" s="2" t="str">
        <f t="shared" si="449"/>
        <v>Fripiat et al., 2011; doi:10.5194/os-7-533-2011</v>
      </c>
      <c r="E909" s="2" t="s">
        <v>21</v>
      </c>
      <c r="F909" s="2">
        <v>-51.87</v>
      </c>
      <c r="G909" s="2">
        <v>0</v>
      </c>
      <c r="H909" s="2">
        <v>11</v>
      </c>
      <c r="L909" s="2">
        <v>22.2</v>
      </c>
    </row>
    <row r="910" spans="1:12" ht="12.5">
      <c r="A910" s="2">
        <v>2.37</v>
      </c>
      <c r="B910" s="2">
        <v>0.06</v>
      </c>
      <c r="C910" s="2">
        <v>1</v>
      </c>
      <c r="D910" s="2" t="str">
        <f t="shared" si="449"/>
        <v>Fripiat et al., 2011; doi:10.5194/os-7-533-2011</v>
      </c>
      <c r="E910" s="2" t="s">
        <v>21</v>
      </c>
      <c r="F910" s="2">
        <f t="shared" ref="F910:G910" si="473">F909</f>
        <v>-51.87</v>
      </c>
      <c r="G910" s="2">
        <f t="shared" si="473"/>
        <v>0</v>
      </c>
      <c r="H910" s="2">
        <v>79</v>
      </c>
      <c r="L910" s="2">
        <v>22.3</v>
      </c>
    </row>
    <row r="911" spans="1:12" ht="12.5">
      <c r="A911" s="2">
        <v>2.16</v>
      </c>
      <c r="B911" s="2">
        <v>0.08</v>
      </c>
      <c r="C911" s="2">
        <v>1</v>
      </c>
      <c r="D911" s="2" t="str">
        <f t="shared" si="449"/>
        <v>Fripiat et al., 2011; doi:10.5194/os-7-533-2011</v>
      </c>
      <c r="E911" s="2" t="s">
        <v>21</v>
      </c>
      <c r="F911" s="2">
        <f t="shared" ref="F911:G911" si="474">F910</f>
        <v>-51.87</v>
      </c>
      <c r="G911" s="2">
        <f t="shared" si="474"/>
        <v>0</v>
      </c>
      <c r="H911" s="2">
        <v>100</v>
      </c>
      <c r="L911" s="2">
        <v>21.9</v>
      </c>
    </row>
    <row r="912" spans="1:12" ht="12.5">
      <c r="A912" s="2">
        <v>2.0299999999999998</v>
      </c>
      <c r="B912" s="2">
        <v>0.1</v>
      </c>
      <c r="C912" s="2">
        <v>1</v>
      </c>
      <c r="D912" s="2" t="str">
        <f t="shared" si="449"/>
        <v>Fripiat et al., 2011; doi:10.5194/os-7-533-2011</v>
      </c>
      <c r="E912" s="2" t="s">
        <v>21</v>
      </c>
      <c r="F912" s="2">
        <f t="shared" ref="F912:G912" si="475">F911</f>
        <v>-51.87</v>
      </c>
      <c r="G912" s="2">
        <f t="shared" si="475"/>
        <v>0</v>
      </c>
      <c r="H912" s="2">
        <v>149</v>
      </c>
      <c r="L912" s="2">
        <v>30.5</v>
      </c>
    </row>
    <row r="913" spans="1:12" ht="12.5">
      <c r="A913" s="2">
        <v>1.48</v>
      </c>
      <c r="B913" s="2">
        <v>0</v>
      </c>
      <c r="C913" s="2">
        <v>1</v>
      </c>
      <c r="D913" s="2" t="str">
        <f t="shared" si="449"/>
        <v>Fripiat et al., 2011; doi:10.5194/os-7-533-2011</v>
      </c>
      <c r="E913" s="2" t="s">
        <v>21</v>
      </c>
      <c r="F913" s="2">
        <f t="shared" ref="F913:G913" si="476">F912</f>
        <v>-51.87</v>
      </c>
      <c r="G913" s="2">
        <f t="shared" si="476"/>
        <v>0</v>
      </c>
      <c r="H913" s="2">
        <v>199</v>
      </c>
      <c r="L913" s="2">
        <v>63.2</v>
      </c>
    </row>
    <row r="914" spans="1:12" ht="12.5">
      <c r="A914" s="2">
        <v>1.41</v>
      </c>
      <c r="B914" s="2">
        <v>0.09</v>
      </c>
      <c r="C914" s="2">
        <v>1</v>
      </c>
      <c r="D914" s="2" t="str">
        <f t="shared" si="449"/>
        <v>Fripiat et al., 2011; doi:10.5194/os-7-533-2011</v>
      </c>
      <c r="E914" s="2" t="s">
        <v>21</v>
      </c>
      <c r="F914" s="2">
        <f t="shared" ref="F914:G914" si="477">F913</f>
        <v>-51.87</v>
      </c>
      <c r="G914" s="2">
        <f t="shared" si="477"/>
        <v>0</v>
      </c>
      <c r="H914" s="2">
        <v>300</v>
      </c>
      <c r="L914" s="2">
        <v>86</v>
      </c>
    </row>
    <row r="915" spans="1:12" ht="12.5">
      <c r="A915" s="2">
        <v>1.58</v>
      </c>
      <c r="B915" s="2">
        <v>0.17</v>
      </c>
      <c r="C915" s="2">
        <v>1</v>
      </c>
      <c r="D915" s="2" t="str">
        <f t="shared" si="449"/>
        <v>Fripiat et al., 2011; doi:10.5194/os-7-533-2011</v>
      </c>
      <c r="E915" s="2" t="s">
        <v>21</v>
      </c>
      <c r="F915" s="2">
        <f t="shared" ref="F915:G915" si="478">F914</f>
        <v>-51.87</v>
      </c>
      <c r="G915" s="2">
        <f t="shared" si="478"/>
        <v>0</v>
      </c>
      <c r="H915" s="2">
        <v>398</v>
      </c>
      <c r="L915" s="2">
        <v>87.6</v>
      </c>
    </row>
    <row r="916" spans="1:12" ht="12.5">
      <c r="A916" s="2">
        <v>1.37</v>
      </c>
      <c r="B916" s="2">
        <v>0.16</v>
      </c>
      <c r="C916" s="2">
        <v>1</v>
      </c>
      <c r="D916" s="2" t="str">
        <f t="shared" si="449"/>
        <v>Fripiat et al., 2011; doi:10.5194/os-7-533-2011</v>
      </c>
      <c r="E916" s="2" t="s">
        <v>21</v>
      </c>
      <c r="F916" s="2">
        <f t="shared" ref="F916:G916" si="479">F915</f>
        <v>-51.87</v>
      </c>
      <c r="G916" s="2">
        <f t="shared" si="479"/>
        <v>0</v>
      </c>
      <c r="H916" s="2">
        <v>553</v>
      </c>
      <c r="L916" s="2">
        <v>88.9</v>
      </c>
    </row>
    <row r="917" spans="1:12" ht="12.5">
      <c r="A917" s="2">
        <v>1.53</v>
      </c>
      <c r="B917" s="2">
        <v>0.1</v>
      </c>
      <c r="C917" s="2">
        <v>1</v>
      </c>
      <c r="D917" s="2" t="str">
        <f t="shared" si="449"/>
        <v>Fripiat et al., 2011; doi:10.5194/os-7-533-2011</v>
      </c>
      <c r="E917" s="2" t="s">
        <v>21</v>
      </c>
      <c r="F917" s="2">
        <f t="shared" ref="F917:G917" si="480">F916</f>
        <v>-51.87</v>
      </c>
      <c r="G917" s="2">
        <f t="shared" si="480"/>
        <v>0</v>
      </c>
      <c r="H917" s="2">
        <v>704</v>
      </c>
      <c r="L917" s="2">
        <v>90.1</v>
      </c>
    </row>
    <row r="918" spans="1:12" ht="12.5">
      <c r="A918" s="2">
        <v>1.35</v>
      </c>
      <c r="B918" s="2">
        <v>0.1</v>
      </c>
      <c r="C918" s="2">
        <v>1</v>
      </c>
      <c r="D918" s="2" t="str">
        <f t="shared" si="449"/>
        <v>Fripiat et al., 2011; doi:10.5194/os-7-533-2011</v>
      </c>
      <c r="E918" s="2" t="s">
        <v>21</v>
      </c>
      <c r="F918" s="2">
        <f t="shared" ref="F918:G918" si="481">F917</f>
        <v>-51.87</v>
      </c>
      <c r="G918" s="2">
        <f t="shared" si="481"/>
        <v>0</v>
      </c>
      <c r="H918" s="2">
        <v>1201</v>
      </c>
      <c r="L918" s="2">
        <v>101.9</v>
      </c>
    </row>
    <row r="919" spans="1:12" ht="12.5">
      <c r="A919" s="2">
        <v>1.47</v>
      </c>
      <c r="B919" s="2">
        <v>0.1</v>
      </c>
      <c r="C919" s="2">
        <v>1</v>
      </c>
      <c r="D919" s="2" t="str">
        <f t="shared" si="449"/>
        <v>Fripiat et al., 2011; doi:10.5194/os-7-533-2011</v>
      </c>
      <c r="E919" s="2" t="s">
        <v>21</v>
      </c>
      <c r="F919" s="2">
        <f t="shared" ref="F919:G919" si="482">F918</f>
        <v>-51.87</v>
      </c>
      <c r="G919" s="2">
        <f t="shared" si="482"/>
        <v>0</v>
      </c>
      <c r="H919" s="2">
        <v>1601</v>
      </c>
      <c r="L919" s="2">
        <v>109.5</v>
      </c>
    </row>
    <row r="920" spans="1:12" ht="12.5">
      <c r="A920" s="2">
        <v>1.3</v>
      </c>
      <c r="B920" s="2">
        <v>0.1</v>
      </c>
      <c r="C920" s="2">
        <v>1</v>
      </c>
      <c r="D920" s="2" t="str">
        <f t="shared" si="449"/>
        <v>Fripiat et al., 2011; doi:10.5194/os-7-533-2011</v>
      </c>
      <c r="E920" s="2" t="s">
        <v>21</v>
      </c>
      <c r="F920" s="2">
        <f t="shared" ref="F920:G920" si="483">F919</f>
        <v>-51.87</v>
      </c>
      <c r="G920" s="2">
        <f t="shared" si="483"/>
        <v>0</v>
      </c>
      <c r="H920" s="2">
        <v>2001</v>
      </c>
      <c r="L920" s="2">
        <v>121.6</v>
      </c>
    </row>
    <row r="921" spans="1:12" ht="12.5">
      <c r="A921" s="2">
        <v>1.1299999999999999</v>
      </c>
      <c r="B921" s="2">
        <v>0.1</v>
      </c>
      <c r="C921" s="2">
        <v>1</v>
      </c>
      <c r="D921" s="2" t="str">
        <f t="shared" si="449"/>
        <v>Fripiat et al., 2011; doi:10.5194/os-7-533-2011</v>
      </c>
      <c r="E921" s="2" t="s">
        <v>21</v>
      </c>
      <c r="F921" s="2">
        <f t="shared" ref="F921:G921" si="484">F920</f>
        <v>-51.87</v>
      </c>
      <c r="G921" s="2">
        <f t="shared" si="484"/>
        <v>0</v>
      </c>
      <c r="H921" s="2">
        <v>2551</v>
      </c>
      <c r="L921" s="2">
        <v>131.19999999999999</v>
      </c>
    </row>
    <row r="922" spans="1:12" ht="12.5">
      <c r="A922" s="2">
        <v>2.4700000000000002</v>
      </c>
      <c r="B922" s="2">
        <v>0.1</v>
      </c>
      <c r="C922" s="2">
        <v>1</v>
      </c>
      <c r="D922" s="2" t="str">
        <f t="shared" si="449"/>
        <v>Fripiat et al., 2011; doi:10.5194/os-7-533-2011</v>
      </c>
      <c r="E922" s="2" t="s">
        <v>21</v>
      </c>
      <c r="F922" s="2">
        <v>-50.22</v>
      </c>
      <c r="G922" s="2">
        <v>1.18</v>
      </c>
      <c r="H922" s="2">
        <v>3</v>
      </c>
      <c r="L922" s="2">
        <v>4</v>
      </c>
    </row>
    <row r="923" spans="1:12" ht="12.5">
      <c r="A923" s="2">
        <v>2.48</v>
      </c>
      <c r="B923" s="2">
        <v>0.1</v>
      </c>
      <c r="C923" s="2">
        <v>1</v>
      </c>
      <c r="D923" s="2" t="str">
        <f t="shared" si="449"/>
        <v>Fripiat et al., 2011; doi:10.5194/os-7-533-2011</v>
      </c>
      <c r="E923" s="2" t="s">
        <v>21</v>
      </c>
      <c r="F923" s="2">
        <f t="shared" ref="F923:G923" si="485">F922</f>
        <v>-50.22</v>
      </c>
      <c r="G923" s="2">
        <f t="shared" si="485"/>
        <v>1.18</v>
      </c>
      <c r="H923" s="2">
        <v>48</v>
      </c>
      <c r="L923" s="2">
        <v>4</v>
      </c>
    </row>
    <row r="924" spans="1:12" ht="12.5">
      <c r="A924" s="2">
        <v>2.4700000000000002</v>
      </c>
      <c r="B924" s="2">
        <v>0.1</v>
      </c>
      <c r="C924" s="2">
        <v>1</v>
      </c>
      <c r="D924" s="2" t="str">
        <f t="shared" si="449"/>
        <v>Fripiat et al., 2011; doi:10.5194/os-7-533-2011</v>
      </c>
      <c r="E924" s="2" t="s">
        <v>21</v>
      </c>
      <c r="F924" s="2">
        <f t="shared" ref="F924:G924" si="486">F923</f>
        <v>-50.22</v>
      </c>
      <c r="G924" s="2">
        <f t="shared" si="486"/>
        <v>1.18</v>
      </c>
      <c r="H924" s="2">
        <v>98</v>
      </c>
      <c r="L924" s="2">
        <v>5.0999999999999996</v>
      </c>
    </row>
    <row r="925" spans="1:12" ht="12.5">
      <c r="A925" s="2">
        <v>2.0299999999999998</v>
      </c>
      <c r="B925" s="2">
        <v>0.1</v>
      </c>
      <c r="C925" s="2">
        <v>1</v>
      </c>
      <c r="D925" s="2" t="str">
        <f t="shared" si="449"/>
        <v>Fripiat et al., 2011; doi:10.5194/os-7-533-2011</v>
      </c>
      <c r="E925" s="2" t="s">
        <v>21</v>
      </c>
      <c r="F925" s="2">
        <f t="shared" ref="F925:G925" si="487">F924</f>
        <v>-50.22</v>
      </c>
      <c r="G925" s="2">
        <f t="shared" si="487"/>
        <v>1.18</v>
      </c>
      <c r="H925" s="2">
        <v>129</v>
      </c>
      <c r="L925" s="2">
        <v>20.100000000000001</v>
      </c>
    </row>
    <row r="926" spans="1:12" ht="12.5">
      <c r="A926" s="2">
        <v>2.04</v>
      </c>
      <c r="B926" s="2">
        <v>0.1</v>
      </c>
      <c r="C926" s="2">
        <v>1</v>
      </c>
      <c r="D926" s="2" t="str">
        <f t="shared" si="449"/>
        <v>Fripiat et al., 2011; doi:10.5194/os-7-533-2011</v>
      </c>
      <c r="E926" s="2" t="s">
        <v>21</v>
      </c>
      <c r="F926" s="2">
        <f t="shared" ref="F926:G926" si="488">F925</f>
        <v>-50.22</v>
      </c>
      <c r="G926" s="2">
        <f t="shared" si="488"/>
        <v>1.18</v>
      </c>
      <c r="H926" s="2">
        <v>200</v>
      </c>
      <c r="L926" s="2">
        <v>41.3</v>
      </c>
    </row>
    <row r="927" spans="1:12" ht="12.5">
      <c r="A927" s="2">
        <v>1.57</v>
      </c>
      <c r="B927" s="2">
        <v>0.15</v>
      </c>
      <c r="C927" s="2">
        <v>1</v>
      </c>
      <c r="D927" s="2" t="str">
        <f t="shared" si="449"/>
        <v>Fripiat et al., 2011; doi:10.5194/os-7-533-2011</v>
      </c>
      <c r="E927" s="2" t="s">
        <v>21</v>
      </c>
      <c r="F927" s="2">
        <f t="shared" ref="F927:G927" si="489">F926</f>
        <v>-50.22</v>
      </c>
      <c r="G927" s="2">
        <f t="shared" si="489"/>
        <v>1.18</v>
      </c>
      <c r="H927" s="2">
        <v>251</v>
      </c>
      <c r="L927" s="2">
        <v>48.2</v>
      </c>
    </row>
    <row r="928" spans="1:12" ht="12.5">
      <c r="A928" s="2">
        <v>1.42</v>
      </c>
      <c r="B928" s="2">
        <v>0.13</v>
      </c>
      <c r="C928" s="2">
        <v>1</v>
      </c>
      <c r="D928" s="2" t="str">
        <f t="shared" si="449"/>
        <v>Fripiat et al., 2011; doi:10.5194/os-7-533-2011</v>
      </c>
      <c r="E928" s="2" t="s">
        <v>21</v>
      </c>
      <c r="F928" s="2">
        <f t="shared" ref="F928:G928" si="490">F927</f>
        <v>-50.22</v>
      </c>
      <c r="G928" s="2">
        <f t="shared" si="490"/>
        <v>1.18</v>
      </c>
      <c r="H928" s="2">
        <v>401</v>
      </c>
      <c r="L928" s="2">
        <v>64.400000000000006</v>
      </c>
    </row>
    <row r="929" spans="1:12" ht="12.5">
      <c r="A929" s="2">
        <v>1.39</v>
      </c>
      <c r="B929" s="2">
        <v>0.1</v>
      </c>
      <c r="C929" s="2">
        <v>1</v>
      </c>
      <c r="D929" s="2" t="str">
        <f t="shared" si="449"/>
        <v>Fripiat et al., 2011; doi:10.5194/os-7-533-2011</v>
      </c>
      <c r="E929" s="2" t="s">
        <v>21</v>
      </c>
      <c r="F929" s="2">
        <f t="shared" ref="F929:G929" si="491">F928</f>
        <v>-50.22</v>
      </c>
      <c r="G929" s="2">
        <f t="shared" si="491"/>
        <v>1.18</v>
      </c>
      <c r="H929" s="2">
        <v>602</v>
      </c>
      <c r="L929" s="2">
        <v>75.7</v>
      </c>
    </row>
    <row r="930" spans="1:12" ht="12.5">
      <c r="A930" s="2">
        <v>1.46</v>
      </c>
      <c r="B930" s="2">
        <v>0.1</v>
      </c>
      <c r="C930" s="2">
        <v>1</v>
      </c>
      <c r="D930" s="2" t="str">
        <f t="shared" si="449"/>
        <v>Fripiat et al., 2011; doi:10.5194/os-7-533-2011</v>
      </c>
      <c r="E930" s="2" t="s">
        <v>21</v>
      </c>
      <c r="F930" s="2">
        <f t="shared" ref="F930:G930" si="492">F929</f>
        <v>-50.22</v>
      </c>
      <c r="G930" s="2">
        <f t="shared" si="492"/>
        <v>1.18</v>
      </c>
      <c r="H930" s="2">
        <v>801</v>
      </c>
      <c r="L930" s="2">
        <v>79.3</v>
      </c>
    </row>
    <row r="931" spans="1:12" ht="12.5">
      <c r="A931" s="2">
        <v>1.37</v>
      </c>
      <c r="B931" s="2">
        <v>0.15</v>
      </c>
      <c r="C931" s="2">
        <v>1</v>
      </c>
      <c r="D931" s="2" t="str">
        <f t="shared" si="449"/>
        <v>Fripiat et al., 2011; doi:10.5194/os-7-533-2011</v>
      </c>
      <c r="E931" s="2" t="s">
        <v>21</v>
      </c>
      <c r="F931" s="2">
        <f t="shared" ref="F931:G931" si="493">F930</f>
        <v>-50.22</v>
      </c>
      <c r="G931" s="2">
        <f t="shared" si="493"/>
        <v>1.18</v>
      </c>
      <c r="H931" s="2">
        <v>999</v>
      </c>
      <c r="L931" s="2">
        <v>79.099999999999994</v>
      </c>
    </row>
    <row r="932" spans="1:12" ht="12.5">
      <c r="A932" s="2">
        <v>1.44</v>
      </c>
      <c r="B932" s="2">
        <v>0.1</v>
      </c>
      <c r="C932" s="2">
        <v>1</v>
      </c>
      <c r="D932" s="2" t="str">
        <f t="shared" si="449"/>
        <v>Fripiat et al., 2011; doi:10.5194/os-7-533-2011</v>
      </c>
      <c r="E932" s="2" t="s">
        <v>21</v>
      </c>
      <c r="F932" s="2">
        <f t="shared" ref="F932:G932" si="494">F931</f>
        <v>-50.22</v>
      </c>
      <c r="G932" s="2">
        <f t="shared" si="494"/>
        <v>1.18</v>
      </c>
      <c r="H932" s="2">
        <v>1501</v>
      </c>
      <c r="L932" s="2">
        <v>78.400000000000006</v>
      </c>
    </row>
    <row r="933" spans="1:12" ht="12.5">
      <c r="A933" s="2">
        <v>1.28</v>
      </c>
      <c r="B933" s="2">
        <v>0.1</v>
      </c>
      <c r="C933" s="2">
        <v>1</v>
      </c>
      <c r="D933" s="2" t="str">
        <f t="shared" si="449"/>
        <v>Fripiat et al., 2011; doi:10.5194/os-7-533-2011</v>
      </c>
      <c r="E933" s="2" t="s">
        <v>21</v>
      </c>
      <c r="F933" s="2">
        <f t="shared" ref="F933:G933" si="495">F932</f>
        <v>-50.22</v>
      </c>
      <c r="G933" s="2">
        <f t="shared" si="495"/>
        <v>1.18</v>
      </c>
      <c r="H933" s="2">
        <v>2002</v>
      </c>
      <c r="L933" s="2">
        <v>93.1</v>
      </c>
    </row>
    <row r="934" spans="1:12" ht="12.5">
      <c r="A934" s="2">
        <v>1.36</v>
      </c>
      <c r="B934" s="2">
        <v>0.1</v>
      </c>
      <c r="C934" s="2">
        <v>1</v>
      </c>
      <c r="D934" s="2" t="str">
        <f t="shared" si="449"/>
        <v>Fripiat et al., 2011; doi:10.5194/os-7-533-2011</v>
      </c>
      <c r="E934" s="2" t="s">
        <v>21</v>
      </c>
      <c r="F934" s="2">
        <f t="shared" ref="F934:G934" si="496">F933</f>
        <v>-50.22</v>
      </c>
      <c r="G934" s="2">
        <f t="shared" si="496"/>
        <v>1.18</v>
      </c>
      <c r="H934" s="2">
        <v>2500</v>
      </c>
      <c r="L934" s="2">
        <v>115.4</v>
      </c>
    </row>
    <row r="935" spans="1:12" ht="12.5">
      <c r="A935" s="2">
        <v>1.38</v>
      </c>
      <c r="B935" s="2">
        <v>0.1</v>
      </c>
      <c r="C935" s="2">
        <v>1</v>
      </c>
      <c r="D935" s="2" t="str">
        <f t="shared" si="449"/>
        <v>Fripiat et al., 2011; doi:10.5194/os-7-533-2011</v>
      </c>
      <c r="E935" s="2" t="s">
        <v>21</v>
      </c>
      <c r="F935" s="2">
        <f t="shared" ref="F935:G935" si="497">F934</f>
        <v>-50.22</v>
      </c>
      <c r="G935" s="2">
        <f t="shared" si="497"/>
        <v>1.18</v>
      </c>
      <c r="H935" s="2">
        <v>2998</v>
      </c>
      <c r="L935" s="2">
        <v>124.7</v>
      </c>
    </row>
    <row r="936" spans="1:12" ht="12.5">
      <c r="A936" s="2">
        <v>1.62</v>
      </c>
      <c r="B936" s="2">
        <v>0.1</v>
      </c>
      <c r="C936" s="2">
        <v>1</v>
      </c>
      <c r="D936" s="2" t="str">
        <f t="shared" si="449"/>
        <v>Fripiat et al., 2011; doi:10.5194/os-7-533-2011</v>
      </c>
      <c r="E936" s="2" t="s">
        <v>21</v>
      </c>
      <c r="F936" s="2">
        <f t="shared" ref="F936:G936" si="498">F935</f>
        <v>-50.22</v>
      </c>
      <c r="G936" s="2">
        <f t="shared" si="498"/>
        <v>1.18</v>
      </c>
      <c r="H936" s="2">
        <v>3596</v>
      </c>
      <c r="L936" s="2">
        <v>125.9</v>
      </c>
    </row>
    <row r="937" spans="1:12" ht="12.5">
      <c r="A937" s="2">
        <v>2.77</v>
      </c>
      <c r="B937" s="2">
        <v>0.1</v>
      </c>
      <c r="C937" s="2">
        <v>1</v>
      </c>
      <c r="D937" s="2" t="str">
        <f t="shared" si="449"/>
        <v>Fripiat et al., 2011; doi:10.5194/os-7-533-2011</v>
      </c>
      <c r="E937" s="2" t="s">
        <v>21</v>
      </c>
      <c r="F937" s="2">
        <v>-49.02</v>
      </c>
      <c r="G937" s="2">
        <v>0.5</v>
      </c>
      <c r="H937" s="2">
        <v>9</v>
      </c>
      <c r="L937" s="2">
        <v>1.8</v>
      </c>
    </row>
    <row r="938" spans="1:12" ht="12.5">
      <c r="A938" s="2">
        <v>2.84</v>
      </c>
      <c r="B938" s="2">
        <v>0.08</v>
      </c>
      <c r="C938" s="2">
        <v>1</v>
      </c>
      <c r="D938" s="2" t="str">
        <f t="shared" si="449"/>
        <v>Fripiat et al., 2011; doi:10.5194/os-7-533-2011</v>
      </c>
      <c r="E938" s="2" t="s">
        <v>21</v>
      </c>
      <c r="F938" s="2">
        <f t="shared" ref="F938:G938" si="499">F937</f>
        <v>-49.02</v>
      </c>
      <c r="G938" s="2">
        <f t="shared" si="499"/>
        <v>0.5</v>
      </c>
      <c r="H938" s="2">
        <v>70</v>
      </c>
      <c r="L938" s="2">
        <v>1.9</v>
      </c>
    </row>
    <row r="939" spans="1:12" ht="12.5">
      <c r="A939" s="2">
        <v>1.99</v>
      </c>
      <c r="B939" s="2">
        <v>0.03</v>
      </c>
      <c r="C939" s="2">
        <v>1</v>
      </c>
      <c r="D939" s="2" t="str">
        <f t="shared" si="449"/>
        <v>Fripiat et al., 2011; doi:10.5194/os-7-533-2011</v>
      </c>
      <c r="E939" s="2" t="s">
        <v>21</v>
      </c>
      <c r="F939" s="2">
        <f t="shared" ref="F939:G939" si="500">F938</f>
        <v>-49.02</v>
      </c>
      <c r="G939" s="2">
        <f t="shared" si="500"/>
        <v>0.5</v>
      </c>
      <c r="H939" s="2">
        <v>100</v>
      </c>
      <c r="L939" s="2">
        <v>2</v>
      </c>
    </row>
    <row r="940" spans="1:12" ht="12.5">
      <c r="A940" s="2">
        <v>2.0699999999999998</v>
      </c>
      <c r="B940" s="2">
        <v>0.1</v>
      </c>
      <c r="C940" s="2">
        <v>1</v>
      </c>
      <c r="D940" s="2" t="str">
        <f t="shared" si="449"/>
        <v>Fripiat et al., 2011; doi:10.5194/os-7-533-2011</v>
      </c>
      <c r="E940" s="2" t="s">
        <v>21</v>
      </c>
      <c r="F940" s="2">
        <f t="shared" ref="F940:G940" si="501">F939</f>
        <v>-49.02</v>
      </c>
      <c r="G940" s="2">
        <f t="shared" si="501"/>
        <v>0.5</v>
      </c>
      <c r="H940" s="2">
        <v>151</v>
      </c>
      <c r="L940" s="2">
        <v>7.2</v>
      </c>
    </row>
    <row r="941" spans="1:12" ht="12.5">
      <c r="A941" s="2">
        <v>1.92</v>
      </c>
      <c r="B941" s="2">
        <v>0.1</v>
      </c>
      <c r="C941" s="2">
        <v>1</v>
      </c>
      <c r="D941" s="2" t="str">
        <f t="shared" si="449"/>
        <v>Fripiat et al., 2011; doi:10.5194/os-7-533-2011</v>
      </c>
      <c r="E941" s="2" t="s">
        <v>21</v>
      </c>
      <c r="F941" s="2">
        <f t="shared" ref="F941:G941" si="502">F940</f>
        <v>-49.02</v>
      </c>
      <c r="G941" s="2">
        <f t="shared" si="502"/>
        <v>0.5</v>
      </c>
      <c r="H941" s="2">
        <v>200</v>
      </c>
      <c r="L941" s="2">
        <v>13.8</v>
      </c>
    </row>
    <row r="942" spans="1:12" ht="12.5">
      <c r="A942" s="2">
        <v>1.36</v>
      </c>
      <c r="B942" s="2">
        <v>0.1</v>
      </c>
      <c r="C942" s="2">
        <v>1</v>
      </c>
      <c r="D942" s="2" t="str">
        <f t="shared" si="449"/>
        <v>Fripiat et al., 2011; doi:10.5194/os-7-533-2011</v>
      </c>
      <c r="E942" s="2" t="s">
        <v>21</v>
      </c>
      <c r="F942" s="2">
        <f t="shared" ref="F942:G942" si="503">F941</f>
        <v>-49.02</v>
      </c>
      <c r="G942" s="2">
        <f t="shared" si="503"/>
        <v>0.5</v>
      </c>
      <c r="H942" s="2">
        <v>300</v>
      </c>
      <c r="L942" s="2">
        <v>22.4</v>
      </c>
    </row>
    <row r="943" spans="1:12" ht="12.5">
      <c r="A943" s="2">
        <v>1.99</v>
      </c>
      <c r="B943" s="2">
        <v>0.28000000000000003</v>
      </c>
      <c r="C943" s="2">
        <v>1</v>
      </c>
      <c r="D943" s="2" t="str">
        <f t="shared" si="449"/>
        <v>Fripiat et al., 2011; doi:10.5194/os-7-533-2011</v>
      </c>
      <c r="E943" s="2" t="s">
        <v>21</v>
      </c>
      <c r="F943" s="2">
        <f t="shared" ref="F943:G943" si="504">F942</f>
        <v>-49.02</v>
      </c>
      <c r="G943" s="2">
        <f t="shared" si="504"/>
        <v>0.5</v>
      </c>
      <c r="H943" s="2">
        <v>402</v>
      </c>
      <c r="L943" s="2">
        <v>30.9</v>
      </c>
    </row>
    <row r="944" spans="1:12" ht="12.5">
      <c r="A944" s="2">
        <v>1.63</v>
      </c>
      <c r="B944" s="2">
        <v>0.1</v>
      </c>
      <c r="C944" s="2">
        <v>1</v>
      </c>
      <c r="D944" s="2" t="str">
        <f t="shared" si="449"/>
        <v>Fripiat et al., 2011; doi:10.5194/os-7-533-2011</v>
      </c>
      <c r="E944" s="2" t="s">
        <v>21</v>
      </c>
      <c r="F944" s="2">
        <f t="shared" ref="F944:G944" si="505">F943</f>
        <v>-49.02</v>
      </c>
      <c r="G944" s="2">
        <f t="shared" si="505"/>
        <v>0.5</v>
      </c>
      <c r="H944" s="2">
        <v>600</v>
      </c>
      <c r="L944" s="2">
        <v>44.6</v>
      </c>
    </row>
    <row r="945" spans="1:12" ht="12.5">
      <c r="A945" s="2">
        <v>1.53</v>
      </c>
      <c r="B945" s="2">
        <v>0.01</v>
      </c>
      <c r="C945" s="2">
        <v>1</v>
      </c>
      <c r="D945" s="2" t="str">
        <f t="shared" si="449"/>
        <v>Fripiat et al., 2011; doi:10.5194/os-7-533-2011</v>
      </c>
      <c r="E945" s="2" t="s">
        <v>21</v>
      </c>
      <c r="F945" s="2">
        <f t="shared" ref="F945:G945" si="506">F944</f>
        <v>-49.02</v>
      </c>
      <c r="G945" s="2">
        <f t="shared" si="506"/>
        <v>0.5</v>
      </c>
      <c r="H945" s="2">
        <v>799</v>
      </c>
      <c r="L945" s="2">
        <v>65.599999999999994</v>
      </c>
    </row>
    <row r="946" spans="1:12" ht="12.5">
      <c r="A946" s="2">
        <v>1.58</v>
      </c>
      <c r="B946" s="2">
        <v>0.1</v>
      </c>
      <c r="C946" s="2">
        <v>1</v>
      </c>
      <c r="D946" s="2" t="str">
        <f t="shared" si="449"/>
        <v>Fripiat et al., 2011; doi:10.5194/os-7-533-2011</v>
      </c>
      <c r="E946" s="2" t="s">
        <v>21</v>
      </c>
      <c r="F946" s="2">
        <f t="shared" ref="F946:G946" si="507">F945</f>
        <v>-49.02</v>
      </c>
      <c r="G946" s="2">
        <f t="shared" si="507"/>
        <v>0.5</v>
      </c>
      <c r="H946" s="2">
        <v>1000</v>
      </c>
      <c r="L946" s="2">
        <v>68.2</v>
      </c>
    </row>
    <row r="947" spans="1:12" ht="12.5">
      <c r="A947" s="2">
        <v>1.41</v>
      </c>
      <c r="B947" s="2">
        <v>0.1</v>
      </c>
      <c r="C947" s="2">
        <v>1</v>
      </c>
      <c r="D947" s="2" t="str">
        <f t="shared" si="449"/>
        <v>Fripiat et al., 2011; doi:10.5194/os-7-533-2011</v>
      </c>
      <c r="E947" s="2" t="s">
        <v>21</v>
      </c>
      <c r="F947" s="2">
        <f t="shared" ref="F947:G947" si="508">F946</f>
        <v>-49.02</v>
      </c>
      <c r="G947" s="2">
        <f t="shared" si="508"/>
        <v>0.5</v>
      </c>
      <c r="H947" s="2">
        <v>2001</v>
      </c>
      <c r="L947" s="2">
        <v>76.2</v>
      </c>
    </row>
    <row r="948" spans="1:12" ht="12.5">
      <c r="A948" s="2">
        <v>1.37</v>
      </c>
      <c r="B948" s="2">
        <v>0.1</v>
      </c>
      <c r="C948" s="2">
        <v>1</v>
      </c>
      <c r="D948" s="2" t="str">
        <f t="shared" si="449"/>
        <v>Fripiat et al., 2011; doi:10.5194/os-7-533-2011</v>
      </c>
      <c r="E948" s="2" t="s">
        <v>21</v>
      </c>
      <c r="F948" s="2">
        <f t="shared" ref="F948:G948" si="509">F947</f>
        <v>-49.02</v>
      </c>
      <c r="G948" s="2">
        <f t="shared" si="509"/>
        <v>0.5</v>
      </c>
      <c r="H948" s="2">
        <v>3001</v>
      </c>
      <c r="L948" s="2">
        <v>105.7</v>
      </c>
    </row>
    <row r="949" spans="1:12" ht="12.5">
      <c r="A949" s="2">
        <v>1.44</v>
      </c>
      <c r="B949" s="2">
        <v>0.1</v>
      </c>
      <c r="C949" s="2">
        <v>1</v>
      </c>
      <c r="D949" s="2" t="str">
        <f t="shared" si="449"/>
        <v>Fripiat et al., 2011; doi:10.5194/os-7-533-2011</v>
      </c>
      <c r="E949" s="2" t="s">
        <v>21</v>
      </c>
      <c r="F949" s="2">
        <f t="shared" ref="F949:G949" si="510">F948</f>
        <v>-49.02</v>
      </c>
      <c r="G949" s="2">
        <f t="shared" si="510"/>
        <v>0.5</v>
      </c>
      <c r="H949" s="2">
        <v>4080</v>
      </c>
      <c r="L949" s="2">
        <v>128.6</v>
      </c>
    </row>
    <row r="950" spans="1:12" ht="12.5">
      <c r="A950" s="2">
        <v>3.24</v>
      </c>
      <c r="B950" s="2">
        <v>0.01</v>
      </c>
      <c r="C950" s="2">
        <v>1</v>
      </c>
      <c r="D950" s="2" t="str">
        <f t="shared" si="449"/>
        <v>Fripiat et al., 2011; doi:10.5194/os-7-533-2011</v>
      </c>
      <c r="E950" s="2" t="s">
        <v>21</v>
      </c>
      <c r="F950" s="2">
        <v>-47.33</v>
      </c>
      <c r="G950" s="2">
        <v>4.2300000000000004</v>
      </c>
      <c r="H950" s="2">
        <v>5</v>
      </c>
      <c r="L950" s="2">
        <v>2.1</v>
      </c>
    </row>
    <row r="951" spans="1:12" ht="12.5">
      <c r="A951" s="2">
        <v>2.85</v>
      </c>
      <c r="B951" s="2">
        <v>0.1</v>
      </c>
      <c r="C951" s="2">
        <v>1</v>
      </c>
      <c r="D951" s="2" t="str">
        <f t="shared" si="449"/>
        <v>Fripiat et al., 2011; doi:10.5194/os-7-533-2011</v>
      </c>
      <c r="E951" s="2" t="s">
        <v>21</v>
      </c>
      <c r="F951" s="2">
        <f t="shared" ref="F951:G951" si="511">F950</f>
        <v>-47.33</v>
      </c>
      <c r="G951" s="2">
        <f t="shared" si="511"/>
        <v>4.2300000000000004</v>
      </c>
      <c r="H951" s="2">
        <v>41</v>
      </c>
      <c r="L951" s="2">
        <v>2.1</v>
      </c>
    </row>
    <row r="952" spans="1:12" ht="12.5">
      <c r="A952" s="2">
        <v>2.36</v>
      </c>
      <c r="B952" s="2">
        <v>0.1</v>
      </c>
      <c r="C952" s="2">
        <v>1</v>
      </c>
      <c r="D952" s="2" t="str">
        <f t="shared" si="449"/>
        <v>Fripiat et al., 2011; doi:10.5194/os-7-533-2011</v>
      </c>
      <c r="E952" s="2" t="s">
        <v>21</v>
      </c>
      <c r="F952" s="2">
        <f t="shared" ref="F952:G952" si="512">F951</f>
        <v>-47.33</v>
      </c>
      <c r="G952" s="2">
        <f t="shared" si="512"/>
        <v>4.2300000000000004</v>
      </c>
      <c r="H952" s="2">
        <v>79</v>
      </c>
      <c r="L952" s="2">
        <v>2.2000000000000002</v>
      </c>
    </row>
    <row r="953" spans="1:12" ht="12.5">
      <c r="A953" s="2">
        <v>2.57</v>
      </c>
      <c r="B953" s="2">
        <v>0.19</v>
      </c>
      <c r="C953" s="2">
        <v>1</v>
      </c>
      <c r="D953" s="2" t="str">
        <f t="shared" si="449"/>
        <v>Fripiat et al., 2011; doi:10.5194/os-7-533-2011</v>
      </c>
      <c r="E953" s="2" t="s">
        <v>21</v>
      </c>
      <c r="F953" s="2">
        <f t="shared" ref="F953:G953" si="513">F952</f>
        <v>-47.33</v>
      </c>
      <c r="G953" s="2">
        <f t="shared" si="513"/>
        <v>4.2300000000000004</v>
      </c>
      <c r="H953" s="2">
        <v>100</v>
      </c>
      <c r="L953" s="2">
        <v>4.2</v>
      </c>
    </row>
    <row r="954" spans="1:12" ht="12.5">
      <c r="A954" s="2">
        <v>2.2999999999999998</v>
      </c>
      <c r="B954" s="2">
        <v>0.1</v>
      </c>
      <c r="C954" s="2">
        <v>1</v>
      </c>
      <c r="D954" s="2" t="str">
        <f t="shared" si="449"/>
        <v>Fripiat et al., 2011; doi:10.5194/os-7-533-2011</v>
      </c>
      <c r="E954" s="2" t="s">
        <v>21</v>
      </c>
      <c r="F954" s="2">
        <f t="shared" ref="F954:G954" si="514">F953</f>
        <v>-47.33</v>
      </c>
      <c r="G954" s="2">
        <f t="shared" si="514"/>
        <v>4.2300000000000004</v>
      </c>
      <c r="H954" s="2">
        <v>149</v>
      </c>
      <c r="L954" s="2">
        <v>9.1999999999999993</v>
      </c>
    </row>
    <row r="955" spans="1:12" ht="12.5">
      <c r="A955" s="2">
        <v>2.42</v>
      </c>
      <c r="B955" s="2">
        <v>0.1</v>
      </c>
      <c r="C955" s="2">
        <v>1</v>
      </c>
      <c r="D955" s="2" t="str">
        <f t="shared" si="449"/>
        <v>Fripiat et al., 2011; doi:10.5194/os-7-533-2011</v>
      </c>
      <c r="E955" s="2" t="s">
        <v>21</v>
      </c>
      <c r="F955" s="2">
        <f t="shared" ref="F955:G955" si="515">F954</f>
        <v>-47.33</v>
      </c>
      <c r="G955" s="2">
        <f t="shared" si="515"/>
        <v>4.2300000000000004</v>
      </c>
      <c r="H955" s="2">
        <v>200</v>
      </c>
      <c r="L955" s="2">
        <v>10.4</v>
      </c>
    </row>
    <row r="956" spans="1:12" ht="12.5">
      <c r="A956" s="2">
        <v>1.93</v>
      </c>
      <c r="B956" s="2">
        <v>0.35</v>
      </c>
      <c r="C956" s="2">
        <v>1</v>
      </c>
      <c r="D956" s="2" t="str">
        <f t="shared" si="449"/>
        <v>Fripiat et al., 2011; doi:10.5194/os-7-533-2011</v>
      </c>
      <c r="E956" s="2" t="s">
        <v>21</v>
      </c>
      <c r="F956" s="2">
        <f t="shared" ref="F956:G956" si="516">F955</f>
        <v>-47.33</v>
      </c>
      <c r="G956" s="2">
        <f t="shared" si="516"/>
        <v>4.2300000000000004</v>
      </c>
      <c r="H956" s="2">
        <v>401</v>
      </c>
      <c r="L956" s="2">
        <v>25.3</v>
      </c>
    </row>
    <row r="957" spans="1:12" ht="12.5">
      <c r="A957" s="2">
        <v>1.67</v>
      </c>
      <c r="B957" s="2">
        <v>0.1</v>
      </c>
      <c r="C957" s="2">
        <v>1</v>
      </c>
      <c r="D957" s="2" t="str">
        <f t="shared" si="449"/>
        <v>Fripiat et al., 2011; doi:10.5194/os-7-533-2011</v>
      </c>
      <c r="E957" s="2" t="s">
        <v>21</v>
      </c>
      <c r="F957" s="2">
        <f t="shared" ref="F957:G957" si="517">F956</f>
        <v>-47.33</v>
      </c>
      <c r="G957" s="2">
        <f t="shared" si="517"/>
        <v>4.2300000000000004</v>
      </c>
      <c r="H957" s="2">
        <v>600</v>
      </c>
      <c r="L957" s="2">
        <v>42.5</v>
      </c>
    </row>
    <row r="958" spans="1:12" ht="12.5">
      <c r="A958" s="2">
        <v>1.43</v>
      </c>
      <c r="B958" s="2">
        <v>0.1</v>
      </c>
      <c r="C958" s="2">
        <v>1</v>
      </c>
      <c r="D958" s="2" t="str">
        <f t="shared" si="449"/>
        <v>Fripiat et al., 2011; doi:10.5194/os-7-533-2011</v>
      </c>
      <c r="E958" s="2" t="s">
        <v>21</v>
      </c>
      <c r="F958" s="2">
        <f t="shared" ref="F958:G958" si="518">F957</f>
        <v>-47.33</v>
      </c>
      <c r="G958" s="2">
        <f t="shared" si="518"/>
        <v>4.2300000000000004</v>
      </c>
      <c r="H958" s="2">
        <v>1002</v>
      </c>
      <c r="L958" s="2">
        <v>67.8</v>
      </c>
    </row>
    <row r="959" spans="1:12" ht="12.5">
      <c r="A959" s="2">
        <v>1.42</v>
      </c>
      <c r="B959" s="2">
        <v>0.1</v>
      </c>
      <c r="C959" s="2">
        <v>1</v>
      </c>
      <c r="D959" s="2" t="str">
        <f t="shared" si="449"/>
        <v>Fripiat et al., 2011; doi:10.5194/os-7-533-2011</v>
      </c>
      <c r="E959" s="2" t="s">
        <v>21</v>
      </c>
      <c r="F959" s="2">
        <f t="shared" ref="F959:G959" si="519">F958</f>
        <v>-47.33</v>
      </c>
      <c r="G959" s="2">
        <f t="shared" si="519"/>
        <v>4.2300000000000004</v>
      </c>
      <c r="H959" s="2">
        <v>1403</v>
      </c>
      <c r="L959" s="2">
        <v>70</v>
      </c>
    </row>
    <row r="960" spans="1:12" ht="12.5">
      <c r="A960" s="2">
        <v>1.34</v>
      </c>
      <c r="B960" s="2">
        <v>0.1</v>
      </c>
      <c r="C960" s="2">
        <v>1</v>
      </c>
      <c r="D960" s="2" t="str">
        <f t="shared" si="449"/>
        <v>Fripiat et al., 2011; doi:10.5194/os-7-533-2011</v>
      </c>
      <c r="E960" s="2" t="s">
        <v>21</v>
      </c>
      <c r="F960" s="2">
        <f t="shared" ref="F960:G960" si="520">F959</f>
        <v>-47.33</v>
      </c>
      <c r="G960" s="2">
        <f t="shared" si="520"/>
        <v>4.2300000000000004</v>
      </c>
      <c r="H960" s="2">
        <v>2000</v>
      </c>
      <c r="L960" s="2">
        <v>76.599999999999994</v>
      </c>
    </row>
    <row r="961" spans="1:12" ht="12.5">
      <c r="A961" s="2">
        <v>1.26</v>
      </c>
      <c r="B961" s="2">
        <v>0.01</v>
      </c>
      <c r="C961" s="2">
        <v>1</v>
      </c>
      <c r="D961" s="2" t="str">
        <f t="shared" si="449"/>
        <v>Fripiat et al., 2011; doi:10.5194/os-7-533-2011</v>
      </c>
      <c r="E961" s="2" t="s">
        <v>21</v>
      </c>
      <c r="F961" s="2">
        <f t="shared" ref="F961:G961" si="521">F960</f>
        <v>-47.33</v>
      </c>
      <c r="G961" s="2">
        <f t="shared" si="521"/>
        <v>4.2300000000000004</v>
      </c>
      <c r="H961" s="2">
        <v>2301</v>
      </c>
      <c r="L961" s="2">
        <v>85.6</v>
      </c>
    </row>
    <row r="962" spans="1:12" ht="12.5">
      <c r="A962" s="2">
        <v>1.39</v>
      </c>
      <c r="B962" s="2">
        <v>0.34</v>
      </c>
      <c r="C962" s="2">
        <v>1</v>
      </c>
      <c r="D962" s="2" t="str">
        <f t="shared" si="449"/>
        <v>Fripiat et al., 2011; doi:10.5194/os-7-533-2011</v>
      </c>
      <c r="E962" s="2" t="s">
        <v>21</v>
      </c>
      <c r="F962" s="2">
        <f t="shared" ref="F962:G962" si="522">F961</f>
        <v>-47.33</v>
      </c>
      <c r="G962" s="2">
        <f t="shared" si="522"/>
        <v>4.2300000000000004</v>
      </c>
      <c r="H962" s="2">
        <v>2900</v>
      </c>
      <c r="L962" s="2">
        <v>101.8</v>
      </c>
    </row>
    <row r="963" spans="1:12" ht="12.5">
      <c r="A963" s="2">
        <v>1.1599999999999999</v>
      </c>
      <c r="B963" s="2">
        <v>0.1</v>
      </c>
      <c r="C963" s="2">
        <v>1</v>
      </c>
      <c r="D963" s="2" t="str">
        <f t="shared" si="449"/>
        <v>Fripiat et al., 2011; doi:10.5194/os-7-533-2011</v>
      </c>
      <c r="E963" s="2" t="s">
        <v>21</v>
      </c>
      <c r="F963" s="2">
        <f t="shared" ref="F963:G963" si="523">F962</f>
        <v>-47.33</v>
      </c>
      <c r="G963" s="2">
        <f t="shared" si="523"/>
        <v>4.2300000000000004</v>
      </c>
      <c r="H963" s="2">
        <v>3500</v>
      </c>
      <c r="L963" s="2">
        <v>116</v>
      </c>
    </row>
    <row r="964" spans="1:12" ht="12.5">
      <c r="A964" s="2">
        <v>1.37</v>
      </c>
      <c r="B964" s="2">
        <v>0.1</v>
      </c>
      <c r="C964" s="2">
        <v>1</v>
      </c>
      <c r="D964" s="2" t="str">
        <f t="shared" si="449"/>
        <v>Fripiat et al., 2011; doi:10.5194/os-7-533-2011</v>
      </c>
      <c r="E964" s="2" t="s">
        <v>21</v>
      </c>
      <c r="F964" s="2">
        <f t="shared" ref="F964:G964" si="524">F963</f>
        <v>-47.33</v>
      </c>
      <c r="G964" s="2">
        <f t="shared" si="524"/>
        <v>4.2300000000000004</v>
      </c>
      <c r="H964" s="2">
        <v>4101</v>
      </c>
      <c r="L964" s="2">
        <v>122.6</v>
      </c>
    </row>
    <row r="965" spans="1:12" ht="12.5">
      <c r="A965" s="2">
        <v>1.28</v>
      </c>
      <c r="B965" s="2">
        <v>0.1</v>
      </c>
      <c r="C965" s="2">
        <v>1</v>
      </c>
      <c r="D965" s="2" t="str">
        <f t="shared" si="449"/>
        <v>Fripiat et al., 2011; doi:10.5194/os-7-533-2011</v>
      </c>
      <c r="E965" s="2" t="s">
        <v>21</v>
      </c>
      <c r="F965" s="2">
        <f t="shared" ref="F965:G965" si="525">F964</f>
        <v>-47.33</v>
      </c>
      <c r="G965" s="2">
        <f t="shared" si="525"/>
        <v>4.2300000000000004</v>
      </c>
      <c r="H965" s="2">
        <v>4532</v>
      </c>
      <c r="L965" s="2">
        <v>132.1</v>
      </c>
    </row>
    <row r="966" spans="1:12" ht="12.5">
      <c r="A966" s="2">
        <v>2.5</v>
      </c>
      <c r="B966" s="2">
        <v>0.05</v>
      </c>
      <c r="C966" s="2">
        <v>1</v>
      </c>
      <c r="D966" s="2" t="str">
        <f t="shared" si="449"/>
        <v>Fripiat et al., 2011; doi:10.5194/os-7-533-2011</v>
      </c>
      <c r="E966" s="2" t="s">
        <v>21</v>
      </c>
      <c r="F966" s="2">
        <v>-46.01</v>
      </c>
      <c r="G966" s="2">
        <v>5.52</v>
      </c>
      <c r="H966" s="2">
        <v>5</v>
      </c>
      <c r="L966" s="2">
        <v>1</v>
      </c>
    </row>
    <row r="967" spans="1:12" ht="12.5">
      <c r="A967" s="2">
        <v>3.01</v>
      </c>
      <c r="B967" s="2">
        <v>0.1</v>
      </c>
      <c r="C967" s="2">
        <v>1</v>
      </c>
      <c r="D967" s="2" t="str">
        <f t="shared" si="449"/>
        <v>Fripiat et al., 2011; doi:10.5194/os-7-533-2011</v>
      </c>
      <c r="E967" s="2" t="s">
        <v>21</v>
      </c>
      <c r="F967" s="2">
        <v>-46.01</v>
      </c>
      <c r="G967" s="2">
        <v>5.52</v>
      </c>
      <c r="H967" s="2">
        <v>32</v>
      </c>
      <c r="L967" s="2">
        <v>1.2</v>
      </c>
    </row>
    <row r="968" spans="1:12" ht="12.5">
      <c r="A968" s="2">
        <v>2.44</v>
      </c>
      <c r="B968" s="2">
        <v>0.1</v>
      </c>
      <c r="C968" s="2">
        <v>1</v>
      </c>
      <c r="D968" s="2" t="str">
        <f t="shared" si="449"/>
        <v>Fripiat et al., 2011; doi:10.5194/os-7-533-2011</v>
      </c>
      <c r="E968" s="2" t="s">
        <v>21</v>
      </c>
      <c r="F968" s="2">
        <v>-46.01</v>
      </c>
      <c r="G968" s="2">
        <v>5.52</v>
      </c>
      <c r="H968" s="2">
        <v>61</v>
      </c>
      <c r="L968" s="2">
        <v>1.1000000000000001</v>
      </c>
    </row>
    <row r="969" spans="1:12" ht="12.5">
      <c r="A969" s="2">
        <v>2.72</v>
      </c>
      <c r="B969" s="2">
        <v>0.1</v>
      </c>
      <c r="C969" s="2">
        <v>1</v>
      </c>
      <c r="D969" s="2" t="str">
        <f t="shared" si="449"/>
        <v>Fripiat et al., 2011; doi:10.5194/os-7-533-2011</v>
      </c>
      <c r="E969" s="2" t="s">
        <v>21</v>
      </c>
      <c r="F969" s="2">
        <v>-46.01</v>
      </c>
      <c r="G969" s="2">
        <v>5.52</v>
      </c>
      <c r="H969" s="2">
        <v>90</v>
      </c>
      <c r="L969" s="2">
        <v>2.9</v>
      </c>
    </row>
    <row r="970" spans="1:12" ht="12.5">
      <c r="A970" s="2">
        <v>2.41</v>
      </c>
      <c r="B970" s="2">
        <v>0.1</v>
      </c>
      <c r="C970" s="2">
        <v>1</v>
      </c>
      <c r="D970" s="2" t="str">
        <f t="shared" si="449"/>
        <v>Fripiat et al., 2011; doi:10.5194/os-7-533-2011</v>
      </c>
      <c r="E970" s="2" t="s">
        <v>21</v>
      </c>
      <c r="F970" s="2">
        <v>-46.01</v>
      </c>
      <c r="G970" s="2">
        <v>5.52</v>
      </c>
      <c r="H970" s="2">
        <v>151</v>
      </c>
      <c r="L970" s="2">
        <v>6.9</v>
      </c>
    </row>
    <row r="971" spans="1:12" ht="12.5">
      <c r="A971" s="2">
        <v>1.9</v>
      </c>
      <c r="B971" s="2">
        <v>0.1</v>
      </c>
      <c r="C971" s="2">
        <v>1</v>
      </c>
      <c r="D971" s="2" t="str">
        <f t="shared" si="449"/>
        <v>Fripiat et al., 2011; doi:10.5194/os-7-533-2011</v>
      </c>
      <c r="E971" s="2" t="s">
        <v>21</v>
      </c>
      <c r="F971" s="2">
        <v>-46.01</v>
      </c>
      <c r="G971" s="2">
        <v>5.52</v>
      </c>
      <c r="H971" s="2">
        <v>300</v>
      </c>
      <c r="L971" s="2">
        <v>16.3</v>
      </c>
    </row>
    <row r="972" spans="1:12" ht="12.5">
      <c r="A972" s="2">
        <v>1.7</v>
      </c>
      <c r="B972" s="2">
        <v>0.1</v>
      </c>
      <c r="C972" s="2">
        <v>1</v>
      </c>
      <c r="D972" s="2" t="str">
        <f t="shared" si="449"/>
        <v>Fripiat et al., 2011; doi:10.5194/os-7-533-2011</v>
      </c>
      <c r="E972" s="2" t="s">
        <v>21</v>
      </c>
      <c r="F972" s="2">
        <v>-46.01</v>
      </c>
      <c r="G972" s="2">
        <v>5.52</v>
      </c>
      <c r="H972" s="2">
        <v>501</v>
      </c>
      <c r="L972" s="2">
        <v>29.5</v>
      </c>
    </row>
    <row r="973" spans="1:12" ht="12.5">
      <c r="A973" s="2">
        <v>1.68</v>
      </c>
      <c r="B973" s="2">
        <v>7.0000000000000007E-2</v>
      </c>
      <c r="C973" s="2">
        <v>1</v>
      </c>
      <c r="D973" s="2" t="str">
        <f t="shared" si="449"/>
        <v>Fripiat et al., 2011; doi:10.5194/os-7-533-2011</v>
      </c>
      <c r="E973" s="2" t="s">
        <v>21</v>
      </c>
      <c r="F973" s="2">
        <v>-46.01</v>
      </c>
      <c r="G973" s="2">
        <v>5.52</v>
      </c>
      <c r="H973" s="2">
        <v>749</v>
      </c>
      <c r="L973" s="2">
        <v>51.5</v>
      </c>
    </row>
    <row r="974" spans="1:12" ht="12.5">
      <c r="A974" s="2">
        <v>1.45</v>
      </c>
      <c r="B974" s="2">
        <v>0.1</v>
      </c>
      <c r="C974" s="2">
        <v>1</v>
      </c>
      <c r="D974" s="2" t="str">
        <f t="shared" si="449"/>
        <v>Fripiat et al., 2011; doi:10.5194/os-7-533-2011</v>
      </c>
      <c r="E974" s="2" t="s">
        <v>21</v>
      </c>
      <c r="F974" s="2">
        <v>-46.01</v>
      </c>
      <c r="G974" s="2">
        <v>5.52</v>
      </c>
      <c r="H974" s="2">
        <v>1000</v>
      </c>
      <c r="L974" s="2">
        <v>68.3</v>
      </c>
    </row>
    <row r="975" spans="1:12" ht="12.5">
      <c r="A975" s="2">
        <v>1.51</v>
      </c>
      <c r="B975" s="2">
        <v>0.1</v>
      </c>
      <c r="C975" s="2">
        <v>1</v>
      </c>
      <c r="D975" s="2" t="str">
        <f t="shared" si="449"/>
        <v>Fripiat et al., 2011; doi:10.5194/os-7-533-2011</v>
      </c>
      <c r="E975" s="2" t="s">
        <v>21</v>
      </c>
      <c r="F975" s="2">
        <v>-46.01</v>
      </c>
      <c r="G975" s="2">
        <v>5.52</v>
      </c>
      <c r="H975" s="2">
        <v>1502</v>
      </c>
      <c r="L975" s="2">
        <v>75.400000000000006</v>
      </c>
    </row>
    <row r="976" spans="1:12" ht="12.5">
      <c r="A976" s="2">
        <v>1.36</v>
      </c>
      <c r="B976" s="2">
        <v>0.09</v>
      </c>
      <c r="C976" s="2">
        <v>1</v>
      </c>
      <c r="D976" s="2" t="str">
        <f t="shared" si="449"/>
        <v>Fripiat et al., 2011; doi:10.5194/os-7-533-2011</v>
      </c>
      <c r="E976" s="2" t="s">
        <v>21</v>
      </c>
      <c r="F976" s="2">
        <v>-46.01</v>
      </c>
      <c r="G976" s="2">
        <v>5.52</v>
      </c>
      <c r="H976" s="2">
        <v>1999</v>
      </c>
      <c r="L976" s="2">
        <v>73.3</v>
      </c>
    </row>
    <row r="977" spans="1:12" ht="12.5">
      <c r="A977" s="2">
        <v>1.36</v>
      </c>
      <c r="B977" s="2">
        <v>0.1</v>
      </c>
      <c r="C977" s="2">
        <v>1</v>
      </c>
      <c r="D977" s="2" t="str">
        <f t="shared" si="449"/>
        <v>Fripiat et al., 2011; doi:10.5194/os-7-533-2011</v>
      </c>
      <c r="E977" s="2" t="s">
        <v>21</v>
      </c>
      <c r="F977" s="2">
        <v>-46.01</v>
      </c>
      <c r="G977" s="2">
        <v>5.52</v>
      </c>
      <c r="H977" s="2">
        <v>2497</v>
      </c>
      <c r="L977" s="2">
        <v>87.1</v>
      </c>
    </row>
    <row r="978" spans="1:12" ht="12.5">
      <c r="A978" s="2">
        <v>1.43</v>
      </c>
      <c r="B978" s="2">
        <v>0.1</v>
      </c>
      <c r="C978" s="2">
        <v>1</v>
      </c>
      <c r="D978" s="2" t="str">
        <f t="shared" si="449"/>
        <v>Fripiat et al., 2011; doi:10.5194/os-7-533-2011</v>
      </c>
      <c r="E978" s="2" t="s">
        <v>21</v>
      </c>
      <c r="F978" s="2">
        <v>-46.01</v>
      </c>
      <c r="G978" s="2">
        <v>5.52</v>
      </c>
      <c r="H978" s="2">
        <v>3001</v>
      </c>
      <c r="L978" s="2">
        <v>104.4</v>
      </c>
    </row>
    <row r="979" spans="1:12" ht="12.5">
      <c r="A979" s="2">
        <v>1.4</v>
      </c>
      <c r="B979" s="2">
        <v>0.1</v>
      </c>
      <c r="C979" s="2">
        <v>1</v>
      </c>
      <c r="D979" s="2" t="str">
        <f t="shared" si="449"/>
        <v>Fripiat et al., 2011; doi:10.5194/os-7-533-2011</v>
      </c>
      <c r="E979" s="2" t="s">
        <v>21</v>
      </c>
      <c r="F979" s="2">
        <v>-46.01</v>
      </c>
      <c r="G979" s="2">
        <v>5.52</v>
      </c>
      <c r="H979" s="2">
        <v>3500</v>
      </c>
      <c r="L979" s="2">
        <v>113.7</v>
      </c>
    </row>
    <row r="980" spans="1:12" ht="12.5">
      <c r="A980" s="2">
        <v>1.47</v>
      </c>
      <c r="B980" s="2">
        <v>0.1</v>
      </c>
      <c r="C980" s="2">
        <v>1</v>
      </c>
      <c r="D980" s="2" t="str">
        <f t="shared" si="449"/>
        <v>Fripiat et al., 2011; doi:10.5194/os-7-533-2011</v>
      </c>
      <c r="E980" s="2" t="s">
        <v>21</v>
      </c>
      <c r="F980" s="2">
        <v>-46.01</v>
      </c>
      <c r="G980" s="2">
        <v>5.52</v>
      </c>
      <c r="H980" s="2">
        <v>4148</v>
      </c>
      <c r="L980" s="2">
        <v>126</v>
      </c>
    </row>
    <row r="981" spans="1:12" ht="12.5">
      <c r="A981" s="2">
        <v>2.46</v>
      </c>
      <c r="B981" s="2">
        <v>0.19</v>
      </c>
      <c r="C981" s="2">
        <v>1</v>
      </c>
      <c r="D981" s="2" t="str">
        <f t="shared" si="449"/>
        <v>Fripiat et al., 2011; doi:10.5194/os-7-533-2011</v>
      </c>
      <c r="E981" s="2" t="s">
        <v>21</v>
      </c>
      <c r="F981" s="2">
        <v>-44.54</v>
      </c>
      <c r="G981" s="2">
        <v>6.53</v>
      </c>
      <c r="H981" s="2">
        <v>11</v>
      </c>
      <c r="L981" s="2">
        <v>1</v>
      </c>
    </row>
    <row r="982" spans="1:12" ht="12.5">
      <c r="A982" s="2">
        <v>2.78</v>
      </c>
      <c r="B982" s="2">
        <v>0.23</v>
      </c>
      <c r="C982" s="2">
        <v>1</v>
      </c>
      <c r="D982" s="2" t="str">
        <f t="shared" si="449"/>
        <v>Fripiat et al., 2011; doi:10.5194/os-7-533-2011</v>
      </c>
      <c r="E982" s="2" t="s">
        <v>21</v>
      </c>
      <c r="F982" s="2">
        <f t="shared" ref="F982:G982" si="526">F981</f>
        <v>-44.54</v>
      </c>
      <c r="G982" s="2">
        <f t="shared" si="526"/>
        <v>6.53</v>
      </c>
      <c r="H982" s="2">
        <v>28</v>
      </c>
      <c r="L982" s="2">
        <v>0.9</v>
      </c>
    </row>
    <row r="983" spans="1:12" ht="12.5">
      <c r="A983" s="2">
        <v>2.3199999999999998</v>
      </c>
      <c r="B983" s="2">
        <v>0.12</v>
      </c>
      <c r="C983" s="2">
        <v>1</v>
      </c>
      <c r="D983" s="2" t="str">
        <f t="shared" si="449"/>
        <v>Fripiat et al., 2011; doi:10.5194/os-7-533-2011</v>
      </c>
      <c r="E983" s="2" t="s">
        <v>21</v>
      </c>
      <c r="F983" s="2">
        <f t="shared" ref="F983:G983" si="527">F982</f>
        <v>-44.54</v>
      </c>
      <c r="G983" s="2">
        <f t="shared" si="527"/>
        <v>6.53</v>
      </c>
      <c r="H983" s="2">
        <v>101</v>
      </c>
      <c r="L983" s="2">
        <v>4.4000000000000004</v>
      </c>
    </row>
    <row r="984" spans="1:12" ht="12.5">
      <c r="A984" s="2">
        <v>2.0699999999999998</v>
      </c>
      <c r="B984" s="2">
        <v>0.1</v>
      </c>
      <c r="C984" s="2">
        <v>1</v>
      </c>
      <c r="D984" s="2" t="str">
        <f t="shared" si="449"/>
        <v>Fripiat et al., 2011; doi:10.5194/os-7-533-2011</v>
      </c>
      <c r="E984" s="2" t="s">
        <v>21</v>
      </c>
      <c r="F984" s="2">
        <f t="shared" ref="F984:G984" si="528">F983</f>
        <v>-44.54</v>
      </c>
      <c r="G984" s="2">
        <f t="shared" si="528"/>
        <v>6.53</v>
      </c>
      <c r="H984" s="2">
        <v>149</v>
      </c>
      <c r="L984" s="2">
        <v>6</v>
      </c>
    </row>
    <row r="985" spans="1:12" ht="12.5">
      <c r="A985" s="2">
        <v>2.06</v>
      </c>
      <c r="B985" s="2">
        <v>0.1</v>
      </c>
      <c r="C985" s="2">
        <v>1</v>
      </c>
      <c r="D985" s="2" t="str">
        <f t="shared" si="449"/>
        <v>Fripiat et al., 2011; doi:10.5194/os-7-533-2011</v>
      </c>
      <c r="E985" s="2" t="s">
        <v>21</v>
      </c>
      <c r="F985" s="2">
        <f t="shared" ref="F985:G985" si="529">F984</f>
        <v>-44.54</v>
      </c>
      <c r="G985" s="2">
        <f t="shared" si="529"/>
        <v>6.53</v>
      </c>
      <c r="H985" s="2">
        <v>298</v>
      </c>
      <c r="L985" s="2">
        <v>11.1</v>
      </c>
    </row>
    <row r="986" spans="1:12" ht="12.5">
      <c r="A986" s="2">
        <v>1.83</v>
      </c>
      <c r="B986" s="2">
        <v>0.1</v>
      </c>
      <c r="C986" s="2">
        <v>1</v>
      </c>
      <c r="D986" s="2" t="str">
        <f t="shared" si="449"/>
        <v>Fripiat et al., 2011; doi:10.5194/os-7-533-2011</v>
      </c>
      <c r="E986" s="2" t="s">
        <v>21</v>
      </c>
      <c r="F986" s="2">
        <f t="shared" ref="F986:G986" si="530">F985</f>
        <v>-44.54</v>
      </c>
      <c r="G986" s="2">
        <f t="shared" si="530"/>
        <v>6.53</v>
      </c>
      <c r="H986" s="2">
        <v>400</v>
      </c>
      <c r="L986" s="2">
        <v>14.8</v>
      </c>
    </row>
    <row r="987" spans="1:12" ht="12.5">
      <c r="A987" s="2">
        <v>1.54</v>
      </c>
      <c r="B987" s="2">
        <v>0.1</v>
      </c>
      <c r="C987" s="2">
        <v>1</v>
      </c>
      <c r="D987" s="2" t="str">
        <f t="shared" si="449"/>
        <v>Fripiat et al., 2011; doi:10.5194/os-7-533-2011</v>
      </c>
      <c r="E987" s="2" t="s">
        <v>21</v>
      </c>
      <c r="F987" s="2">
        <f t="shared" ref="F987:G987" si="531">F986</f>
        <v>-44.54</v>
      </c>
      <c r="G987" s="2">
        <f t="shared" si="531"/>
        <v>6.53</v>
      </c>
      <c r="H987" s="2">
        <v>1251</v>
      </c>
      <c r="L987" s="2">
        <v>66.8</v>
      </c>
    </row>
    <row r="988" spans="1:12" ht="12.5">
      <c r="A988" s="2">
        <v>1.51</v>
      </c>
      <c r="B988" s="2">
        <v>0.1</v>
      </c>
      <c r="C988" s="2">
        <v>1</v>
      </c>
      <c r="D988" s="2" t="str">
        <f t="shared" si="449"/>
        <v>Fripiat et al., 2011; doi:10.5194/os-7-533-2011</v>
      </c>
      <c r="E988" s="2" t="s">
        <v>21</v>
      </c>
      <c r="F988" s="2">
        <f t="shared" ref="F988:G988" si="532">F987</f>
        <v>-44.54</v>
      </c>
      <c r="G988" s="2">
        <f t="shared" si="532"/>
        <v>6.53</v>
      </c>
      <c r="H988" s="2">
        <v>1997</v>
      </c>
      <c r="L988" s="2">
        <v>71.400000000000006</v>
      </c>
    </row>
    <row r="989" spans="1:12" ht="12.5">
      <c r="A989" s="2">
        <v>1.36</v>
      </c>
      <c r="B989" s="2">
        <v>0.1</v>
      </c>
      <c r="C989" s="2">
        <v>1</v>
      </c>
      <c r="D989" s="2" t="str">
        <f t="shared" si="449"/>
        <v>Fripiat et al., 2011; doi:10.5194/os-7-533-2011</v>
      </c>
      <c r="E989" s="2" t="s">
        <v>21</v>
      </c>
      <c r="F989" s="2">
        <f t="shared" ref="F989:G989" si="533">F988</f>
        <v>-44.54</v>
      </c>
      <c r="G989" s="2">
        <f t="shared" si="533"/>
        <v>6.53</v>
      </c>
      <c r="H989" s="2">
        <v>3001</v>
      </c>
      <c r="L989" s="2">
        <v>95.8</v>
      </c>
    </row>
    <row r="990" spans="1:12" ht="12.5">
      <c r="A990" s="2">
        <v>1.22</v>
      </c>
      <c r="B990" s="2">
        <v>0.1</v>
      </c>
      <c r="C990" s="2">
        <v>1</v>
      </c>
      <c r="D990" s="2" t="str">
        <f t="shared" si="449"/>
        <v>Fripiat et al., 2011; doi:10.5194/os-7-533-2011</v>
      </c>
      <c r="E990" s="2" t="s">
        <v>21</v>
      </c>
      <c r="F990" s="2">
        <f t="shared" ref="F990:G990" si="534">F989</f>
        <v>-44.54</v>
      </c>
      <c r="G990" s="2">
        <f t="shared" si="534"/>
        <v>6.53</v>
      </c>
      <c r="H990" s="2">
        <v>3601</v>
      </c>
      <c r="L990" s="2">
        <v>110.5</v>
      </c>
    </row>
    <row r="991" spans="1:12" ht="12.5">
      <c r="A991" s="2">
        <v>1.24</v>
      </c>
      <c r="B991" s="2">
        <v>0.1</v>
      </c>
      <c r="C991" s="2">
        <v>1</v>
      </c>
      <c r="D991" s="2" t="str">
        <f t="shared" si="449"/>
        <v>Fripiat et al., 2011; doi:10.5194/os-7-533-2011</v>
      </c>
      <c r="E991" s="2" t="s">
        <v>21</v>
      </c>
      <c r="F991" s="2">
        <f t="shared" ref="F991:G991" si="535">F990</f>
        <v>-44.54</v>
      </c>
      <c r="G991" s="2">
        <f t="shared" si="535"/>
        <v>6.53</v>
      </c>
      <c r="H991" s="2">
        <v>4371</v>
      </c>
      <c r="L991" s="2">
        <v>125.9</v>
      </c>
    </row>
    <row r="992" spans="1:12" ht="12.5">
      <c r="A992" s="2">
        <v>3.24</v>
      </c>
      <c r="B992" s="2">
        <v>0.05</v>
      </c>
      <c r="C992" s="2">
        <v>1</v>
      </c>
      <c r="D992" s="2" t="str">
        <f t="shared" si="449"/>
        <v>Fripiat et al., 2011; doi:10.5194/os-7-533-2011</v>
      </c>
      <c r="E992" s="2" t="s">
        <v>21</v>
      </c>
      <c r="F992" s="2">
        <f t="shared" ref="F992:G992" si="536">F991</f>
        <v>-44.54</v>
      </c>
      <c r="G992" s="2">
        <f t="shared" si="536"/>
        <v>6.53</v>
      </c>
      <c r="H992" s="2">
        <v>10</v>
      </c>
      <c r="L992" s="2">
        <v>0.6</v>
      </c>
    </row>
    <row r="993" spans="1:12" ht="12.5">
      <c r="A993" s="2">
        <v>2.0699999999999998</v>
      </c>
      <c r="B993" s="2">
        <v>0.06</v>
      </c>
      <c r="C993" s="2">
        <v>1</v>
      </c>
      <c r="D993" s="2" t="str">
        <f t="shared" si="449"/>
        <v>Fripiat et al., 2011; doi:10.5194/os-7-533-2011</v>
      </c>
      <c r="E993" s="2" t="s">
        <v>21</v>
      </c>
      <c r="F993" s="2">
        <f t="shared" ref="F993:G993" si="537">F992</f>
        <v>-44.54</v>
      </c>
      <c r="G993" s="2">
        <f t="shared" si="537"/>
        <v>6.53</v>
      </c>
      <c r="H993" s="2">
        <v>80</v>
      </c>
      <c r="L993" s="2">
        <v>2.5</v>
      </c>
    </row>
    <row r="994" spans="1:12" ht="12.5">
      <c r="A994" s="2">
        <v>1.89</v>
      </c>
      <c r="B994" s="2">
        <v>0.08</v>
      </c>
      <c r="C994" s="2">
        <v>1</v>
      </c>
      <c r="D994" s="2" t="str">
        <f t="shared" si="449"/>
        <v>Fripiat et al., 2011; doi:10.5194/os-7-533-2011</v>
      </c>
      <c r="E994" s="2" t="s">
        <v>21</v>
      </c>
      <c r="F994" s="2">
        <f t="shared" ref="F994:G994" si="538">F993</f>
        <v>-44.54</v>
      </c>
      <c r="G994" s="2">
        <f t="shared" si="538"/>
        <v>6.53</v>
      </c>
      <c r="H994" s="2">
        <v>100</v>
      </c>
      <c r="L994" s="2">
        <v>3.2</v>
      </c>
    </row>
    <row r="995" spans="1:12" ht="12.5">
      <c r="A995" s="2">
        <v>2.09</v>
      </c>
      <c r="B995" s="2">
        <v>0.1</v>
      </c>
      <c r="C995" s="2">
        <v>1</v>
      </c>
      <c r="D995" s="2" t="str">
        <f t="shared" si="449"/>
        <v>Fripiat et al., 2011; doi:10.5194/os-7-533-2011</v>
      </c>
      <c r="E995" s="2" t="s">
        <v>21</v>
      </c>
      <c r="F995" s="2">
        <f t="shared" ref="F995:G995" si="539">F994</f>
        <v>-44.54</v>
      </c>
      <c r="G995" s="2">
        <f t="shared" si="539"/>
        <v>6.53</v>
      </c>
      <c r="H995" s="2">
        <v>150</v>
      </c>
      <c r="L995" s="2">
        <v>4.8</v>
      </c>
    </row>
    <row r="996" spans="1:12" ht="12.5">
      <c r="A996" s="2">
        <v>2.0099999999999998</v>
      </c>
      <c r="B996" s="2">
        <v>0.14000000000000001</v>
      </c>
      <c r="C996" s="2">
        <v>1</v>
      </c>
      <c r="D996" s="2" t="str">
        <f t="shared" si="449"/>
        <v>Fripiat et al., 2011; doi:10.5194/os-7-533-2011</v>
      </c>
      <c r="E996" s="2" t="s">
        <v>21</v>
      </c>
      <c r="F996" s="2">
        <f t="shared" ref="F996:G996" si="540">F995</f>
        <v>-44.54</v>
      </c>
      <c r="G996" s="2">
        <f t="shared" si="540"/>
        <v>6.53</v>
      </c>
      <c r="H996" s="2">
        <v>300</v>
      </c>
      <c r="L996" s="2">
        <v>9.5</v>
      </c>
    </row>
    <row r="997" spans="1:12" ht="12.5">
      <c r="A997" s="2">
        <v>1.83</v>
      </c>
      <c r="B997" s="2">
        <v>0.1</v>
      </c>
      <c r="C997" s="2">
        <v>1</v>
      </c>
      <c r="D997" s="2" t="str">
        <f t="shared" si="449"/>
        <v>Fripiat et al., 2011; doi:10.5194/os-7-533-2011</v>
      </c>
      <c r="E997" s="2" t="s">
        <v>21</v>
      </c>
      <c r="F997" s="2">
        <f t="shared" ref="F997:G997" si="541">F996</f>
        <v>-44.54</v>
      </c>
      <c r="G997" s="2">
        <f t="shared" si="541"/>
        <v>6.53</v>
      </c>
      <c r="H997" s="2">
        <v>601</v>
      </c>
      <c r="L997" s="2">
        <v>19</v>
      </c>
    </row>
    <row r="998" spans="1:12" ht="12.5">
      <c r="A998" s="2">
        <v>1.5</v>
      </c>
      <c r="B998" s="2">
        <v>0.01</v>
      </c>
      <c r="C998" s="2">
        <v>1</v>
      </c>
      <c r="D998" s="2" t="str">
        <f t="shared" si="449"/>
        <v>Fripiat et al., 2011; doi:10.5194/os-7-533-2011</v>
      </c>
      <c r="E998" s="2" t="s">
        <v>21</v>
      </c>
      <c r="F998" s="2">
        <f t="shared" ref="F998:G998" si="542">F997</f>
        <v>-44.54</v>
      </c>
      <c r="G998" s="2">
        <f t="shared" si="542"/>
        <v>6.53</v>
      </c>
      <c r="H998" s="2">
        <v>1001</v>
      </c>
      <c r="L998" s="2">
        <v>46.9</v>
      </c>
    </row>
    <row r="999" spans="1:12" ht="12.5">
      <c r="A999" s="2">
        <v>1.29</v>
      </c>
      <c r="B999" s="2">
        <v>0.11</v>
      </c>
      <c r="C999" s="2">
        <v>1</v>
      </c>
      <c r="D999" s="2" t="str">
        <f t="shared" si="449"/>
        <v>Fripiat et al., 2011; doi:10.5194/os-7-533-2011</v>
      </c>
      <c r="E999" s="2" t="s">
        <v>21</v>
      </c>
      <c r="F999" s="2">
        <f t="shared" ref="F999:G999" si="543">F998</f>
        <v>-44.54</v>
      </c>
      <c r="G999" s="2">
        <f t="shared" si="543"/>
        <v>6.53</v>
      </c>
      <c r="H999" s="2">
        <v>1400</v>
      </c>
      <c r="L999" s="2">
        <v>68</v>
      </c>
    </row>
    <row r="1000" spans="1:12" ht="12.5">
      <c r="A1000" s="2">
        <v>1.28</v>
      </c>
      <c r="B1000" s="2">
        <v>0.1</v>
      </c>
      <c r="C1000" s="2">
        <v>1</v>
      </c>
      <c r="D1000" s="2" t="str">
        <f t="shared" si="449"/>
        <v>Fripiat et al., 2011; doi:10.5194/os-7-533-2011</v>
      </c>
      <c r="E1000" s="2" t="s">
        <v>21</v>
      </c>
      <c r="F1000" s="2">
        <f t="shared" ref="F1000:G1000" si="544">F999</f>
        <v>-44.54</v>
      </c>
      <c r="G1000" s="2">
        <f t="shared" si="544"/>
        <v>6.53</v>
      </c>
      <c r="H1000" s="2">
        <v>2000</v>
      </c>
      <c r="L1000" s="2">
        <v>71.599999999999994</v>
      </c>
    </row>
    <row r="1001" spans="1:12" ht="12.5">
      <c r="A1001" s="2">
        <v>1.42</v>
      </c>
      <c r="B1001" s="2">
        <v>0.09</v>
      </c>
      <c r="C1001" s="2">
        <v>1</v>
      </c>
      <c r="D1001" s="2" t="str">
        <f t="shared" si="449"/>
        <v>Fripiat et al., 2011; doi:10.5194/os-7-533-2011</v>
      </c>
      <c r="E1001" s="2" t="s">
        <v>21</v>
      </c>
      <c r="F1001" s="2">
        <f t="shared" ref="F1001:G1001" si="545">F1000</f>
        <v>-44.54</v>
      </c>
      <c r="G1001" s="2">
        <f t="shared" si="545"/>
        <v>6.53</v>
      </c>
      <c r="H1001" s="2">
        <v>2501</v>
      </c>
      <c r="L1001" s="2">
        <v>66.099999999999994</v>
      </c>
    </row>
    <row r="1002" spans="1:12" ht="12.5">
      <c r="A1002" s="2">
        <v>1.3</v>
      </c>
      <c r="B1002" s="2">
        <v>0.1</v>
      </c>
      <c r="C1002" s="2">
        <v>1</v>
      </c>
      <c r="D1002" s="2" t="str">
        <f t="shared" si="449"/>
        <v>Fripiat et al., 2011; doi:10.5194/os-7-533-2011</v>
      </c>
      <c r="E1002" s="2" t="s">
        <v>21</v>
      </c>
      <c r="F1002" s="2">
        <f t="shared" ref="F1002:G1002" si="546">F1001</f>
        <v>-44.54</v>
      </c>
      <c r="G1002" s="2">
        <f t="shared" si="546"/>
        <v>6.53</v>
      </c>
      <c r="H1002" s="2">
        <v>3500</v>
      </c>
      <c r="L1002" s="2">
        <v>87</v>
      </c>
    </row>
    <row r="1003" spans="1:12" ht="12.5">
      <c r="A1003" s="2">
        <v>1.36</v>
      </c>
      <c r="B1003" s="2">
        <v>0.1</v>
      </c>
      <c r="C1003" s="2">
        <v>1</v>
      </c>
      <c r="D1003" s="2" t="str">
        <f t="shared" si="449"/>
        <v>Fripiat et al., 2011; doi:10.5194/os-7-533-2011</v>
      </c>
      <c r="E1003" s="2" t="s">
        <v>21</v>
      </c>
      <c r="F1003" s="2">
        <f t="shared" ref="F1003:G1003" si="547">F1002</f>
        <v>-44.54</v>
      </c>
      <c r="G1003" s="2">
        <f t="shared" si="547"/>
        <v>6.53</v>
      </c>
      <c r="H1003" s="2">
        <v>4057</v>
      </c>
      <c r="L1003" s="2">
        <v>110.6</v>
      </c>
    </row>
    <row r="1004" spans="1:12" ht="12.5">
      <c r="A1004" s="2">
        <v>1.96</v>
      </c>
      <c r="B1004" s="2">
        <v>0.1</v>
      </c>
      <c r="C1004" s="2">
        <v>1</v>
      </c>
      <c r="D1004" s="2" t="str">
        <f t="shared" si="449"/>
        <v>Fripiat et al., 2011; doi:10.5194/os-7-533-2011</v>
      </c>
      <c r="E1004" s="2" t="s">
        <v>21</v>
      </c>
      <c r="F1004" s="2">
        <v>-36.450000000000003</v>
      </c>
      <c r="G1004" s="2">
        <v>13.1</v>
      </c>
      <c r="H1004" s="2">
        <v>101</v>
      </c>
      <c r="L1004" s="2">
        <v>1.2</v>
      </c>
    </row>
    <row r="1005" spans="1:12" ht="12.5">
      <c r="A1005" s="2">
        <v>1.89</v>
      </c>
      <c r="B1005" s="2">
        <v>0.1</v>
      </c>
      <c r="C1005" s="2">
        <v>1</v>
      </c>
      <c r="D1005" s="2" t="str">
        <f t="shared" si="449"/>
        <v>Fripiat et al., 2011; doi:10.5194/os-7-533-2011</v>
      </c>
      <c r="E1005" s="2" t="s">
        <v>21</v>
      </c>
      <c r="F1005" s="2">
        <f t="shared" ref="F1005:G1005" si="548">F1004</f>
        <v>-36.450000000000003</v>
      </c>
      <c r="G1005" s="2">
        <f t="shared" si="548"/>
        <v>13.1</v>
      </c>
      <c r="H1005" s="2">
        <v>200</v>
      </c>
      <c r="L1005" s="2">
        <v>3.1</v>
      </c>
    </row>
    <row r="1006" spans="1:12" ht="12.5">
      <c r="A1006" s="2">
        <v>1.77</v>
      </c>
      <c r="B1006" s="2">
        <v>0.1</v>
      </c>
      <c r="C1006" s="2">
        <v>1</v>
      </c>
      <c r="D1006" s="2" t="str">
        <f t="shared" si="449"/>
        <v>Fripiat et al., 2011; doi:10.5194/os-7-533-2011</v>
      </c>
      <c r="E1006" s="2" t="s">
        <v>21</v>
      </c>
      <c r="F1006" s="2">
        <f t="shared" ref="F1006:G1006" si="549">F1005</f>
        <v>-36.450000000000003</v>
      </c>
      <c r="G1006" s="2">
        <f t="shared" si="549"/>
        <v>13.1</v>
      </c>
      <c r="H1006" s="2">
        <v>504</v>
      </c>
      <c r="L1006" s="2">
        <v>14.4</v>
      </c>
    </row>
    <row r="1007" spans="1:12" ht="12.5">
      <c r="A1007" s="2">
        <v>1.73</v>
      </c>
      <c r="B1007" s="2">
        <v>0.1</v>
      </c>
      <c r="C1007" s="2">
        <v>1</v>
      </c>
      <c r="D1007" s="2" t="str">
        <f t="shared" si="449"/>
        <v>Fripiat et al., 2011; doi:10.5194/os-7-533-2011</v>
      </c>
      <c r="E1007" s="2" t="s">
        <v>21</v>
      </c>
      <c r="F1007" s="2">
        <f t="shared" ref="F1007:G1007" si="550">F1006</f>
        <v>-36.450000000000003</v>
      </c>
      <c r="G1007" s="2">
        <f t="shared" si="550"/>
        <v>13.1</v>
      </c>
      <c r="H1007" s="2">
        <v>600</v>
      </c>
      <c r="L1007" s="2">
        <v>18.899999999999999</v>
      </c>
    </row>
    <row r="1008" spans="1:12" ht="12.5">
      <c r="A1008" s="2">
        <v>1.55</v>
      </c>
      <c r="B1008" s="2">
        <v>7.0000000000000007E-2</v>
      </c>
      <c r="C1008" s="2">
        <v>1</v>
      </c>
      <c r="D1008" s="2" t="str">
        <f t="shared" si="449"/>
        <v>Fripiat et al., 2011; doi:10.5194/os-7-533-2011</v>
      </c>
      <c r="E1008" s="2" t="s">
        <v>21</v>
      </c>
      <c r="F1008" s="2">
        <f t="shared" ref="F1008:G1008" si="551">F1007</f>
        <v>-36.450000000000003</v>
      </c>
      <c r="G1008" s="2">
        <f t="shared" si="551"/>
        <v>13.1</v>
      </c>
      <c r="H1008" s="2">
        <v>1000</v>
      </c>
      <c r="L1008" s="2">
        <v>48.4</v>
      </c>
    </row>
    <row r="1009" spans="1:12" ht="12.5">
      <c r="A1009" s="2">
        <v>1.48</v>
      </c>
      <c r="B1009" s="2">
        <v>0.1</v>
      </c>
      <c r="C1009" s="2">
        <v>1</v>
      </c>
      <c r="D1009" s="2" t="str">
        <f t="shared" si="449"/>
        <v>Fripiat et al., 2011; doi:10.5194/os-7-533-2011</v>
      </c>
      <c r="E1009" s="2" t="s">
        <v>21</v>
      </c>
      <c r="F1009" s="2">
        <f t="shared" ref="F1009:G1009" si="552">F1008</f>
        <v>-36.450000000000003</v>
      </c>
      <c r="G1009" s="2">
        <f t="shared" si="552"/>
        <v>13.1</v>
      </c>
      <c r="H1009" s="2">
        <v>2001</v>
      </c>
      <c r="L1009" s="2">
        <v>64</v>
      </c>
    </row>
    <row r="1010" spans="1:12" ht="12.5">
      <c r="A1010" s="2">
        <v>1.57</v>
      </c>
      <c r="B1010" s="2">
        <v>0.1</v>
      </c>
      <c r="C1010" s="2">
        <v>1</v>
      </c>
      <c r="D1010" s="2" t="str">
        <f t="shared" si="449"/>
        <v>Fripiat et al., 2011; doi:10.5194/os-7-533-2011</v>
      </c>
      <c r="E1010" s="2" t="s">
        <v>21</v>
      </c>
      <c r="F1010" s="2">
        <f t="shared" ref="F1010:G1010" si="553">F1009</f>
        <v>-36.450000000000003</v>
      </c>
      <c r="G1010" s="2">
        <f t="shared" si="553"/>
        <v>13.1</v>
      </c>
      <c r="H1010" s="2">
        <v>2900</v>
      </c>
      <c r="L1010" s="2">
        <v>69.2</v>
      </c>
    </row>
    <row r="1011" spans="1:12" ht="12.5">
      <c r="A1011" s="2">
        <v>1.44</v>
      </c>
      <c r="B1011" s="2">
        <v>0.1</v>
      </c>
      <c r="C1011" s="2">
        <v>1</v>
      </c>
      <c r="D1011" s="2" t="str">
        <f t="shared" si="449"/>
        <v>Fripiat et al., 2011; doi:10.5194/os-7-533-2011</v>
      </c>
      <c r="E1011" s="2" t="s">
        <v>21</v>
      </c>
      <c r="F1011" s="2">
        <f t="shared" ref="F1011:G1011" si="554">F1010</f>
        <v>-36.450000000000003</v>
      </c>
      <c r="G1011" s="2">
        <f t="shared" si="554"/>
        <v>13.1</v>
      </c>
      <c r="H1011" s="2">
        <v>4200</v>
      </c>
      <c r="L1011" s="2">
        <v>114.9</v>
      </c>
    </row>
    <row r="1012" spans="1:12" ht="12.5">
      <c r="A1012" s="2">
        <v>1.1299999999999999</v>
      </c>
      <c r="B1012" s="2">
        <v>0.01</v>
      </c>
      <c r="C1012" s="2">
        <v>1</v>
      </c>
      <c r="D1012" s="2" t="str">
        <f t="shared" si="449"/>
        <v>Fripiat et al., 2011; doi:10.5194/os-7-533-2011</v>
      </c>
      <c r="E1012" s="2" t="s">
        <v>21</v>
      </c>
      <c r="F1012" s="2">
        <f t="shared" ref="F1012:G1012" si="555">F1011</f>
        <v>-36.450000000000003</v>
      </c>
      <c r="G1012" s="2">
        <f t="shared" si="555"/>
        <v>13.1</v>
      </c>
      <c r="H1012" s="2">
        <v>4570</v>
      </c>
      <c r="L1012" s="2">
        <v>117.9</v>
      </c>
    </row>
    <row r="1013" spans="1:12" ht="12.5">
      <c r="A1013" s="2">
        <v>3.04</v>
      </c>
      <c r="B1013" s="2">
        <v>0.24</v>
      </c>
      <c r="C1013" s="2">
        <v>1</v>
      </c>
      <c r="D1013" s="2" t="str">
        <f t="shared" si="449"/>
        <v>Fripiat et al., 2011; doi:10.5194/os-7-533-2011</v>
      </c>
      <c r="E1013" s="2" t="s">
        <v>21</v>
      </c>
      <c r="F1013" s="2">
        <f t="shared" ref="F1013:G1013" si="556">F1012</f>
        <v>-36.450000000000003</v>
      </c>
      <c r="G1013" s="2">
        <f t="shared" si="556"/>
        <v>13.1</v>
      </c>
      <c r="H1013" s="2">
        <v>4</v>
      </c>
      <c r="L1013" s="2">
        <v>2.2000000000000002</v>
      </c>
    </row>
    <row r="1014" spans="1:12" ht="12.5">
      <c r="A1014" s="2">
        <v>2.89</v>
      </c>
      <c r="B1014" s="2">
        <v>7.0000000000000007E-2</v>
      </c>
      <c r="C1014" s="2">
        <v>1</v>
      </c>
      <c r="D1014" s="2" t="str">
        <f t="shared" si="449"/>
        <v>Fripiat et al., 2011; doi:10.5194/os-7-533-2011</v>
      </c>
      <c r="E1014" s="2" t="s">
        <v>21</v>
      </c>
      <c r="F1014" s="2">
        <f t="shared" ref="F1014:G1014" si="557">F1013</f>
        <v>-36.450000000000003</v>
      </c>
      <c r="G1014" s="2">
        <f t="shared" si="557"/>
        <v>13.1</v>
      </c>
      <c r="H1014" s="2">
        <v>25</v>
      </c>
      <c r="L1014" s="2">
        <v>2.2999999999999998</v>
      </c>
    </row>
    <row r="1015" spans="1:12" ht="12.5">
      <c r="A1015" s="2">
        <v>2.0699999999999998</v>
      </c>
      <c r="B1015" s="2">
        <v>0.01</v>
      </c>
      <c r="C1015" s="2">
        <v>1</v>
      </c>
      <c r="D1015" s="2" t="str">
        <f t="shared" si="449"/>
        <v>Fripiat et al., 2011; doi:10.5194/os-7-533-2011</v>
      </c>
      <c r="E1015" s="2" t="s">
        <v>21</v>
      </c>
      <c r="F1015" s="2">
        <f t="shared" ref="F1015:G1015" si="558">F1014</f>
        <v>-36.450000000000003</v>
      </c>
      <c r="G1015" s="2">
        <f t="shared" si="558"/>
        <v>13.1</v>
      </c>
      <c r="H1015" s="2">
        <v>75</v>
      </c>
      <c r="L1015" s="2">
        <v>4.5</v>
      </c>
    </row>
    <row r="1016" spans="1:12" ht="12.5">
      <c r="A1016" s="2">
        <v>1.99</v>
      </c>
      <c r="B1016" s="2">
        <v>0.1</v>
      </c>
      <c r="C1016" s="2">
        <v>1</v>
      </c>
      <c r="D1016" s="2" t="str">
        <f t="shared" si="449"/>
        <v>Fripiat et al., 2011; doi:10.5194/os-7-533-2011</v>
      </c>
      <c r="E1016" s="2" t="s">
        <v>21</v>
      </c>
      <c r="F1016" s="2">
        <f t="shared" ref="F1016:G1016" si="559">F1015</f>
        <v>-36.450000000000003</v>
      </c>
      <c r="G1016" s="2">
        <f t="shared" si="559"/>
        <v>13.1</v>
      </c>
      <c r="H1016" s="2">
        <v>220</v>
      </c>
      <c r="L1016" s="2">
        <v>4.8</v>
      </c>
    </row>
    <row r="1017" spans="1:12" ht="12.5">
      <c r="A1017" s="2">
        <v>1.79</v>
      </c>
      <c r="B1017" s="2">
        <v>0.1</v>
      </c>
      <c r="C1017" s="2">
        <v>1</v>
      </c>
      <c r="D1017" s="2" t="str">
        <f t="shared" si="449"/>
        <v>Fripiat et al., 2011; doi:10.5194/os-7-533-2011</v>
      </c>
      <c r="E1017" s="2" t="s">
        <v>21</v>
      </c>
      <c r="F1017" s="2">
        <f t="shared" ref="F1017:G1017" si="560">F1016</f>
        <v>-36.450000000000003</v>
      </c>
      <c r="G1017" s="2">
        <f t="shared" si="560"/>
        <v>13.1</v>
      </c>
      <c r="H1017" s="2">
        <v>420</v>
      </c>
      <c r="L1017" s="2">
        <v>9.6999999999999993</v>
      </c>
    </row>
    <row r="1018" spans="1:12" ht="12.5">
      <c r="A1018" s="2">
        <v>1.36</v>
      </c>
      <c r="B1018" s="2">
        <v>0.1</v>
      </c>
      <c r="C1018" s="2">
        <v>1</v>
      </c>
      <c r="D1018" s="2" t="str">
        <f t="shared" si="449"/>
        <v>Fripiat et al., 2011; doi:10.5194/os-7-533-2011</v>
      </c>
      <c r="E1018" s="2" t="s">
        <v>21</v>
      </c>
      <c r="F1018" s="2">
        <f t="shared" ref="F1018:G1018" si="561">F1017</f>
        <v>-36.450000000000003</v>
      </c>
      <c r="G1018" s="2">
        <f t="shared" si="561"/>
        <v>13.1</v>
      </c>
      <c r="H1018" s="2">
        <v>701</v>
      </c>
      <c r="L1018" s="2">
        <v>26</v>
      </c>
    </row>
    <row r="1019" spans="1:12" ht="12.5">
      <c r="A1019" s="2">
        <v>1.64</v>
      </c>
      <c r="B1019" s="2">
        <v>0.1</v>
      </c>
      <c r="C1019" s="2">
        <v>1</v>
      </c>
      <c r="D1019" s="2" t="str">
        <f t="shared" si="449"/>
        <v>Fripiat et al., 2011; doi:10.5194/os-7-533-2011</v>
      </c>
      <c r="E1019" s="2" t="s">
        <v>21</v>
      </c>
      <c r="F1019" s="2">
        <f t="shared" ref="F1019:G1019" si="562">F1018</f>
        <v>-36.450000000000003</v>
      </c>
      <c r="G1019" s="2">
        <f t="shared" si="562"/>
        <v>13.1</v>
      </c>
      <c r="H1019" s="2">
        <v>1002</v>
      </c>
      <c r="L1019" s="2">
        <v>51.4</v>
      </c>
    </row>
    <row r="1020" spans="1:12" ht="12.5">
      <c r="A1020" s="2">
        <v>1.48</v>
      </c>
      <c r="B1020" s="2">
        <v>0.1</v>
      </c>
      <c r="C1020" s="2">
        <v>1</v>
      </c>
      <c r="D1020" s="2" t="str">
        <f t="shared" si="449"/>
        <v>Fripiat et al., 2011; doi:10.5194/os-7-533-2011</v>
      </c>
      <c r="E1020" s="2" t="s">
        <v>21</v>
      </c>
      <c r="F1020" s="2">
        <f t="shared" ref="F1020:G1020" si="563">F1019</f>
        <v>-36.450000000000003</v>
      </c>
      <c r="G1020" s="2">
        <f t="shared" si="563"/>
        <v>13.1</v>
      </c>
      <c r="H1020" s="2">
        <v>1499</v>
      </c>
      <c r="L1020" s="2">
        <v>68.8</v>
      </c>
    </row>
    <row r="1021" spans="1:12" ht="12.5">
      <c r="A1021" s="2">
        <v>1.37</v>
      </c>
      <c r="B1021" s="2">
        <v>0.1</v>
      </c>
      <c r="C1021" s="2">
        <v>1</v>
      </c>
      <c r="D1021" s="2" t="str">
        <f t="shared" si="449"/>
        <v>Fripiat et al., 2011; doi:10.5194/os-7-533-2011</v>
      </c>
      <c r="E1021" s="2" t="s">
        <v>21</v>
      </c>
      <c r="F1021" s="2">
        <f t="shared" ref="F1021:G1021" si="564">F1020</f>
        <v>-36.450000000000003</v>
      </c>
      <c r="G1021" s="2">
        <f t="shared" si="564"/>
        <v>13.1</v>
      </c>
      <c r="H1021" s="2">
        <v>2001</v>
      </c>
      <c r="L1021" s="2">
        <v>60</v>
      </c>
    </row>
    <row r="1022" spans="1:12" ht="12.5">
      <c r="A1022" s="2">
        <v>1.4</v>
      </c>
      <c r="B1022" s="2">
        <v>0.01</v>
      </c>
      <c r="C1022" s="2">
        <v>1</v>
      </c>
      <c r="D1022" s="2" t="str">
        <f t="shared" si="449"/>
        <v>Fripiat et al., 2011; doi:10.5194/os-7-533-2011</v>
      </c>
      <c r="E1022" s="2" t="s">
        <v>21</v>
      </c>
      <c r="F1022" s="2">
        <f t="shared" ref="F1022:G1022" si="565">F1021</f>
        <v>-36.450000000000003</v>
      </c>
      <c r="G1022" s="2">
        <f t="shared" si="565"/>
        <v>13.1</v>
      </c>
      <c r="H1022" s="2">
        <v>2559</v>
      </c>
      <c r="L1022" s="2">
        <v>62.7</v>
      </c>
    </row>
    <row r="1023" spans="1:12" ht="12.5">
      <c r="A1023" s="2">
        <v>1.18</v>
      </c>
      <c r="B1023" s="2">
        <v>0.1</v>
      </c>
      <c r="C1023" s="2">
        <v>1</v>
      </c>
      <c r="D1023" s="2" t="str">
        <f t="shared" si="449"/>
        <v>Fripiat et al., 2011; doi:10.5194/os-7-533-2011</v>
      </c>
      <c r="E1023" s="2" t="s">
        <v>21</v>
      </c>
      <c r="F1023" s="2">
        <f t="shared" ref="F1023:G1023" si="566">F1022</f>
        <v>-36.450000000000003</v>
      </c>
      <c r="G1023" s="2">
        <f t="shared" si="566"/>
        <v>13.1</v>
      </c>
      <c r="H1023" s="2">
        <v>2900</v>
      </c>
      <c r="L1023" s="2">
        <v>65.900000000000006</v>
      </c>
    </row>
    <row r="1024" spans="1:12" ht="12.5">
      <c r="A1024" s="2">
        <v>1.51</v>
      </c>
      <c r="B1024" s="2">
        <v>0.1</v>
      </c>
      <c r="C1024" s="2">
        <v>1</v>
      </c>
      <c r="D1024" s="2" t="str">
        <f t="shared" si="449"/>
        <v>Fripiat et al., 2011; doi:10.5194/os-7-533-2011</v>
      </c>
      <c r="E1024" s="2" t="s">
        <v>21</v>
      </c>
      <c r="F1024" s="2">
        <f t="shared" ref="F1024:G1024" si="567">F1023</f>
        <v>-36.450000000000003</v>
      </c>
      <c r="G1024" s="2">
        <f t="shared" si="567"/>
        <v>13.1</v>
      </c>
      <c r="H1024" s="2">
        <v>3499</v>
      </c>
      <c r="L1024" s="2">
        <v>88.2</v>
      </c>
    </row>
    <row r="1025" spans="1:12" ht="12.5">
      <c r="A1025" s="2">
        <v>1.3</v>
      </c>
      <c r="B1025" s="2">
        <v>0.14000000000000001</v>
      </c>
      <c r="C1025" s="2">
        <v>1</v>
      </c>
      <c r="D1025" s="2" t="str">
        <f t="shared" si="449"/>
        <v>Fripiat et al., 2011; doi:10.5194/os-7-533-2011</v>
      </c>
      <c r="E1025" s="2" t="s">
        <v>21</v>
      </c>
      <c r="F1025" s="2">
        <f t="shared" ref="F1025:G1025" si="568">F1024</f>
        <v>-36.450000000000003</v>
      </c>
      <c r="G1025" s="2">
        <f t="shared" si="568"/>
        <v>13.1</v>
      </c>
      <c r="H1025" s="2">
        <v>4199</v>
      </c>
      <c r="L1025" s="2">
        <v>112.2</v>
      </c>
    </row>
    <row r="1026" spans="1:12" ht="12.5">
      <c r="A1026" s="2">
        <v>1.06</v>
      </c>
      <c r="B1026" s="2">
        <v>0.1</v>
      </c>
      <c r="C1026" s="2">
        <v>1</v>
      </c>
      <c r="D1026" s="2" t="str">
        <f t="shared" si="449"/>
        <v>Fripiat et al., 2011; doi:10.5194/os-7-533-2011</v>
      </c>
      <c r="E1026" s="2" t="s">
        <v>21</v>
      </c>
      <c r="F1026" s="2">
        <f t="shared" ref="F1026:G1026" si="569">F1025</f>
        <v>-36.450000000000003</v>
      </c>
      <c r="G1026" s="2">
        <f t="shared" si="569"/>
        <v>13.1</v>
      </c>
      <c r="H1026" s="2">
        <v>4600</v>
      </c>
      <c r="L1026" s="2">
        <v>116</v>
      </c>
    </row>
    <row r="1027" spans="1:12" ht="12.5">
      <c r="A1027" s="2">
        <v>1.05</v>
      </c>
      <c r="B1027" s="2">
        <v>0.1</v>
      </c>
      <c r="C1027" s="2">
        <v>1</v>
      </c>
      <c r="D1027" s="2" t="str">
        <f t="shared" si="449"/>
        <v>Fripiat et al., 2011; doi:10.5194/os-7-533-2011</v>
      </c>
      <c r="E1027" s="2" t="s">
        <v>21</v>
      </c>
      <c r="F1027" s="2">
        <f t="shared" ref="F1027:G1027" si="570">F1026</f>
        <v>-36.450000000000003</v>
      </c>
      <c r="G1027" s="2">
        <f t="shared" si="570"/>
        <v>13.1</v>
      </c>
      <c r="H1027" s="2">
        <v>5000</v>
      </c>
      <c r="L1027" s="2">
        <v>115.6</v>
      </c>
    </row>
    <row r="1028" spans="1:12" ht="12.5">
      <c r="A1028" s="19">
        <v>2.21</v>
      </c>
      <c r="B1028" s="2">
        <v>0.18</v>
      </c>
      <c r="C1028" s="2">
        <v>1</v>
      </c>
      <c r="D1028" s="2" t="s">
        <v>49</v>
      </c>
      <c r="E1028" s="2" t="s">
        <v>32</v>
      </c>
      <c r="F1028" s="2">
        <v>69.3</v>
      </c>
      <c r="G1028" s="2">
        <v>-137.6</v>
      </c>
      <c r="H1028" s="19">
        <v>5</v>
      </c>
    </row>
    <row r="1029" spans="1:12" ht="12.5">
      <c r="A1029" s="19">
        <v>2.52</v>
      </c>
      <c r="B1029" s="2">
        <v>0.18</v>
      </c>
      <c r="C1029" s="2">
        <v>1</v>
      </c>
      <c r="D1029" s="2" t="str">
        <f t="shared" ref="D1029:D1112" si="571">D1028</f>
        <v>Varela et al., 2016; https://doi.org/10.1002/2015GB005277</v>
      </c>
      <c r="E1029" s="2" t="s">
        <v>32</v>
      </c>
      <c r="F1029" s="2">
        <v>69.3</v>
      </c>
      <c r="G1029" s="2">
        <v>-137.6</v>
      </c>
      <c r="H1029" s="19">
        <v>15</v>
      </c>
    </row>
    <row r="1030" spans="1:12" ht="12.5">
      <c r="A1030" s="19">
        <v>2.65</v>
      </c>
      <c r="B1030" s="2">
        <v>0.18</v>
      </c>
      <c r="C1030" s="2">
        <v>1</v>
      </c>
      <c r="D1030" s="2" t="str">
        <f t="shared" si="571"/>
        <v>Varela et al., 2016; https://doi.org/10.1002/2015GB005277</v>
      </c>
      <c r="E1030" s="2" t="s">
        <v>32</v>
      </c>
      <c r="F1030" s="2">
        <v>69.3</v>
      </c>
      <c r="G1030" s="2">
        <v>-137.6</v>
      </c>
      <c r="H1030" s="19">
        <v>50</v>
      </c>
    </row>
    <row r="1031" spans="1:12" ht="12.5">
      <c r="A1031" s="19">
        <v>2.2599999999999998</v>
      </c>
      <c r="B1031" s="2">
        <v>0.18</v>
      </c>
      <c r="C1031" s="2">
        <v>1</v>
      </c>
      <c r="D1031" s="2" t="str">
        <f t="shared" si="571"/>
        <v>Varela et al., 2016; https://doi.org/10.1002/2015GB005277</v>
      </c>
      <c r="E1031" s="2" t="s">
        <v>32</v>
      </c>
      <c r="F1031" s="2">
        <v>70</v>
      </c>
      <c r="G1031" s="2">
        <v>138.30000000000001</v>
      </c>
      <c r="H1031" s="19">
        <v>45</v>
      </c>
    </row>
    <row r="1032" spans="1:12" ht="12.5">
      <c r="A1032" s="19">
        <v>2.11</v>
      </c>
      <c r="B1032" s="2">
        <v>0.18</v>
      </c>
      <c r="C1032" s="2">
        <v>1</v>
      </c>
      <c r="D1032" s="2" t="str">
        <f t="shared" si="571"/>
        <v>Varela et al., 2016; https://doi.org/10.1002/2015GB005277</v>
      </c>
      <c r="E1032" s="2" t="s">
        <v>32</v>
      </c>
      <c r="F1032" s="2">
        <v>70</v>
      </c>
      <c r="G1032" s="2">
        <v>138.30000000000001</v>
      </c>
      <c r="H1032" s="19">
        <v>75</v>
      </c>
    </row>
    <row r="1033" spans="1:12" ht="12.5">
      <c r="A1033" s="19">
        <v>2.0099999999999998</v>
      </c>
      <c r="B1033" s="2">
        <v>0.18</v>
      </c>
      <c r="C1033" s="2">
        <v>1</v>
      </c>
      <c r="D1033" s="2" t="str">
        <f t="shared" si="571"/>
        <v>Varela et al., 2016; https://doi.org/10.1002/2015GB005277</v>
      </c>
      <c r="E1033" s="2" t="s">
        <v>32</v>
      </c>
      <c r="F1033" s="2">
        <v>70</v>
      </c>
      <c r="G1033" s="2">
        <v>138.30000000000001</v>
      </c>
      <c r="H1033" s="19">
        <v>100</v>
      </c>
    </row>
    <row r="1034" spans="1:12" ht="12.5">
      <c r="A1034" s="19">
        <v>2</v>
      </c>
      <c r="B1034" s="2">
        <v>0.18</v>
      </c>
      <c r="C1034" s="2">
        <v>1</v>
      </c>
      <c r="D1034" s="2" t="str">
        <f t="shared" si="571"/>
        <v>Varela et al., 2016; https://doi.org/10.1002/2015GB005277</v>
      </c>
      <c r="E1034" s="2" t="s">
        <v>32</v>
      </c>
      <c r="F1034" s="2">
        <v>70</v>
      </c>
      <c r="G1034" s="2">
        <v>138.30000000000001</v>
      </c>
      <c r="H1034" s="19">
        <v>125</v>
      </c>
    </row>
    <row r="1035" spans="1:12" ht="12.5">
      <c r="A1035" s="19">
        <v>1.94</v>
      </c>
      <c r="B1035" s="2">
        <v>0.18</v>
      </c>
      <c r="C1035" s="2">
        <v>1</v>
      </c>
      <c r="D1035" s="2" t="str">
        <f t="shared" si="571"/>
        <v>Varela et al., 2016; https://doi.org/10.1002/2015GB005277</v>
      </c>
      <c r="E1035" s="2" t="s">
        <v>32</v>
      </c>
      <c r="F1035" s="2">
        <v>70</v>
      </c>
      <c r="G1035" s="2">
        <v>138.30000000000001</v>
      </c>
      <c r="H1035" s="19">
        <v>150</v>
      </c>
    </row>
    <row r="1036" spans="1:12" ht="12.5">
      <c r="A1036" s="19">
        <v>1.9</v>
      </c>
      <c r="B1036" s="2">
        <v>0.18</v>
      </c>
      <c r="C1036" s="2">
        <v>1</v>
      </c>
      <c r="D1036" s="2" t="str">
        <f t="shared" si="571"/>
        <v>Varela et al., 2016; https://doi.org/10.1002/2015GB005277</v>
      </c>
      <c r="E1036" s="2" t="s">
        <v>32</v>
      </c>
      <c r="F1036" s="2">
        <v>70</v>
      </c>
      <c r="G1036" s="2">
        <v>138.30000000000001</v>
      </c>
      <c r="H1036" s="19">
        <v>175</v>
      </c>
    </row>
    <row r="1037" spans="1:12" ht="12.5">
      <c r="A1037" s="19">
        <v>1.95</v>
      </c>
      <c r="B1037" s="2">
        <v>0.18</v>
      </c>
      <c r="C1037" s="2">
        <v>1</v>
      </c>
      <c r="D1037" s="2" t="str">
        <f t="shared" si="571"/>
        <v>Varela et al., 2016; https://doi.org/10.1002/2015GB005277</v>
      </c>
      <c r="E1037" s="2" t="s">
        <v>32</v>
      </c>
      <c r="F1037" s="2">
        <v>70</v>
      </c>
      <c r="G1037" s="2">
        <v>138.30000000000001</v>
      </c>
      <c r="H1037" s="19">
        <v>200</v>
      </c>
    </row>
    <row r="1038" spans="1:12" ht="12.5">
      <c r="A1038" s="19">
        <v>2.02</v>
      </c>
      <c r="B1038" s="2">
        <v>0.18</v>
      </c>
      <c r="C1038" s="2">
        <v>1</v>
      </c>
      <c r="D1038" s="2" t="str">
        <f t="shared" si="571"/>
        <v>Varela et al., 2016; https://doi.org/10.1002/2015GB005277</v>
      </c>
      <c r="E1038" s="2" t="s">
        <v>32</v>
      </c>
      <c r="F1038" s="2">
        <v>71.7</v>
      </c>
      <c r="G1038" s="2">
        <v>-139.1</v>
      </c>
      <c r="H1038" s="19">
        <v>85</v>
      </c>
    </row>
    <row r="1039" spans="1:12" ht="12.5">
      <c r="A1039" s="19">
        <v>1.73</v>
      </c>
      <c r="B1039" s="2">
        <v>0.18</v>
      </c>
      <c r="C1039" s="2">
        <v>1</v>
      </c>
      <c r="D1039" s="2" t="str">
        <f t="shared" si="571"/>
        <v>Varela et al., 2016; https://doi.org/10.1002/2015GB005277</v>
      </c>
      <c r="E1039" s="2" t="s">
        <v>32</v>
      </c>
      <c r="F1039" s="2">
        <v>71.7</v>
      </c>
      <c r="G1039" s="2">
        <v>-139.1</v>
      </c>
      <c r="H1039" s="19">
        <v>126</v>
      </c>
    </row>
    <row r="1040" spans="1:12" ht="12.5">
      <c r="A1040" s="19">
        <v>1.76</v>
      </c>
      <c r="B1040" s="2">
        <v>0.18</v>
      </c>
      <c r="C1040" s="2">
        <v>1</v>
      </c>
      <c r="D1040" s="2" t="str">
        <f t="shared" si="571"/>
        <v>Varela et al., 2016; https://doi.org/10.1002/2015GB005277</v>
      </c>
      <c r="E1040" s="2" t="s">
        <v>32</v>
      </c>
      <c r="F1040" s="2">
        <v>71.7</v>
      </c>
      <c r="G1040" s="2">
        <v>-139.1</v>
      </c>
      <c r="H1040" s="19">
        <v>150</v>
      </c>
    </row>
    <row r="1041" spans="1:8" ht="12.5">
      <c r="A1041" s="19">
        <v>1.91</v>
      </c>
      <c r="B1041" s="2">
        <v>0.18</v>
      </c>
      <c r="C1041" s="2">
        <v>1</v>
      </c>
      <c r="D1041" s="2" t="str">
        <f t="shared" si="571"/>
        <v>Varela et al., 2016; https://doi.org/10.1002/2015GB005277</v>
      </c>
      <c r="E1041" s="2" t="s">
        <v>32</v>
      </c>
      <c r="F1041" s="2">
        <v>71.7</v>
      </c>
      <c r="G1041" s="2">
        <v>-139.1</v>
      </c>
      <c r="H1041" s="19">
        <v>200</v>
      </c>
    </row>
    <row r="1042" spans="1:8" ht="12.5">
      <c r="A1042" s="19">
        <v>2.08</v>
      </c>
      <c r="B1042" s="2">
        <v>0.18</v>
      </c>
      <c r="C1042" s="2">
        <v>1</v>
      </c>
      <c r="D1042" s="2" t="str">
        <f t="shared" si="571"/>
        <v>Varela et al., 2016; https://doi.org/10.1002/2015GB005277</v>
      </c>
      <c r="E1042" s="2" t="s">
        <v>32</v>
      </c>
      <c r="F1042" s="2">
        <v>71.7</v>
      </c>
      <c r="G1042" s="2">
        <v>-139.1</v>
      </c>
      <c r="H1042" s="19">
        <v>250</v>
      </c>
    </row>
    <row r="1043" spans="1:8" ht="12.5">
      <c r="A1043" s="19">
        <v>1.87</v>
      </c>
      <c r="B1043" s="2">
        <v>0.18</v>
      </c>
      <c r="C1043" s="2">
        <v>1</v>
      </c>
      <c r="D1043" s="2" t="str">
        <f t="shared" si="571"/>
        <v>Varela et al., 2016; https://doi.org/10.1002/2015GB005277</v>
      </c>
      <c r="E1043" s="2" t="s">
        <v>32</v>
      </c>
      <c r="F1043" s="2">
        <v>71.7</v>
      </c>
      <c r="G1043" s="2">
        <v>-139.1</v>
      </c>
      <c r="H1043" s="19">
        <v>300</v>
      </c>
    </row>
    <row r="1044" spans="1:8" ht="12.5">
      <c r="A1044" s="19">
        <v>1.93</v>
      </c>
      <c r="B1044" s="2">
        <v>0.18</v>
      </c>
      <c r="C1044" s="2">
        <v>1</v>
      </c>
      <c r="D1044" s="2" t="str">
        <f t="shared" si="571"/>
        <v>Varela et al., 2016; https://doi.org/10.1002/2015GB005277</v>
      </c>
      <c r="E1044" s="2" t="s">
        <v>32</v>
      </c>
      <c r="F1044" s="2">
        <v>71.7</v>
      </c>
      <c r="G1044" s="2">
        <v>-139.1</v>
      </c>
      <c r="H1044" s="19">
        <v>500</v>
      </c>
    </row>
    <row r="1045" spans="1:8" ht="12.5">
      <c r="A1045" s="19">
        <v>1.94</v>
      </c>
      <c r="B1045" s="2">
        <v>0.18</v>
      </c>
      <c r="C1045" s="2">
        <v>1</v>
      </c>
      <c r="D1045" s="2" t="str">
        <f t="shared" si="571"/>
        <v>Varela et al., 2016; https://doi.org/10.1002/2015GB005277</v>
      </c>
      <c r="E1045" s="2" t="s">
        <v>32</v>
      </c>
      <c r="F1045" s="2">
        <v>71.7</v>
      </c>
      <c r="G1045" s="2">
        <v>-139.1</v>
      </c>
      <c r="H1045" s="19">
        <v>1399</v>
      </c>
    </row>
    <row r="1046" spans="1:8" ht="12.5">
      <c r="A1046" s="19">
        <v>1.85</v>
      </c>
      <c r="B1046" s="2">
        <v>0.18</v>
      </c>
      <c r="C1046" s="2">
        <v>1</v>
      </c>
      <c r="D1046" s="2" t="str">
        <f t="shared" si="571"/>
        <v>Varela et al., 2016; https://doi.org/10.1002/2015GB005277</v>
      </c>
      <c r="E1046" s="2" t="s">
        <v>32</v>
      </c>
      <c r="F1046" s="2">
        <v>71.7</v>
      </c>
      <c r="G1046" s="2">
        <v>-139.1</v>
      </c>
      <c r="H1046" s="19">
        <v>1699</v>
      </c>
    </row>
    <row r="1047" spans="1:8" ht="12.5">
      <c r="A1047" s="19">
        <v>2.76</v>
      </c>
      <c r="B1047" s="2">
        <v>0.18</v>
      </c>
      <c r="C1047" s="2">
        <v>1</v>
      </c>
      <c r="D1047" s="2" t="str">
        <f t="shared" si="571"/>
        <v>Varela et al., 2016; https://doi.org/10.1002/2015GB005277</v>
      </c>
      <c r="E1047" s="2" t="s">
        <v>32</v>
      </c>
      <c r="F1047" s="2">
        <v>72.3</v>
      </c>
      <c r="G1047" s="2">
        <v>-136.4</v>
      </c>
      <c r="H1047" s="19">
        <v>3</v>
      </c>
    </row>
    <row r="1048" spans="1:8" ht="12.5">
      <c r="A1048" s="19">
        <v>2.29</v>
      </c>
      <c r="B1048" s="2">
        <v>0.18</v>
      </c>
      <c r="C1048" s="2">
        <v>1</v>
      </c>
      <c r="D1048" s="2" t="str">
        <f t="shared" si="571"/>
        <v>Varela et al., 2016; https://doi.org/10.1002/2015GB005277</v>
      </c>
      <c r="E1048" s="2" t="s">
        <v>32</v>
      </c>
      <c r="F1048" s="2">
        <v>72.3</v>
      </c>
      <c r="G1048" s="2">
        <v>-136.4</v>
      </c>
      <c r="H1048" s="19">
        <v>10</v>
      </c>
    </row>
    <row r="1049" spans="1:8" ht="12.5">
      <c r="A1049" s="19">
        <v>2.06</v>
      </c>
      <c r="B1049" s="2">
        <v>0.18</v>
      </c>
      <c r="C1049" s="2">
        <v>1</v>
      </c>
      <c r="D1049" s="2" t="str">
        <f t="shared" si="571"/>
        <v>Varela et al., 2016; https://doi.org/10.1002/2015GB005277</v>
      </c>
      <c r="E1049" s="2" t="s">
        <v>32</v>
      </c>
      <c r="F1049" s="2">
        <v>72.3</v>
      </c>
      <c r="G1049" s="2">
        <v>-136.4</v>
      </c>
      <c r="H1049" s="19">
        <v>115</v>
      </c>
    </row>
    <row r="1050" spans="1:8" ht="12.5">
      <c r="A1050" s="19">
        <v>1.89</v>
      </c>
      <c r="B1050" s="2">
        <v>0.18</v>
      </c>
      <c r="C1050" s="2">
        <v>1</v>
      </c>
      <c r="D1050" s="2" t="str">
        <f t="shared" si="571"/>
        <v>Varela et al., 2016; https://doi.org/10.1002/2015GB005277</v>
      </c>
      <c r="E1050" s="2" t="s">
        <v>32</v>
      </c>
      <c r="F1050" s="2">
        <v>72.3</v>
      </c>
      <c r="G1050" s="2">
        <v>-136.4</v>
      </c>
      <c r="H1050" s="19">
        <v>140</v>
      </c>
    </row>
    <row r="1051" spans="1:8" ht="12.5">
      <c r="A1051" s="19">
        <v>1.83</v>
      </c>
      <c r="B1051" s="2">
        <v>0.18</v>
      </c>
      <c r="C1051" s="2">
        <v>1</v>
      </c>
      <c r="D1051" s="2" t="str">
        <f t="shared" si="571"/>
        <v>Varela et al., 2016; https://doi.org/10.1002/2015GB005277</v>
      </c>
      <c r="E1051" s="2" t="s">
        <v>32</v>
      </c>
      <c r="F1051" s="2">
        <v>72.3</v>
      </c>
      <c r="G1051" s="2">
        <v>-136.4</v>
      </c>
      <c r="H1051" s="19">
        <v>175</v>
      </c>
    </row>
    <row r="1052" spans="1:8" ht="12.5">
      <c r="A1052" s="19">
        <v>1.77</v>
      </c>
      <c r="B1052" s="2">
        <v>0.18</v>
      </c>
      <c r="C1052" s="2">
        <v>1</v>
      </c>
      <c r="D1052" s="2" t="str">
        <f t="shared" si="571"/>
        <v>Varela et al., 2016; https://doi.org/10.1002/2015GB005277</v>
      </c>
      <c r="E1052" s="2" t="s">
        <v>32</v>
      </c>
      <c r="F1052" s="2">
        <v>72.3</v>
      </c>
      <c r="G1052" s="2">
        <v>-136.4</v>
      </c>
      <c r="H1052" s="19">
        <v>200</v>
      </c>
    </row>
    <row r="1053" spans="1:8" ht="12.5">
      <c r="A1053" s="19">
        <v>1.98</v>
      </c>
      <c r="B1053" s="2">
        <v>0.18</v>
      </c>
      <c r="C1053" s="2">
        <v>1</v>
      </c>
      <c r="D1053" s="2" t="str">
        <f t="shared" si="571"/>
        <v>Varela et al., 2016; https://doi.org/10.1002/2015GB005277</v>
      </c>
      <c r="E1053" s="2" t="s">
        <v>32</v>
      </c>
      <c r="F1053" s="2">
        <v>72.3</v>
      </c>
      <c r="G1053" s="2">
        <v>-136.4</v>
      </c>
      <c r="H1053" s="19">
        <v>250</v>
      </c>
    </row>
    <row r="1054" spans="1:8" ht="12.5">
      <c r="A1054" s="19">
        <v>2.11</v>
      </c>
      <c r="B1054" s="2">
        <v>0.18</v>
      </c>
      <c r="C1054" s="2">
        <v>1</v>
      </c>
      <c r="D1054" s="2" t="str">
        <f t="shared" si="571"/>
        <v>Varela et al., 2016; https://doi.org/10.1002/2015GB005277</v>
      </c>
      <c r="E1054" s="2" t="s">
        <v>32</v>
      </c>
      <c r="F1054" s="2">
        <v>72.3</v>
      </c>
      <c r="G1054" s="2">
        <v>-136.4</v>
      </c>
      <c r="H1054" s="19">
        <v>300</v>
      </c>
    </row>
    <row r="1055" spans="1:8" ht="12.5">
      <c r="A1055" s="19">
        <v>2.25</v>
      </c>
      <c r="B1055" s="2">
        <v>0.18</v>
      </c>
      <c r="C1055" s="2">
        <v>1</v>
      </c>
      <c r="D1055" s="2" t="str">
        <f t="shared" si="571"/>
        <v>Varela et al., 2016; https://doi.org/10.1002/2015GB005277</v>
      </c>
      <c r="E1055" s="2" t="s">
        <v>32</v>
      </c>
      <c r="F1055" s="2">
        <v>72.3</v>
      </c>
      <c r="G1055" s="2">
        <v>-136.4</v>
      </c>
      <c r="H1055" s="19">
        <v>350</v>
      </c>
    </row>
    <row r="1056" spans="1:8" ht="12.5">
      <c r="A1056" s="19">
        <v>2.08</v>
      </c>
      <c r="B1056" s="2">
        <v>0.18</v>
      </c>
      <c r="C1056" s="2">
        <v>1</v>
      </c>
      <c r="D1056" s="2" t="str">
        <f t="shared" si="571"/>
        <v>Varela et al., 2016; https://doi.org/10.1002/2015GB005277</v>
      </c>
      <c r="E1056" s="2" t="s">
        <v>32</v>
      </c>
      <c r="F1056" s="2">
        <v>72.3</v>
      </c>
      <c r="G1056" s="2">
        <v>-136.4</v>
      </c>
      <c r="H1056" s="19">
        <v>400</v>
      </c>
    </row>
    <row r="1057" spans="1:8" ht="12.5">
      <c r="A1057" s="19">
        <v>2.0099999999999998</v>
      </c>
      <c r="B1057" s="2">
        <v>0.18</v>
      </c>
      <c r="C1057" s="2">
        <v>1</v>
      </c>
      <c r="D1057" s="2" t="str">
        <f t="shared" si="571"/>
        <v>Varela et al., 2016; https://doi.org/10.1002/2015GB005277</v>
      </c>
      <c r="E1057" s="2" t="s">
        <v>32</v>
      </c>
      <c r="F1057" s="2">
        <v>72.3</v>
      </c>
      <c r="G1057" s="2">
        <v>-136.4</v>
      </c>
      <c r="H1057" s="19">
        <v>450</v>
      </c>
    </row>
    <row r="1058" spans="1:8" ht="12.5">
      <c r="A1058" s="19">
        <v>2.17</v>
      </c>
      <c r="B1058" s="2">
        <v>0.18</v>
      </c>
      <c r="C1058" s="2">
        <v>1</v>
      </c>
      <c r="D1058" s="2" t="str">
        <f t="shared" si="571"/>
        <v>Varela et al., 2016; https://doi.org/10.1002/2015GB005277</v>
      </c>
      <c r="E1058" s="2" t="s">
        <v>32</v>
      </c>
      <c r="F1058" s="2">
        <v>72.3</v>
      </c>
      <c r="G1058" s="2">
        <v>-136.4</v>
      </c>
      <c r="H1058" s="19">
        <v>500</v>
      </c>
    </row>
    <row r="1059" spans="1:8" ht="12.5">
      <c r="A1059" s="19">
        <v>2.19</v>
      </c>
      <c r="B1059" s="2">
        <v>0.18</v>
      </c>
      <c r="C1059" s="2">
        <v>1</v>
      </c>
      <c r="D1059" s="2" t="str">
        <f t="shared" si="571"/>
        <v>Varela et al., 2016; https://doi.org/10.1002/2015GB005277</v>
      </c>
      <c r="E1059" s="2" t="s">
        <v>32</v>
      </c>
      <c r="F1059" s="2">
        <v>72.3</v>
      </c>
      <c r="G1059" s="2">
        <v>-136.4</v>
      </c>
      <c r="H1059" s="19">
        <v>600</v>
      </c>
    </row>
    <row r="1060" spans="1:8" ht="12.5">
      <c r="A1060" s="19">
        <v>2.02</v>
      </c>
      <c r="B1060" s="2">
        <v>0.18</v>
      </c>
      <c r="C1060" s="2">
        <v>1</v>
      </c>
      <c r="D1060" s="2" t="str">
        <f t="shared" si="571"/>
        <v>Varela et al., 2016; https://doi.org/10.1002/2015GB005277</v>
      </c>
      <c r="E1060" s="2" t="s">
        <v>32</v>
      </c>
      <c r="F1060" s="2">
        <v>72.3</v>
      </c>
      <c r="G1060" s="2">
        <v>-136.4</v>
      </c>
      <c r="H1060" s="19">
        <v>800</v>
      </c>
    </row>
    <row r="1061" spans="1:8" ht="12.5">
      <c r="A1061" s="19">
        <v>2.15</v>
      </c>
      <c r="B1061" s="2">
        <v>0.18</v>
      </c>
      <c r="C1061" s="2">
        <v>1</v>
      </c>
      <c r="D1061" s="2" t="str">
        <f t="shared" si="571"/>
        <v>Varela et al., 2016; https://doi.org/10.1002/2015GB005277</v>
      </c>
      <c r="E1061" s="2" t="s">
        <v>32</v>
      </c>
      <c r="F1061" s="2">
        <v>72.3</v>
      </c>
      <c r="G1061" s="2">
        <v>-136.4</v>
      </c>
      <c r="H1061" s="19">
        <v>1000</v>
      </c>
    </row>
    <row r="1062" spans="1:8" ht="12.5">
      <c r="A1062" s="19">
        <v>1.99</v>
      </c>
      <c r="B1062" s="2">
        <v>0.18</v>
      </c>
      <c r="C1062" s="2">
        <v>1</v>
      </c>
      <c r="D1062" s="2" t="str">
        <f t="shared" si="571"/>
        <v>Varela et al., 2016; https://doi.org/10.1002/2015GB005277</v>
      </c>
      <c r="E1062" s="2" t="s">
        <v>32</v>
      </c>
      <c r="F1062" s="2">
        <v>72.3</v>
      </c>
      <c r="G1062" s="2">
        <v>-136.4</v>
      </c>
      <c r="H1062" s="19">
        <v>1400</v>
      </c>
    </row>
    <row r="1063" spans="1:8" ht="12.5">
      <c r="A1063" s="19">
        <v>1.98</v>
      </c>
      <c r="B1063" s="2">
        <v>0.18</v>
      </c>
      <c r="C1063" s="2">
        <v>1</v>
      </c>
      <c r="D1063" s="2" t="str">
        <f t="shared" si="571"/>
        <v>Varela et al., 2016; https://doi.org/10.1002/2015GB005277</v>
      </c>
      <c r="E1063" s="2" t="s">
        <v>32</v>
      </c>
      <c r="F1063" s="2">
        <v>72.3</v>
      </c>
      <c r="G1063" s="2">
        <v>-136.4</v>
      </c>
      <c r="H1063" s="19">
        <v>1600</v>
      </c>
    </row>
    <row r="1064" spans="1:8" ht="12.5">
      <c r="A1064" s="19">
        <v>2.14</v>
      </c>
      <c r="B1064" s="2">
        <v>0.18</v>
      </c>
      <c r="C1064" s="2">
        <v>1</v>
      </c>
      <c r="D1064" s="2" t="str">
        <f t="shared" si="571"/>
        <v>Varela et al., 2016; https://doi.org/10.1002/2015GB005277</v>
      </c>
      <c r="E1064" s="2" t="s">
        <v>32</v>
      </c>
      <c r="F1064" s="2">
        <v>72.3</v>
      </c>
      <c r="G1064" s="2">
        <v>-136.4</v>
      </c>
      <c r="H1064" s="19">
        <v>1800</v>
      </c>
    </row>
    <row r="1065" spans="1:8" ht="12.5">
      <c r="A1065" s="19">
        <v>1.9</v>
      </c>
      <c r="B1065" s="2">
        <v>0.18</v>
      </c>
      <c r="C1065" s="2">
        <v>1</v>
      </c>
      <c r="D1065" s="2" t="str">
        <f t="shared" si="571"/>
        <v>Varela et al., 2016; https://doi.org/10.1002/2015GB005277</v>
      </c>
      <c r="E1065" s="2" t="s">
        <v>32</v>
      </c>
      <c r="F1065" s="2">
        <v>72.3</v>
      </c>
      <c r="G1065" s="2">
        <v>-136.4</v>
      </c>
      <c r="H1065" s="19">
        <v>2000</v>
      </c>
    </row>
    <row r="1066" spans="1:8" ht="12.5">
      <c r="A1066" s="19">
        <v>1.96</v>
      </c>
      <c r="B1066" s="2">
        <v>0.18</v>
      </c>
      <c r="C1066" s="2">
        <v>1</v>
      </c>
      <c r="D1066" s="2" t="str">
        <f t="shared" si="571"/>
        <v>Varela et al., 2016; https://doi.org/10.1002/2015GB005277</v>
      </c>
      <c r="E1066" s="2" t="s">
        <v>32</v>
      </c>
      <c r="F1066" s="2">
        <v>72.3</v>
      </c>
      <c r="G1066" s="2">
        <v>-136.4</v>
      </c>
      <c r="H1066" s="19">
        <v>2250</v>
      </c>
    </row>
    <row r="1067" spans="1:8" ht="12.5">
      <c r="A1067" s="19">
        <v>2.09</v>
      </c>
      <c r="B1067" s="2">
        <v>0.18</v>
      </c>
      <c r="C1067" s="2">
        <v>1</v>
      </c>
      <c r="D1067" s="2" t="str">
        <f t="shared" si="571"/>
        <v>Varela et al., 2016; https://doi.org/10.1002/2015GB005277</v>
      </c>
      <c r="E1067" s="2" t="s">
        <v>32</v>
      </c>
      <c r="F1067" s="2">
        <v>72.3</v>
      </c>
      <c r="G1067" s="2">
        <v>-136.4</v>
      </c>
      <c r="H1067" s="19">
        <v>2500</v>
      </c>
    </row>
    <row r="1068" spans="1:8" ht="12.5">
      <c r="A1068" s="19">
        <v>2.64</v>
      </c>
      <c r="B1068" s="2">
        <v>0.18</v>
      </c>
      <c r="C1068" s="2">
        <v>1</v>
      </c>
      <c r="D1068" s="2" t="str">
        <f t="shared" si="571"/>
        <v>Varela et al., 2016; https://doi.org/10.1002/2015GB005277</v>
      </c>
      <c r="E1068" s="2" t="s">
        <v>32</v>
      </c>
      <c r="F1068" s="2">
        <v>74.400000000000006</v>
      </c>
      <c r="G1068" s="2">
        <v>-137.19999999999999</v>
      </c>
      <c r="H1068" s="19">
        <v>2.7</v>
      </c>
    </row>
    <row r="1069" spans="1:8" ht="12.5">
      <c r="A1069" s="19">
        <v>2.91</v>
      </c>
      <c r="B1069" s="2">
        <v>0.18</v>
      </c>
      <c r="C1069" s="2">
        <v>1</v>
      </c>
      <c r="D1069" s="2" t="str">
        <f t="shared" si="571"/>
        <v>Varela et al., 2016; https://doi.org/10.1002/2015GB005277</v>
      </c>
      <c r="E1069" s="2" t="s">
        <v>32</v>
      </c>
      <c r="F1069" s="2">
        <v>74.400000000000006</v>
      </c>
      <c r="G1069" s="2">
        <v>-137.19999999999999</v>
      </c>
      <c r="H1069" s="19">
        <v>10</v>
      </c>
    </row>
    <row r="1070" spans="1:8" ht="12.5">
      <c r="A1070" s="19">
        <v>1.82</v>
      </c>
      <c r="B1070" s="2">
        <v>0.18</v>
      </c>
      <c r="C1070" s="2">
        <v>1</v>
      </c>
      <c r="D1070" s="2" t="str">
        <f t="shared" si="571"/>
        <v>Varela et al., 2016; https://doi.org/10.1002/2015GB005277</v>
      </c>
      <c r="E1070" s="2" t="s">
        <v>32</v>
      </c>
      <c r="F1070" s="2">
        <v>74.400000000000006</v>
      </c>
      <c r="G1070" s="2">
        <v>-137.19999999999999</v>
      </c>
      <c r="H1070" s="19">
        <v>100</v>
      </c>
    </row>
    <row r="1071" spans="1:8" ht="12.5">
      <c r="A1071" s="19">
        <v>1.7</v>
      </c>
      <c r="B1071" s="2">
        <v>0.18</v>
      </c>
      <c r="C1071" s="2">
        <v>1</v>
      </c>
      <c r="D1071" s="2" t="str">
        <f t="shared" si="571"/>
        <v>Varela et al., 2016; https://doi.org/10.1002/2015GB005277</v>
      </c>
      <c r="E1071" s="2" t="s">
        <v>32</v>
      </c>
      <c r="F1071" s="2">
        <v>74.400000000000006</v>
      </c>
      <c r="G1071" s="2">
        <v>-137.19999999999999</v>
      </c>
      <c r="H1071" s="19">
        <v>125</v>
      </c>
    </row>
    <row r="1072" spans="1:8" ht="12.5">
      <c r="A1072" s="19">
        <v>1.76</v>
      </c>
      <c r="B1072" s="2">
        <v>0.18</v>
      </c>
      <c r="C1072" s="2">
        <v>1</v>
      </c>
      <c r="D1072" s="2" t="str">
        <f t="shared" si="571"/>
        <v>Varela et al., 2016; https://doi.org/10.1002/2015GB005277</v>
      </c>
      <c r="E1072" s="2" t="s">
        <v>32</v>
      </c>
      <c r="F1072" s="2">
        <v>74.400000000000006</v>
      </c>
      <c r="G1072" s="2">
        <v>-137.19999999999999</v>
      </c>
      <c r="H1072" s="19">
        <v>150</v>
      </c>
    </row>
    <row r="1073" spans="1:8" ht="12.5">
      <c r="A1073" s="19">
        <v>1.83</v>
      </c>
      <c r="B1073" s="2">
        <v>0.18</v>
      </c>
      <c r="C1073" s="2">
        <v>1</v>
      </c>
      <c r="D1073" s="2" t="str">
        <f t="shared" si="571"/>
        <v>Varela et al., 2016; https://doi.org/10.1002/2015GB005277</v>
      </c>
      <c r="E1073" s="2" t="s">
        <v>32</v>
      </c>
      <c r="F1073" s="2">
        <v>74.400000000000006</v>
      </c>
      <c r="G1073" s="2">
        <v>-137.19999999999999</v>
      </c>
      <c r="H1073" s="19">
        <v>200</v>
      </c>
    </row>
    <row r="1074" spans="1:8" ht="12.5">
      <c r="A1074" s="19">
        <v>1.95</v>
      </c>
      <c r="B1074" s="2">
        <v>0.18</v>
      </c>
      <c r="C1074" s="2">
        <v>1</v>
      </c>
      <c r="D1074" s="2" t="str">
        <f t="shared" si="571"/>
        <v>Varela et al., 2016; https://doi.org/10.1002/2015GB005277</v>
      </c>
      <c r="E1074" s="2" t="s">
        <v>32</v>
      </c>
      <c r="F1074" s="2">
        <v>74.400000000000006</v>
      </c>
      <c r="G1074" s="2">
        <v>-137.19999999999999</v>
      </c>
      <c r="H1074" s="19">
        <v>250</v>
      </c>
    </row>
    <row r="1075" spans="1:8" ht="12.5">
      <c r="A1075" s="19">
        <v>2.14</v>
      </c>
      <c r="B1075" s="2">
        <v>0.18</v>
      </c>
      <c r="C1075" s="2">
        <v>1</v>
      </c>
      <c r="D1075" s="2" t="str">
        <f t="shared" si="571"/>
        <v>Varela et al., 2016; https://doi.org/10.1002/2015GB005277</v>
      </c>
      <c r="E1075" s="2" t="s">
        <v>32</v>
      </c>
      <c r="F1075" s="2">
        <v>74.400000000000006</v>
      </c>
      <c r="G1075" s="2">
        <v>-137.19999999999999</v>
      </c>
      <c r="H1075" s="19">
        <v>300</v>
      </c>
    </row>
    <row r="1076" spans="1:8" ht="12.5">
      <c r="A1076" s="19">
        <v>2.02</v>
      </c>
      <c r="B1076" s="2">
        <v>0.18</v>
      </c>
      <c r="C1076" s="2">
        <v>1</v>
      </c>
      <c r="D1076" s="2" t="str">
        <f t="shared" si="571"/>
        <v>Varela et al., 2016; https://doi.org/10.1002/2015GB005277</v>
      </c>
      <c r="E1076" s="2" t="s">
        <v>32</v>
      </c>
      <c r="F1076" s="2">
        <v>74.400000000000006</v>
      </c>
      <c r="G1076" s="2">
        <v>-137.19999999999999</v>
      </c>
      <c r="H1076" s="19">
        <v>400</v>
      </c>
    </row>
    <row r="1077" spans="1:8" ht="12.5">
      <c r="A1077" s="19">
        <v>2.08</v>
      </c>
      <c r="B1077" s="2">
        <v>0.18</v>
      </c>
      <c r="C1077" s="2">
        <v>1</v>
      </c>
      <c r="D1077" s="2" t="str">
        <f t="shared" si="571"/>
        <v>Varela et al., 2016; https://doi.org/10.1002/2015GB005277</v>
      </c>
      <c r="E1077" s="2" t="s">
        <v>32</v>
      </c>
      <c r="F1077" s="2">
        <v>74.400000000000006</v>
      </c>
      <c r="G1077" s="2">
        <v>-137.19999999999999</v>
      </c>
      <c r="H1077" s="19">
        <v>500</v>
      </c>
    </row>
    <row r="1078" spans="1:8" ht="12.5">
      <c r="A1078" s="19">
        <v>2.08</v>
      </c>
      <c r="B1078" s="2">
        <v>0.18</v>
      </c>
      <c r="C1078" s="2">
        <v>1</v>
      </c>
      <c r="D1078" s="2" t="str">
        <f t="shared" si="571"/>
        <v>Varela et al., 2016; https://doi.org/10.1002/2015GB005277</v>
      </c>
      <c r="E1078" s="2" t="s">
        <v>32</v>
      </c>
      <c r="F1078" s="2">
        <v>74.400000000000006</v>
      </c>
      <c r="G1078" s="2">
        <v>-137.19999999999999</v>
      </c>
      <c r="H1078" s="19">
        <v>600</v>
      </c>
    </row>
    <row r="1079" spans="1:8" ht="12.5">
      <c r="A1079" s="19">
        <v>2.0499999999999998</v>
      </c>
      <c r="B1079" s="2">
        <v>0.18</v>
      </c>
      <c r="C1079" s="2">
        <v>1</v>
      </c>
      <c r="D1079" s="2" t="str">
        <f t="shared" si="571"/>
        <v>Varela et al., 2016; https://doi.org/10.1002/2015GB005277</v>
      </c>
      <c r="E1079" s="2" t="s">
        <v>32</v>
      </c>
      <c r="F1079" s="2">
        <v>74.400000000000006</v>
      </c>
      <c r="G1079" s="2">
        <v>-137.19999999999999</v>
      </c>
      <c r="H1079" s="19">
        <v>800</v>
      </c>
    </row>
    <row r="1080" spans="1:8" ht="12.5">
      <c r="A1080" s="19">
        <v>1.91</v>
      </c>
      <c r="B1080" s="2">
        <v>0.18</v>
      </c>
      <c r="C1080" s="2">
        <v>1</v>
      </c>
      <c r="D1080" s="2" t="str">
        <f t="shared" si="571"/>
        <v>Varela et al., 2016; https://doi.org/10.1002/2015GB005277</v>
      </c>
      <c r="E1080" s="2" t="s">
        <v>32</v>
      </c>
      <c r="F1080" s="2">
        <v>74.400000000000006</v>
      </c>
      <c r="G1080" s="2">
        <v>-137.19999999999999</v>
      </c>
      <c r="H1080" s="19">
        <v>1000</v>
      </c>
    </row>
    <row r="1081" spans="1:8" ht="12.5">
      <c r="A1081" s="19">
        <v>2</v>
      </c>
      <c r="B1081" s="2">
        <v>0.18</v>
      </c>
      <c r="C1081" s="2">
        <v>1</v>
      </c>
      <c r="D1081" s="2" t="str">
        <f t="shared" si="571"/>
        <v>Varela et al., 2016; https://doi.org/10.1002/2015GB005277</v>
      </c>
      <c r="E1081" s="2" t="s">
        <v>32</v>
      </c>
      <c r="F1081" s="2">
        <v>74.400000000000006</v>
      </c>
      <c r="G1081" s="2">
        <v>-137.19999999999999</v>
      </c>
      <c r="H1081" s="19">
        <v>1200</v>
      </c>
    </row>
    <row r="1082" spans="1:8" ht="12.5">
      <c r="A1082" s="19">
        <v>2.0099999999999998</v>
      </c>
      <c r="B1082" s="2">
        <v>0.18</v>
      </c>
      <c r="C1082" s="2">
        <v>1</v>
      </c>
      <c r="D1082" s="2" t="str">
        <f t="shared" si="571"/>
        <v>Varela et al., 2016; https://doi.org/10.1002/2015GB005277</v>
      </c>
      <c r="E1082" s="2" t="s">
        <v>32</v>
      </c>
      <c r="F1082" s="2">
        <v>74.400000000000006</v>
      </c>
      <c r="G1082" s="2">
        <v>-137.19999999999999</v>
      </c>
      <c r="H1082" s="19">
        <v>1400</v>
      </c>
    </row>
    <row r="1083" spans="1:8" ht="12.5">
      <c r="A1083" s="19">
        <v>1.83</v>
      </c>
      <c r="B1083" s="2">
        <v>0.18</v>
      </c>
      <c r="C1083" s="2">
        <v>1</v>
      </c>
      <c r="D1083" s="2" t="str">
        <f t="shared" si="571"/>
        <v>Varela et al., 2016; https://doi.org/10.1002/2015GB005277</v>
      </c>
      <c r="E1083" s="2" t="s">
        <v>32</v>
      </c>
      <c r="F1083" s="2">
        <v>74.400000000000006</v>
      </c>
      <c r="G1083" s="2">
        <v>-137.19999999999999</v>
      </c>
      <c r="H1083" s="19">
        <v>1600</v>
      </c>
    </row>
    <row r="1084" spans="1:8" ht="12.5">
      <c r="A1084" s="19">
        <v>1.71</v>
      </c>
      <c r="B1084" s="2">
        <v>0.18</v>
      </c>
      <c r="C1084" s="2">
        <v>1</v>
      </c>
      <c r="D1084" s="2" t="str">
        <f t="shared" si="571"/>
        <v>Varela et al., 2016; https://doi.org/10.1002/2015GB005277</v>
      </c>
      <c r="E1084" s="2" t="s">
        <v>32</v>
      </c>
      <c r="F1084" s="2">
        <v>74.400000000000006</v>
      </c>
      <c r="G1084" s="2">
        <v>-137.19999999999999</v>
      </c>
      <c r="H1084" s="19">
        <v>1800</v>
      </c>
    </row>
    <row r="1085" spans="1:8" ht="12.5">
      <c r="A1085" s="19">
        <v>1.76</v>
      </c>
      <c r="B1085" s="2">
        <v>0.18</v>
      </c>
      <c r="C1085" s="2">
        <v>1</v>
      </c>
      <c r="D1085" s="2" t="str">
        <f t="shared" si="571"/>
        <v>Varela et al., 2016; https://doi.org/10.1002/2015GB005277</v>
      </c>
      <c r="E1085" s="2" t="s">
        <v>32</v>
      </c>
      <c r="F1085" s="2">
        <v>74.400000000000006</v>
      </c>
      <c r="G1085" s="2">
        <v>-137.19999999999999</v>
      </c>
      <c r="H1085" s="19">
        <v>2000</v>
      </c>
    </row>
    <row r="1086" spans="1:8" ht="12.5">
      <c r="A1086" s="19">
        <v>1.72</v>
      </c>
      <c r="B1086" s="2">
        <v>0.18</v>
      </c>
      <c r="C1086" s="2">
        <v>1</v>
      </c>
      <c r="D1086" s="2" t="str">
        <f t="shared" si="571"/>
        <v>Varela et al., 2016; https://doi.org/10.1002/2015GB005277</v>
      </c>
      <c r="E1086" s="2" t="s">
        <v>32</v>
      </c>
      <c r="F1086" s="2">
        <v>74.400000000000006</v>
      </c>
      <c r="G1086" s="2">
        <v>-137.19999999999999</v>
      </c>
      <c r="H1086" s="19">
        <v>2250</v>
      </c>
    </row>
    <row r="1087" spans="1:8" ht="12.5">
      <c r="A1087" s="19">
        <v>1.79</v>
      </c>
      <c r="B1087" s="2">
        <v>0.18</v>
      </c>
      <c r="C1087" s="2">
        <v>1</v>
      </c>
      <c r="D1087" s="2" t="str">
        <f t="shared" si="571"/>
        <v>Varela et al., 2016; https://doi.org/10.1002/2015GB005277</v>
      </c>
      <c r="E1087" s="2" t="s">
        <v>32</v>
      </c>
      <c r="F1087" s="2">
        <v>74.400000000000006</v>
      </c>
      <c r="G1087" s="2">
        <v>-137.19999999999999</v>
      </c>
      <c r="H1087" s="19">
        <v>2500</v>
      </c>
    </row>
    <row r="1088" spans="1:8" ht="12.5">
      <c r="A1088" s="19">
        <v>1.78</v>
      </c>
      <c r="B1088" s="2">
        <v>0.18</v>
      </c>
      <c r="C1088" s="2">
        <v>1</v>
      </c>
      <c r="D1088" s="2" t="str">
        <f t="shared" si="571"/>
        <v>Varela et al., 2016; https://doi.org/10.1002/2015GB005277</v>
      </c>
      <c r="E1088" s="2" t="s">
        <v>32</v>
      </c>
      <c r="F1088" s="2">
        <v>74.400000000000006</v>
      </c>
      <c r="G1088" s="2">
        <v>-137.19999999999999</v>
      </c>
      <c r="H1088" s="19">
        <v>2750</v>
      </c>
    </row>
    <row r="1089" spans="1:8" ht="12.5">
      <c r="A1089" s="19">
        <v>1.75</v>
      </c>
      <c r="B1089" s="2">
        <v>0.18</v>
      </c>
      <c r="C1089" s="2">
        <v>1</v>
      </c>
      <c r="D1089" s="2" t="str">
        <f t="shared" si="571"/>
        <v>Varela et al., 2016; https://doi.org/10.1002/2015GB005277</v>
      </c>
      <c r="E1089" s="2" t="s">
        <v>32</v>
      </c>
      <c r="F1089" s="2">
        <v>74.400000000000006</v>
      </c>
      <c r="G1089" s="2">
        <v>-137.19999999999999</v>
      </c>
      <c r="H1089" s="19">
        <v>3000</v>
      </c>
    </row>
    <row r="1090" spans="1:8" ht="12.5">
      <c r="A1090" s="19">
        <v>2.65</v>
      </c>
      <c r="B1090" s="2">
        <v>0.18</v>
      </c>
      <c r="C1090" s="2">
        <v>1</v>
      </c>
      <c r="D1090" s="2" t="str">
        <f t="shared" si="571"/>
        <v>Varela et al., 2016; https://doi.org/10.1002/2015GB005277</v>
      </c>
      <c r="E1090" s="2" t="s">
        <v>32</v>
      </c>
      <c r="F1090" s="2">
        <v>75.2</v>
      </c>
      <c r="G1090" s="2">
        <v>-137.4</v>
      </c>
      <c r="H1090" s="19">
        <v>3</v>
      </c>
    </row>
    <row r="1091" spans="1:8" ht="12.5">
      <c r="A1091" s="19">
        <v>2.6</v>
      </c>
      <c r="B1091" s="2">
        <v>0.18</v>
      </c>
      <c r="C1091" s="2">
        <v>1</v>
      </c>
      <c r="D1091" s="2" t="str">
        <f t="shared" si="571"/>
        <v>Varela et al., 2016; https://doi.org/10.1002/2015GB005277</v>
      </c>
      <c r="E1091" s="2" t="s">
        <v>32</v>
      </c>
      <c r="F1091" s="2">
        <v>75.2</v>
      </c>
      <c r="G1091" s="2">
        <v>-137.4</v>
      </c>
      <c r="H1091" s="19">
        <v>10</v>
      </c>
    </row>
    <row r="1092" spans="1:8" ht="12.5">
      <c r="A1092" s="19">
        <v>3.08</v>
      </c>
      <c r="B1092" s="2">
        <v>0.18</v>
      </c>
      <c r="C1092" s="2">
        <v>1</v>
      </c>
      <c r="D1092" s="2" t="str">
        <f t="shared" si="571"/>
        <v>Varela et al., 2016; https://doi.org/10.1002/2015GB005277</v>
      </c>
      <c r="E1092" s="2" t="s">
        <v>32</v>
      </c>
      <c r="F1092" s="2">
        <v>75.2</v>
      </c>
      <c r="G1092" s="2">
        <v>-137.4</v>
      </c>
      <c r="H1092" s="19">
        <v>32</v>
      </c>
    </row>
    <row r="1093" spans="1:8" ht="12.5">
      <c r="A1093" s="19">
        <v>2.79</v>
      </c>
      <c r="B1093" s="2">
        <v>0.18</v>
      </c>
      <c r="C1093" s="2">
        <v>1</v>
      </c>
      <c r="D1093" s="2" t="str">
        <f t="shared" si="571"/>
        <v>Varela et al., 2016; https://doi.org/10.1002/2015GB005277</v>
      </c>
      <c r="E1093" s="2" t="s">
        <v>32</v>
      </c>
      <c r="F1093" s="2">
        <v>75.2</v>
      </c>
      <c r="G1093" s="2">
        <v>-137.4</v>
      </c>
      <c r="H1093" s="19">
        <v>60</v>
      </c>
    </row>
    <row r="1094" spans="1:8" ht="12.5">
      <c r="A1094" s="19">
        <v>1.9</v>
      </c>
      <c r="B1094" s="2">
        <v>0.18</v>
      </c>
      <c r="C1094" s="2">
        <v>1</v>
      </c>
      <c r="D1094" s="2" t="str">
        <f t="shared" si="571"/>
        <v>Varela et al., 2016; https://doi.org/10.1002/2015GB005277</v>
      </c>
      <c r="E1094" s="2" t="s">
        <v>32</v>
      </c>
      <c r="F1094" s="2">
        <v>75.2</v>
      </c>
      <c r="G1094" s="2">
        <v>-137.4</v>
      </c>
      <c r="H1094" s="19">
        <v>115</v>
      </c>
    </row>
    <row r="1095" spans="1:8" ht="12.5">
      <c r="A1095" s="19">
        <v>1.71</v>
      </c>
      <c r="B1095" s="2">
        <v>0.18</v>
      </c>
      <c r="C1095" s="2">
        <v>1</v>
      </c>
      <c r="D1095" s="2" t="str">
        <f t="shared" si="571"/>
        <v>Varela et al., 2016; https://doi.org/10.1002/2015GB005277</v>
      </c>
      <c r="E1095" s="2" t="s">
        <v>32</v>
      </c>
      <c r="F1095" s="2">
        <v>75.2</v>
      </c>
      <c r="G1095" s="2">
        <v>-137.4</v>
      </c>
      <c r="H1095" s="19">
        <v>140</v>
      </c>
    </row>
    <row r="1096" spans="1:8" ht="12.5">
      <c r="A1096" s="19">
        <v>1.84</v>
      </c>
      <c r="B1096" s="2">
        <v>0.18</v>
      </c>
      <c r="C1096" s="2">
        <v>1</v>
      </c>
      <c r="D1096" s="2" t="str">
        <f t="shared" si="571"/>
        <v>Varela et al., 2016; https://doi.org/10.1002/2015GB005277</v>
      </c>
      <c r="E1096" s="2" t="s">
        <v>32</v>
      </c>
      <c r="F1096" s="2">
        <v>75.2</v>
      </c>
      <c r="G1096" s="2">
        <v>-137.4</v>
      </c>
      <c r="H1096" s="19">
        <v>150</v>
      </c>
    </row>
    <row r="1097" spans="1:8" ht="12.5">
      <c r="A1097" s="19">
        <v>1.71</v>
      </c>
      <c r="B1097" s="2">
        <v>0.18</v>
      </c>
      <c r="C1097" s="2">
        <v>1</v>
      </c>
      <c r="D1097" s="2" t="str">
        <f t="shared" si="571"/>
        <v>Varela et al., 2016; https://doi.org/10.1002/2015GB005277</v>
      </c>
      <c r="E1097" s="2" t="s">
        <v>32</v>
      </c>
      <c r="F1097" s="2">
        <v>75.2</v>
      </c>
      <c r="G1097" s="2">
        <v>-137.4</v>
      </c>
      <c r="H1097" s="19">
        <v>200</v>
      </c>
    </row>
    <row r="1098" spans="1:8" ht="12.5">
      <c r="A1098" s="19">
        <v>1.79</v>
      </c>
      <c r="B1098" s="2">
        <v>0.18</v>
      </c>
      <c r="C1098" s="2">
        <v>1</v>
      </c>
      <c r="D1098" s="2" t="str">
        <f t="shared" si="571"/>
        <v>Varela et al., 2016; https://doi.org/10.1002/2015GB005277</v>
      </c>
      <c r="E1098" s="2" t="s">
        <v>32</v>
      </c>
      <c r="F1098" s="2">
        <v>75.2</v>
      </c>
      <c r="G1098" s="2">
        <v>-137.4</v>
      </c>
      <c r="H1098" s="19">
        <v>250</v>
      </c>
    </row>
    <row r="1099" spans="1:8" ht="12.5">
      <c r="A1099" s="19">
        <v>1.77</v>
      </c>
      <c r="B1099" s="2">
        <v>0.18</v>
      </c>
      <c r="C1099" s="2">
        <v>1</v>
      </c>
      <c r="D1099" s="2" t="str">
        <f t="shared" si="571"/>
        <v>Varela et al., 2016; https://doi.org/10.1002/2015GB005277</v>
      </c>
      <c r="E1099" s="2" t="s">
        <v>32</v>
      </c>
      <c r="F1099" s="2">
        <v>75.2</v>
      </c>
      <c r="G1099" s="2">
        <v>-137.4</v>
      </c>
      <c r="H1099" s="19">
        <v>300</v>
      </c>
    </row>
    <row r="1100" spans="1:8" ht="12.5">
      <c r="A1100" s="19">
        <v>1.94</v>
      </c>
      <c r="B1100" s="2">
        <v>0.18</v>
      </c>
      <c r="C1100" s="2">
        <v>1</v>
      </c>
      <c r="D1100" s="2" t="str">
        <f t="shared" si="571"/>
        <v>Varela et al., 2016; https://doi.org/10.1002/2015GB005277</v>
      </c>
      <c r="E1100" s="2" t="s">
        <v>32</v>
      </c>
      <c r="F1100" s="2">
        <v>75.2</v>
      </c>
      <c r="G1100" s="2">
        <v>-137.4</v>
      </c>
      <c r="H1100" s="19">
        <v>400</v>
      </c>
    </row>
    <row r="1101" spans="1:8" ht="12.5">
      <c r="A1101" s="19">
        <v>1.93</v>
      </c>
      <c r="B1101" s="2">
        <v>0.18</v>
      </c>
      <c r="C1101" s="2">
        <v>1</v>
      </c>
      <c r="D1101" s="2" t="str">
        <f t="shared" si="571"/>
        <v>Varela et al., 2016; https://doi.org/10.1002/2015GB005277</v>
      </c>
      <c r="E1101" s="2" t="s">
        <v>32</v>
      </c>
      <c r="F1101" s="2">
        <v>75.2</v>
      </c>
      <c r="G1101" s="2">
        <v>-137.4</v>
      </c>
      <c r="H1101" s="19">
        <v>500</v>
      </c>
    </row>
    <row r="1102" spans="1:8" ht="12.5">
      <c r="A1102" s="19">
        <v>2.0699999999999998</v>
      </c>
      <c r="B1102" s="2">
        <v>0.18</v>
      </c>
      <c r="C1102" s="2">
        <v>1</v>
      </c>
      <c r="D1102" s="2" t="str">
        <f t="shared" si="571"/>
        <v>Varela et al., 2016; https://doi.org/10.1002/2015GB005277</v>
      </c>
      <c r="E1102" s="2" t="s">
        <v>32</v>
      </c>
      <c r="F1102" s="2">
        <v>75.2</v>
      </c>
      <c r="G1102" s="2">
        <v>-137.4</v>
      </c>
      <c r="H1102" s="19">
        <v>600</v>
      </c>
    </row>
    <row r="1103" spans="1:8" ht="12.5">
      <c r="A1103" s="19">
        <v>1.87</v>
      </c>
      <c r="B1103" s="2">
        <v>0.18</v>
      </c>
      <c r="C1103" s="2">
        <v>1</v>
      </c>
      <c r="D1103" s="2" t="str">
        <f t="shared" si="571"/>
        <v>Varela et al., 2016; https://doi.org/10.1002/2015GB005277</v>
      </c>
      <c r="E1103" s="2" t="s">
        <v>32</v>
      </c>
      <c r="F1103" s="2">
        <v>75.2</v>
      </c>
      <c r="G1103" s="2">
        <v>-137.4</v>
      </c>
      <c r="H1103" s="19">
        <v>800</v>
      </c>
    </row>
    <row r="1104" spans="1:8" ht="12.5">
      <c r="A1104" s="19">
        <v>1.93</v>
      </c>
      <c r="B1104" s="2">
        <v>0.18</v>
      </c>
      <c r="C1104" s="2">
        <v>1</v>
      </c>
      <c r="D1104" s="2" t="str">
        <f t="shared" si="571"/>
        <v>Varela et al., 2016; https://doi.org/10.1002/2015GB005277</v>
      </c>
      <c r="E1104" s="2" t="s">
        <v>32</v>
      </c>
      <c r="F1104" s="2">
        <v>75.2</v>
      </c>
      <c r="G1104" s="2">
        <v>-137.4</v>
      </c>
      <c r="H1104" s="19">
        <v>1000</v>
      </c>
    </row>
    <row r="1105" spans="1:8" ht="12.5">
      <c r="A1105" s="19">
        <v>2.0699999999999998</v>
      </c>
      <c r="B1105" s="2">
        <v>0.18</v>
      </c>
      <c r="C1105" s="2">
        <v>1</v>
      </c>
      <c r="D1105" s="2" t="str">
        <f t="shared" si="571"/>
        <v>Varela et al., 2016; https://doi.org/10.1002/2015GB005277</v>
      </c>
      <c r="E1105" s="2" t="s">
        <v>32</v>
      </c>
      <c r="F1105" s="2">
        <v>75.2</v>
      </c>
      <c r="G1105" s="2">
        <v>-137.4</v>
      </c>
      <c r="H1105" s="19">
        <v>1200</v>
      </c>
    </row>
    <row r="1106" spans="1:8" ht="12.5">
      <c r="A1106" s="19">
        <v>1.85</v>
      </c>
      <c r="B1106" s="2">
        <v>0.18</v>
      </c>
      <c r="C1106" s="2">
        <v>1</v>
      </c>
      <c r="D1106" s="2" t="str">
        <f t="shared" si="571"/>
        <v>Varela et al., 2016; https://doi.org/10.1002/2015GB005277</v>
      </c>
      <c r="E1106" s="2" t="s">
        <v>32</v>
      </c>
      <c r="F1106" s="2">
        <v>75.2</v>
      </c>
      <c r="G1106" s="2">
        <v>-137.4</v>
      </c>
      <c r="H1106" s="19">
        <v>1400</v>
      </c>
    </row>
    <row r="1107" spans="1:8" ht="12.5">
      <c r="A1107" s="19">
        <v>1.98</v>
      </c>
      <c r="B1107" s="2">
        <v>0.18</v>
      </c>
      <c r="C1107" s="2">
        <v>1</v>
      </c>
      <c r="D1107" s="2" t="str">
        <f t="shared" si="571"/>
        <v>Varela et al., 2016; https://doi.org/10.1002/2015GB005277</v>
      </c>
      <c r="E1107" s="2" t="s">
        <v>32</v>
      </c>
      <c r="F1107" s="2">
        <v>75.2</v>
      </c>
      <c r="G1107" s="2">
        <v>-137.4</v>
      </c>
      <c r="H1107" s="19">
        <v>1800</v>
      </c>
    </row>
    <row r="1108" spans="1:8" ht="12.5">
      <c r="A1108" s="19">
        <v>2.1</v>
      </c>
      <c r="B1108" s="2">
        <v>0.18</v>
      </c>
      <c r="C1108" s="2">
        <v>1</v>
      </c>
      <c r="D1108" s="2" t="str">
        <f t="shared" si="571"/>
        <v>Varela et al., 2016; https://doi.org/10.1002/2015GB005277</v>
      </c>
      <c r="E1108" s="2" t="s">
        <v>32</v>
      </c>
      <c r="F1108" s="2">
        <v>75.2</v>
      </c>
      <c r="G1108" s="2">
        <v>-137.4</v>
      </c>
      <c r="H1108" s="19">
        <v>2000</v>
      </c>
    </row>
    <row r="1109" spans="1:8" ht="12.5">
      <c r="A1109" s="19">
        <v>1.91</v>
      </c>
      <c r="B1109" s="2">
        <v>0.18</v>
      </c>
      <c r="C1109" s="2">
        <v>1</v>
      </c>
      <c r="D1109" s="2" t="str">
        <f t="shared" si="571"/>
        <v>Varela et al., 2016; https://doi.org/10.1002/2015GB005277</v>
      </c>
      <c r="E1109" s="2" t="s">
        <v>32</v>
      </c>
      <c r="F1109" s="2">
        <v>75.2</v>
      </c>
      <c r="G1109" s="2">
        <v>-137.4</v>
      </c>
      <c r="H1109" s="19">
        <v>2250</v>
      </c>
    </row>
    <row r="1110" spans="1:8" ht="12.5">
      <c r="A1110" s="19">
        <v>1.9</v>
      </c>
      <c r="B1110" s="2">
        <v>0.18</v>
      </c>
      <c r="C1110" s="2">
        <v>1</v>
      </c>
      <c r="D1110" s="2" t="str">
        <f t="shared" si="571"/>
        <v>Varela et al., 2016; https://doi.org/10.1002/2015GB005277</v>
      </c>
      <c r="E1110" s="2" t="s">
        <v>32</v>
      </c>
      <c r="F1110" s="2">
        <v>75.2</v>
      </c>
      <c r="G1110" s="2">
        <v>-137.4</v>
      </c>
      <c r="H1110" s="19">
        <v>2500</v>
      </c>
    </row>
    <row r="1111" spans="1:8" ht="12.5">
      <c r="A1111" s="19">
        <v>1.86</v>
      </c>
      <c r="B1111" s="2">
        <v>0.18</v>
      </c>
      <c r="C1111" s="2">
        <v>1</v>
      </c>
      <c r="D1111" s="2" t="str">
        <f t="shared" si="571"/>
        <v>Varela et al., 2016; https://doi.org/10.1002/2015GB005277</v>
      </c>
      <c r="E1111" s="2" t="s">
        <v>32</v>
      </c>
      <c r="F1111" s="2">
        <v>75.2</v>
      </c>
      <c r="G1111" s="2">
        <v>-137.4</v>
      </c>
      <c r="H1111" s="19">
        <v>2750</v>
      </c>
    </row>
    <row r="1112" spans="1:8" ht="12.5">
      <c r="A1112" s="19">
        <v>1.91</v>
      </c>
      <c r="B1112" s="2">
        <v>0.18</v>
      </c>
      <c r="C1112" s="2">
        <v>1</v>
      </c>
      <c r="D1112" s="2" t="str">
        <f t="shared" si="571"/>
        <v>Varela et al., 2016; https://doi.org/10.1002/2015GB005277</v>
      </c>
      <c r="E1112" s="2" t="s">
        <v>32</v>
      </c>
      <c r="F1112" s="2">
        <v>75.2</v>
      </c>
      <c r="G1112" s="2">
        <v>-137.4</v>
      </c>
      <c r="H1112" s="19">
        <v>3000</v>
      </c>
    </row>
    <row r="1113" spans="1:8" ht="14.5">
      <c r="A1113" s="20">
        <v>2.4500000000000002</v>
      </c>
      <c r="B1113" s="20">
        <v>0.06</v>
      </c>
      <c r="C1113" s="2">
        <v>2</v>
      </c>
      <c r="D1113" s="2" t="s">
        <v>50</v>
      </c>
      <c r="E1113" s="2" t="s">
        <v>51</v>
      </c>
      <c r="F1113" s="2">
        <v>5.8129999999999997</v>
      </c>
      <c r="G1113" s="2">
        <v>86.997</v>
      </c>
      <c r="H1113" s="20">
        <v>5</v>
      </c>
    </row>
    <row r="1114" spans="1:8" ht="14.5">
      <c r="A1114" s="20">
        <v>1.85</v>
      </c>
      <c r="B1114" s="20">
        <v>0.04</v>
      </c>
      <c r="C1114" s="2">
        <v>2</v>
      </c>
      <c r="D1114" s="2" t="str">
        <f t="shared" ref="D1114:D1262" si="572">D1113</f>
        <v>Sing et al., 2015, https://doi.org/10.1016/j.gca.2014.12.019</v>
      </c>
      <c r="E1114" s="2" t="s">
        <v>51</v>
      </c>
      <c r="F1114" s="2">
        <v>5.8129999999999997</v>
      </c>
      <c r="G1114" s="2">
        <v>86.997</v>
      </c>
      <c r="H1114" s="20">
        <v>60</v>
      </c>
    </row>
    <row r="1115" spans="1:8" ht="14.5">
      <c r="A1115" s="20">
        <v>1.7</v>
      </c>
      <c r="B1115" s="20">
        <v>0.03</v>
      </c>
      <c r="C1115" s="2">
        <v>2</v>
      </c>
      <c r="D1115" s="2" t="str">
        <f t="shared" si="572"/>
        <v>Sing et al., 2015, https://doi.org/10.1016/j.gca.2014.12.019</v>
      </c>
      <c r="E1115" s="2" t="s">
        <v>51</v>
      </c>
      <c r="F1115" s="2">
        <v>5.8129999999999997</v>
      </c>
      <c r="G1115" s="2">
        <v>86.997</v>
      </c>
      <c r="H1115" s="20">
        <v>130</v>
      </c>
    </row>
    <row r="1116" spans="1:8" ht="14.5">
      <c r="A1116" s="20">
        <v>1.64</v>
      </c>
      <c r="B1116" s="20">
        <v>0.03</v>
      </c>
      <c r="C1116" s="2">
        <v>2</v>
      </c>
      <c r="D1116" s="2" t="str">
        <f t="shared" si="572"/>
        <v>Sing et al., 2015, https://doi.org/10.1016/j.gca.2014.12.019</v>
      </c>
      <c r="E1116" s="2" t="s">
        <v>51</v>
      </c>
      <c r="F1116" s="2">
        <v>5.8129999999999997</v>
      </c>
      <c r="G1116" s="2">
        <v>86.997</v>
      </c>
      <c r="H1116" s="20">
        <v>200</v>
      </c>
    </row>
    <row r="1117" spans="1:8" ht="14.5">
      <c r="A1117" s="20">
        <v>1.61</v>
      </c>
      <c r="B1117" s="20">
        <v>0.03</v>
      </c>
      <c r="C1117" s="2">
        <v>2</v>
      </c>
      <c r="D1117" s="2" t="str">
        <f t="shared" si="572"/>
        <v>Sing et al., 2015, https://doi.org/10.1016/j.gca.2014.12.019</v>
      </c>
      <c r="E1117" s="2" t="s">
        <v>51</v>
      </c>
      <c r="F1117" s="2">
        <v>5.8129999999999997</v>
      </c>
      <c r="G1117" s="2">
        <v>86.997</v>
      </c>
      <c r="H1117" s="20">
        <v>290</v>
      </c>
    </row>
    <row r="1118" spans="1:8" ht="14.5">
      <c r="A1118" s="20">
        <v>1.56</v>
      </c>
      <c r="B1118" s="20">
        <v>0.02</v>
      </c>
      <c r="C1118" s="2">
        <v>2</v>
      </c>
      <c r="D1118" s="2" t="str">
        <f t="shared" si="572"/>
        <v>Sing et al., 2015, https://doi.org/10.1016/j.gca.2014.12.019</v>
      </c>
      <c r="E1118" s="2" t="s">
        <v>51</v>
      </c>
      <c r="F1118" s="2">
        <v>5.8129999999999997</v>
      </c>
      <c r="G1118" s="2">
        <v>86.997</v>
      </c>
      <c r="H1118" s="20">
        <v>380</v>
      </c>
    </row>
    <row r="1119" spans="1:8" ht="14.5">
      <c r="A1119" s="20">
        <v>1.55</v>
      </c>
      <c r="B1119" s="20">
        <v>0.03</v>
      </c>
      <c r="C1119" s="2">
        <v>2</v>
      </c>
      <c r="D1119" s="2" t="str">
        <f t="shared" si="572"/>
        <v>Sing et al., 2015, https://doi.org/10.1016/j.gca.2014.12.019</v>
      </c>
      <c r="E1119" s="2" t="s">
        <v>51</v>
      </c>
      <c r="F1119" s="2">
        <v>5.8129999999999997</v>
      </c>
      <c r="G1119" s="2">
        <v>86.997</v>
      </c>
      <c r="H1119" s="20">
        <v>460</v>
      </c>
    </row>
    <row r="1120" spans="1:8" ht="14.5">
      <c r="A1120" s="20">
        <v>1.53</v>
      </c>
      <c r="B1120" s="20">
        <v>0.03</v>
      </c>
      <c r="C1120" s="2">
        <v>2</v>
      </c>
      <c r="D1120" s="2" t="str">
        <f t="shared" si="572"/>
        <v>Sing et al., 2015, https://doi.org/10.1016/j.gca.2014.12.019</v>
      </c>
      <c r="E1120" s="2" t="s">
        <v>51</v>
      </c>
      <c r="F1120" s="2">
        <v>5.8129999999999997</v>
      </c>
      <c r="G1120" s="2">
        <v>86.997</v>
      </c>
      <c r="H1120" s="20">
        <v>600</v>
      </c>
    </row>
    <row r="1121" spans="1:8" ht="14.5">
      <c r="A1121" s="20">
        <v>1.61</v>
      </c>
      <c r="B1121" s="20">
        <v>0.04</v>
      </c>
      <c r="C1121" s="2">
        <v>2</v>
      </c>
      <c r="D1121" s="2" t="str">
        <f t="shared" si="572"/>
        <v>Sing et al., 2015, https://doi.org/10.1016/j.gca.2014.12.019</v>
      </c>
      <c r="E1121" s="2" t="s">
        <v>51</v>
      </c>
      <c r="F1121" s="2">
        <v>5.8129999999999997</v>
      </c>
      <c r="G1121" s="2">
        <v>86.997</v>
      </c>
      <c r="H1121" s="20">
        <v>800</v>
      </c>
    </row>
    <row r="1122" spans="1:8" ht="14.5">
      <c r="A1122" s="20">
        <v>1.52</v>
      </c>
      <c r="B1122" s="20">
        <v>0.05</v>
      </c>
      <c r="C1122" s="2">
        <v>2</v>
      </c>
      <c r="D1122" s="2" t="str">
        <f t="shared" si="572"/>
        <v>Sing et al., 2015, https://doi.org/10.1016/j.gca.2014.12.019</v>
      </c>
      <c r="E1122" s="2" t="s">
        <v>51</v>
      </c>
      <c r="F1122" s="2">
        <v>5.8129999999999997</v>
      </c>
      <c r="G1122" s="2">
        <v>86.997</v>
      </c>
      <c r="H1122" s="20">
        <v>800</v>
      </c>
    </row>
    <row r="1123" spans="1:8" ht="14.5">
      <c r="A1123" s="20">
        <v>1.58</v>
      </c>
      <c r="B1123" s="20">
        <v>0.04</v>
      </c>
      <c r="C1123" s="2">
        <v>2</v>
      </c>
      <c r="D1123" s="2" t="str">
        <f t="shared" si="572"/>
        <v>Sing et al., 2015, https://doi.org/10.1016/j.gca.2014.12.019</v>
      </c>
      <c r="E1123" s="2" t="s">
        <v>51</v>
      </c>
      <c r="F1123" s="2">
        <v>5.8129999999999997</v>
      </c>
      <c r="G1123" s="2">
        <v>86.997</v>
      </c>
      <c r="H1123" s="20">
        <v>1000</v>
      </c>
    </row>
    <row r="1124" spans="1:8" ht="14.5">
      <c r="A1124" s="20">
        <v>1.34</v>
      </c>
      <c r="B1124" s="20">
        <v>0.05</v>
      </c>
      <c r="C1124" s="2">
        <v>2</v>
      </c>
      <c r="D1124" s="2" t="str">
        <f t="shared" si="572"/>
        <v>Sing et al., 2015, https://doi.org/10.1016/j.gca.2014.12.019</v>
      </c>
      <c r="E1124" s="2" t="s">
        <v>51</v>
      </c>
      <c r="F1124" s="2">
        <v>5.8129999999999997</v>
      </c>
      <c r="G1124" s="2">
        <v>86.997</v>
      </c>
      <c r="H1124" s="20">
        <v>1200</v>
      </c>
    </row>
    <row r="1125" spans="1:8" ht="14.5">
      <c r="A1125" s="20">
        <v>1.35</v>
      </c>
      <c r="B1125" s="20">
        <v>0.03</v>
      </c>
      <c r="C1125" s="2">
        <v>2</v>
      </c>
      <c r="D1125" s="2" t="str">
        <f t="shared" si="572"/>
        <v>Sing et al., 2015, https://doi.org/10.1016/j.gca.2014.12.019</v>
      </c>
      <c r="E1125" s="2" t="s">
        <v>51</v>
      </c>
      <c r="F1125" s="2">
        <v>5.8129999999999997</v>
      </c>
      <c r="G1125" s="2">
        <v>86.997</v>
      </c>
      <c r="H1125" s="20">
        <v>1400</v>
      </c>
    </row>
    <row r="1126" spans="1:8" ht="14.5">
      <c r="A1126" s="20">
        <v>1.27</v>
      </c>
      <c r="B1126" s="20">
        <v>0.03</v>
      </c>
      <c r="C1126" s="2">
        <v>2</v>
      </c>
      <c r="D1126" s="2" t="str">
        <f t="shared" si="572"/>
        <v>Sing et al., 2015, https://doi.org/10.1016/j.gca.2014.12.019</v>
      </c>
      <c r="E1126" s="2" t="s">
        <v>51</v>
      </c>
      <c r="F1126" s="2">
        <v>5.8129999999999997</v>
      </c>
      <c r="G1126" s="2">
        <v>86.997</v>
      </c>
      <c r="H1126" s="20">
        <v>1700</v>
      </c>
    </row>
    <row r="1127" spans="1:8" ht="14.5">
      <c r="A1127" s="20">
        <v>1.28</v>
      </c>
      <c r="B1127" s="20">
        <v>0.03</v>
      </c>
      <c r="C1127" s="2">
        <v>2</v>
      </c>
      <c r="D1127" s="2" t="str">
        <f t="shared" si="572"/>
        <v>Sing et al., 2015, https://doi.org/10.1016/j.gca.2014.12.019</v>
      </c>
      <c r="E1127" s="2" t="s">
        <v>51</v>
      </c>
      <c r="F1127" s="2">
        <v>5.8129999999999997</v>
      </c>
      <c r="G1127" s="2">
        <v>86.997</v>
      </c>
      <c r="H1127" s="20">
        <v>1700</v>
      </c>
    </row>
    <row r="1128" spans="1:8" ht="14.5">
      <c r="A1128" s="20">
        <v>1.29</v>
      </c>
      <c r="B1128" s="20">
        <v>0.05</v>
      </c>
      <c r="C1128" s="2">
        <v>2</v>
      </c>
      <c r="D1128" s="2" t="str">
        <f t="shared" si="572"/>
        <v>Sing et al., 2015, https://doi.org/10.1016/j.gca.2014.12.019</v>
      </c>
      <c r="E1128" s="2" t="s">
        <v>51</v>
      </c>
      <c r="F1128" s="2">
        <v>5.8129999999999997</v>
      </c>
      <c r="G1128" s="2">
        <v>86.997</v>
      </c>
      <c r="H1128" s="20">
        <v>2000</v>
      </c>
    </row>
    <row r="1129" spans="1:8" ht="14.5">
      <c r="A1129" s="20">
        <v>1.35</v>
      </c>
      <c r="B1129" s="20">
        <v>0.05</v>
      </c>
      <c r="C1129" s="2">
        <v>2</v>
      </c>
      <c r="D1129" s="2" t="str">
        <f t="shared" si="572"/>
        <v>Sing et al., 2015, https://doi.org/10.1016/j.gca.2014.12.019</v>
      </c>
      <c r="E1129" s="2" t="s">
        <v>51</v>
      </c>
      <c r="F1129" s="2">
        <v>5.8129999999999997</v>
      </c>
      <c r="G1129" s="2">
        <v>86.997</v>
      </c>
      <c r="H1129" s="20">
        <v>2000</v>
      </c>
    </row>
    <row r="1130" spans="1:8" ht="14.5">
      <c r="A1130" s="20">
        <v>1.36</v>
      </c>
      <c r="B1130" s="20">
        <v>0.06</v>
      </c>
      <c r="C1130" s="2">
        <v>2</v>
      </c>
      <c r="D1130" s="2" t="str">
        <f t="shared" si="572"/>
        <v>Sing et al., 2015, https://doi.org/10.1016/j.gca.2014.12.019</v>
      </c>
      <c r="E1130" s="2" t="s">
        <v>51</v>
      </c>
      <c r="F1130" s="2">
        <v>5.8129999999999997</v>
      </c>
      <c r="G1130" s="2">
        <v>86.997</v>
      </c>
      <c r="H1130" s="20">
        <v>2300</v>
      </c>
    </row>
    <row r="1131" spans="1:8" ht="14.5">
      <c r="A1131" s="20">
        <v>1.32</v>
      </c>
      <c r="B1131" s="20">
        <v>0.04</v>
      </c>
      <c r="C1131" s="2">
        <v>2</v>
      </c>
      <c r="D1131" s="2" t="str">
        <f t="shared" si="572"/>
        <v>Sing et al., 2015, https://doi.org/10.1016/j.gca.2014.12.019</v>
      </c>
      <c r="E1131" s="2" t="s">
        <v>51</v>
      </c>
      <c r="F1131" s="2">
        <v>5.8129999999999997</v>
      </c>
      <c r="G1131" s="2">
        <v>86.997</v>
      </c>
      <c r="H1131" s="20">
        <v>2600</v>
      </c>
    </row>
    <row r="1132" spans="1:8" ht="14.5">
      <c r="A1132" s="20">
        <v>1.3</v>
      </c>
      <c r="B1132" s="20">
        <v>7.0000000000000007E-2</v>
      </c>
      <c r="C1132" s="2">
        <v>2</v>
      </c>
      <c r="D1132" s="2" t="str">
        <f t="shared" si="572"/>
        <v>Sing et al., 2015, https://doi.org/10.1016/j.gca.2014.12.019</v>
      </c>
      <c r="E1132" s="2" t="s">
        <v>51</v>
      </c>
      <c r="F1132" s="2">
        <v>5.8129999999999997</v>
      </c>
      <c r="G1132" s="2">
        <v>86.997</v>
      </c>
      <c r="H1132" s="20">
        <v>2900</v>
      </c>
    </row>
    <row r="1133" spans="1:8" ht="14.5">
      <c r="A1133" s="20">
        <v>1.39</v>
      </c>
      <c r="B1133" s="20">
        <v>7.0000000000000007E-2</v>
      </c>
      <c r="C1133" s="2">
        <v>2</v>
      </c>
      <c r="D1133" s="2" t="str">
        <f t="shared" si="572"/>
        <v>Sing et al., 2015, https://doi.org/10.1016/j.gca.2014.12.019</v>
      </c>
      <c r="E1133" s="2" t="s">
        <v>51</v>
      </c>
      <c r="F1133" s="2">
        <v>5.8129999999999997</v>
      </c>
      <c r="G1133" s="2">
        <v>86.997</v>
      </c>
      <c r="H1133" s="20">
        <v>3200</v>
      </c>
    </row>
    <row r="1134" spans="1:8" ht="14.5">
      <c r="A1134" s="20">
        <v>1.32</v>
      </c>
      <c r="B1134" s="20">
        <v>0.05</v>
      </c>
      <c r="C1134" s="2">
        <v>2</v>
      </c>
      <c r="D1134" s="2" t="str">
        <f t="shared" si="572"/>
        <v>Sing et al., 2015, https://doi.org/10.1016/j.gca.2014.12.019</v>
      </c>
      <c r="E1134" s="2" t="s">
        <v>51</v>
      </c>
      <c r="F1134" s="2">
        <v>5.8129999999999997</v>
      </c>
      <c r="G1134" s="2">
        <v>86.997</v>
      </c>
      <c r="H1134" s="20">
        <v>3500</v>
      </c>
    </row>
    <row r="1135" spans="1:8" ht="14.5">
      <c r="A1135" s="20">
        <v>1.34</v>
      </c>
      <c r="B1135" s="20">
        <v>0.05</v>
      </c>
      <c r="C1135" s="2">
        <v>2</v>
      </c>
      <c r="D1135" s="2" t="str">
        <f t="shared" si="572"/>
        <v>Sing et al., 2015, https://doi.org/10.1016/j.gca.2014.12.019</v>
      </c>
      <c r="E1135" s="2" t="s">
        <v>51</v>
      </c>
      <c r="F1135" s="2">
        <v>5.8129999999999997</v>
      </c>
      <c r="G1135" s="2">
        <v>86.997</v>
      </c>
      <c r="H1135" s="20">
        <v>3800</v>
      </c>
    </row>
    <row r="1136" spans="1:8" ht="14.5">
      <c r="A1136" s="20">
        <v>1.24</v>
      </c>
      <c r="B1136" s="20">
        <v>7.0000000000000007E-2</v>
      </c>
      <c r="C1136" s="2">
        <v>2</v>
      </c>
      <c r="D1136" s="2" t="str">
        <f t="shared" si="572"/>
        <v>Sing et al., 2015, https://doi.org/10.1016/j.gca.2014.12.019</v>
      </c>
      <c r="E1136" s="2" t="s">
        <v>51</v>
      </c>
      <c r="F1136" s="2">
        <v>5.8129999999999997</v>
      </c>
      <c r="G1136" s="2">
        <v>86.997</v>
      </c>
      <c r="H1136" s="20">
        <v>3800</v>
      </c>
    </row>
    <row r="1137" spans="1:8" ht="14.5">
      <c r="A1137" s="20">
        <v>2.27</v>
      </c>
      <c r="B1137" s="20">
        <v>0.04</v>
      </c>
      <c r="C1137" s="2">
        <v>2</v>
      </c>
      <c r="D1137" s="2" t="str">
        <f t="shared" si="572"/>
        <v>Sing et al., 2015, https://doi.org/10.1016/j.gca.2014.12.019</v>
      </c>
      <c r="E1137" s="2" t="s">
        <v>51</v>
      </c>
      <c r="F1137" s="2">
        <v>8.4939999999999998</v>
      </c>
      <c r="G1137" s="2">
        <v>87.007000000000005</v>
      </c>
      <c r="H1137" s="20">
        <v>5</v>
      </c>
    </row>
    <row r="1138" spans="1:8" ht="14.5">
      <c r="A1138" s="20">
        <v>2.35</v>
      </c>
      <c r="B1138" s="20">
        <v>0.05</v>
      </c>
      <c r="C1138" s="2">
        <v>2</v>
      </c>
      <c r="D1138" s="2" t="str">
        <f t="shared" si="572"/>
        <v>Sing et al., 2015, https://doi.org/10.1016/j.gca.2014.12.019</v>
      </c>
      <c r="E1138" s="2" t="s">
        <v>51</v>
      </c>
      <c r="F1138" s="2">
        <v>8.4939999999999998</v>
      </c>
      <c r="G1138" s="2">
        <v>87.007000000000005</v>
      </c>
      <c r="H1138" s="20">
        <v>70</v>
      </c>
    </row>
    <row r="1139" spans="1:8" ht="14.5">
      <c r="A1139" s="20">
        <v>1.94</v>
      </c>
      <c r="B1139" s="20">
        <v>0.05</v>
      </c>
      <c r="C1139" s="2">
        <v>2</v>
      </c>
      <c r="D1139" s="2" t="str">
        <f t="shared" si="572"/>
        <v>Sing et al., 2015, https://doi.org/10.1016/j.gca.2014.12.019</v>
      </c>
      <c r="E1139" s="2" t="s">
        <v>51</v>
      </c>
      <c r="F1139" s="2">
        <v>8.4939999999999998</v>
      </c>
      <c r="G1139" s="2">
        <v>87.007000000000005</v>
      </c>
      <c r="H1139" s="20">
        <v>160</v>
      </c>
    </row>
    <row r="1140" spans="1:8" ht="14.5">
      <c r="A1140" s="20">
        <v>1.65</v>
      </c>
      <c r="B1140" s="20">
        <v>0.04</v>
      </c>
      <c r="C1140" s="2">
        <v>2</v>
      </c>
      <c r="D1140" s="2" t="str">
        <f t="shared" si="572"/>
        <v>Sing et al., 2015, https://doi.org/10.1016/j.gca.2014.12.019</v>
      </c>
      <c r="E1140" s="2" t="s">
        <v>51</v>
      </c>
      <c r="F1140" s="2">
        <v>8.4939999999999998</v>
      </c>
      <c r="G1140" s="2">
        <v>87.007000000000005</v>
      </c>
      <c r="H1140" s="20">
        <v>300</v>
      </c>
    </row>
    <row r="1141" spans="1:8" ht="14.5">
      <c r="A1141" s="20">
        <v>1.68</v>
      </c>
      <c r="B1141" s="20">
        <v>0.04</v>
      </c>
      <c r="C1141" s="2">
        <v>2</v>
      </c>
      <c r="D1141" s="2" t="str">
        <f t="shared" si="572"/>
        <v>Sing et al., 2015, https://doi.org/10.1016/j.gca.2014.12.019</v>
      </c>
      <c r="E1141" s="2" t="s">
        <v>51</v>
      </c>
      <c r="F1141" s="2">
        <v>8.4939999999999998</v>
      </c>
      <c r="G1141" s="2">
        <v>87.007000000000005</v>
      </c>
      <c r="H1141" s="20">
        <v>400</v>
      </c>
    </row>
    <row r="1142" spans="1:8" ht="14.5">
      <c r="A1142" s="20">
        <v>1.79</v>
      </c>
      <c r="B1142" s="20">
        <v>7.0000000000000007E-2</v>
      </c>
      <c r="C1142" s="2">
        <v>2</v>
      </c>
      <c r="D1142" s="2" t="str">
        <f t="shared" si="572"/>
        <v>Sing et al., 2015, https://doi.org/10.1016/j.gca.2014.12.019</v>
      </c>
      <c r="E1142" s="2" t="s">
        <v>51</v>
      </c>
      <c r="F1142" s="2">
        <v>8.4939999999999998</v>
      </c>
      <c r="G1142" s="2">
        <v>87.007000000000005</v>
      </c>
      <c r="H1142" s="20">
        <v>400</v>
      </c>
    </row>
    <row r="1143" spans="1:8" ht="14.5">
      <c r="A1143" s="20">
        <v>1.39</v>
      </c>
      <c r="B1143" s="20">
        <v>0.06</v>
      </c>
      <c r="C1143" s="2">
        <v>2</v>
      </c>
      <c r="D1143" s="2" t="str">
        <f t="shared" si="572"/>
        <v>Sing et al., 2015, https://doi.org/10.1016/j.gca.2014.12.019</v>
      </c>
      <c r="E1143" s="2" t="s">
        <v>51</v>
      </c>
      <c r="F1143" s="2">
        <v>8.4939999999999998</v>
      </c>
      <c r="G1143" s="2">
        <v>87.007000000000005</v>
      </c>
      <c r="H1143" s="20">
        <v>600</v>
      </c>
    </row>
    <row r="1144" spans="1:8" ht="14.5">
      <c r="A1144" s="20">
        <v>1.41</v>
      </c>
      <c r="B1144" s="20">
        <v>7.0000000000000007E-2</v>
      </c>
      <c r="C1144" s="2">
        <v>2</v>
      </c>
      <c r="D1144" s="2" t="str">
        <f t="shared" si="572"/>
        <v>Sing et al., 2015, https://doi.org/10.1016/j.gca.2014.12.019</v>
      </c>
      <c r="E1144" s="2" t="s">
        <v>51</v>
      </c>
      <c r="F1144" s="2">
        <v>8.4939999999999998</v>
      </c>
      <c r="G1144" s="2">
        <v>87.007000000000005</v>
      </c>
      <c r="H1144" s="20">
        <v>800</v>
      </c>
    </row>
    <row r="1145" spans="1:8" ht="14.5">
      <c r="A1145" s="20">
        <v>1.42</v>
      </c>
      <c r="B1145" s="20">
        <v>0.08</v>
      </c>
      <c r="C1145" s="2">
        <v>2</v>
      </c>
      <c r="D1145" s="2" t="str">
        <f t="shared" si="572"/>
        <v>Sing et al., 2015, https://doi.org/10.1016/j.gca.2014.12.019</v>
      </c>
      <c r="E1145" s="2" t="s">
        <v>51</v>
      </c>
      <c r="F1145" s="2">
        <v>8.4939999999999998</v>
      </c>
      <c r="G1145" s="2">
        <v>87.007000000000005</v>
      </c>
      <c r="H1145" s="20">
        <v>900</v>
      </c>
    </row>
    <row r="1146" spans="1:8" ht="14.5">
      <c r="A1146" s="20">
        <v>1.42</v>
      </c>
      <c r="B1146" s="20">
        <v>0.04</v>
      </c>
      <c r="C1146" s="2">
        <v>2</v>
      </c>
      <c r="D1146" s="2" t="str">
        <f t="shared" si="572"/>
        <v>Sing et al., 2015, https://doi.org/10.1016/j.gca.2014.12.019</v>
      </c>
      <c r="E1146" s="2" t="s">
        <v>51</v>
      </c>
      <c r="F1146" s="2">
        <v>8.4939999999999998</v>
      </c>
      <c r="G1146" s="2">
        <v>87.007000000000005</v>
      </c>
      <c r="H1146" s="20">
        <v>1000</v>
      </c>
    </row>
    <row r="1147" spans="1:8" ht="14.5">
      <c r="A1147" s="20">
        <v>1.46</v>
      </c>
      <c r="B1147" s="20">
        <v>0.04</v>
      </c>
      <c r="C1147" s="2">
        <v>2</v>
      </c>
      <c r="D1147" s="2" t="str">
        <f t="shared" si="572"/>
        <v>Sing et al., 2015, https://doi.org/10.1016/j.gca.2014.12.019</v>
      </c>
      <c r="E1147" s="2" t="s">
        <v>51</v>
      </c>
      <c r="F1147" s="2">
        <v>8.4939999999999998</v>
      </c>
      <c r="G1147" s="2">
        <v>87.007000000000005</v>
      </c>
      <c r="H1147" s="20">
        <v>1300</v>
      </c>
    </row>
    <row r="1148" spans="1:8" ht="14.5">
      <c r="A1148" s="20">
        <v>1.52</v>
      </c>
      <c r="B1148" s="20">
        <v>0.06</v>
      </c>
      <c r="C1148" s="2">
        <v>2</v>
      </c>
      <c r="D1148" s="2" t="str">
        <f t="shared" si="572"/>
        <v>Sing et al., 2015, https://doi.org/10.1016/j.gca.2014.12.019</v>
      </c>
      <c r="E1148" s="2" t="s">
        <v>51</v>
      </c>
      <c r="F1148" s="2">
        <v>8.4939999999999998</v>
      </c>
      <c r="G1148" s="2">
        <v>87.007000000000005</v>
      </c>
      <c r="H1148" s="20">
        <v>1500</v>
      </c>
    </row>
    <row r="1149" spans="1:8" ht="14.5">
      <c r="A1149" s="20">
        <v>1.52</v>
      </c>
      <c r="B1149" s="20">
        <v>7.0000000000000007E-2</v>
      </c>
      <c r="C1149" s="2">
        <v>2</v>
      </c>
      <c r="D1149" s="2" t="str">
        <f t="shared" si="572"/>
        <v>Sing et al., 2015, https://doi.org/10.1016/j.gca.2014.12.019</v>
      </c>
      <c r="E1149" s="2" t="s">
        <v>51</v>
      </c>
      <c r="F1149" s="2">
        <v>8.4939999999999998</v>
      </c>
      <c r="G1149" s="2">
        <v>87.007000000000005</v>
      </c>
      <c r="H1149" s="20">
        <v>1500</v>
      </c>
    </row>
    <row r="1150" spans="1:8" ht="14.5">
      <c r="A1150" s="20">
        <v>1.38</v>
      </c>
      <c r="B1150" s="20">
        <v>0.04</v>
      </c>
      <c r="C1150" s="2">
        <v>2</v>
      </c>
      <c r="D1150" s="2" t="str">
        <f t="shared" si="572"/>
        <v>Sing et al., 2015, https://doi.org/10.1016/j.gca.2014.12.019</v>
      </c>
      <c r="E1150" s="2" t="s">
        <v>51</v>
      </c>
      <c r="F1150" s="2">
        <v>8.4939999999999998</v>
      </c>
      <c r="G1150" s="2">
        <v>87.007000000000005</v>
      </c>
      <c r="H1150" s="20">
        <v>2100</v>
      </c>
    </row>
    <row r="1151" spans="1:8" ht="14.5">
      <c r="A1151" s="20">
        <v>1.28</v>
      </c>
      <c r="B1151" s="20">
        <v>0.05</v>
      </c>
      <c r="C1151" s="2">
        <v>2</v>
      </c>
      <c r="D1151" s="2" t="str">
        <f t="shared" si="572"/>
        <v>Sing et al., 2015, https://doi.org/10.1016/j.gca.2014.12.019</v>
      </c>
      <c r="E1151" s="2" t="s">
        <v>51</v>
      </c>
      <c r="F1151" s="2">
        <v>8.4939999999999998</v>
      </c>
      <c r="G1151" s="2">
        <v>87.007000000000005</v>
      </c>
      <c r="H1151" s="20">
        <v>2700</v>
      </c>
    </row>
    <row r="1152" spans="1:8" ht="14.5">
      <c r="A1152" s="20">
        <v>1.29</v>
      </c>
      <c r="B1152" s="20">
        <v>0.05</v>
      </c>
      <c r="C1152" s="2">
        <v>2</v>
      </c>
      <c r="D1152" s="2" t="str">
        <f t="shared" si="572"/>
        <v>Sing et al., 2015, https://doi.org/10.1016/j.gca.2014.12.019</v>
      </c>
      <c r="E1152" s="2" t="s">
        <v>51</v>
      </c>
      <c r="F1152" s="2">
        <v>8.4939999999999998</v>
      </c>
      <c r="G1152" s="2">
        <v>87.007000000000005</v>
      </c>
      <c r="H1152" s="20">
        <v>3300</v>
      </c>
    </row>
    <row r="1153" spans="1:8" ht="14.5">
      <c r="A1153" s="20">
        <v>1.21</v>
      </c>
      <c r="B1153" s="20">
        <v>0.04</v>
      </c>
      <c r="C1153" s="2">
        <v>2</v>
      </c>
      <c r="D1153" s="2" t="str">
        <f t="shared" si="572"/>
        <v>Sing et al., 2015, https://doi.org/10.1016/j.gca.2014.12.019</v>
      </c>
      <c r="E1153" s="2" t="s">
        <v>51</v>
      </c>
      <c r="F1153" s="2">
        <v>8.4939999999999998</v>
      </c>
      <c r="G1153" s="2">
        <v>87.007000000000005</v>
      </c>
      <c r="H1153" s="20">
        <v>3550</v>
      </c>
    </row>
    <row r="1154" spans="1:8" ht="14.5">
      <c r="A1154" s="20">
        <v>1.29</v>
      </c>
      <c r="B1154" s="20">
        <v>0.04</v>
      </c>
      <c r="C1154" s="2">
        <v>2</v>
      </c>
      <c r="D1154" s="2" t="str">
        <f t="shared" si="572"/>
        <v>Sing et al., 2015, https://doi.org/10.1016/j.gca.2014.12.019</v>
      </c>
      <c r="E1154" s="2" t="s">
        <v>51</v>
      </c>
      <c r="F1154" s="2">
        <v>8.4939999999999998</v>
      </c>
      <c r="G1154" s="2">
        <v>87.007000000000005</v>
      </c>
      <c r="H1154" s="20">
        <v>3550</v>
      </c>
    </row>
    <row r="1155" spans="1:8" ht="14.5">
      <c r="A1155" s="20">
        <v>2.96</v>
      </c>
      <c r="B1155" s="20">
        <v>0.04</v>
      </c>
      <c r="C1155" s="2">
        <v>2</v>
      </c>
      <c r="D1155" s="2" t="str">
        <f t="shared" si="572"/>
        <v>Sing et al., 2015, https://doi.org/10.1016/j.gca.2014.12.019</v>
      </c>
      <c r="E1155" s="2" t="s">
        <v>51</v>
      </c>
      <c r="F1155" s="2">
        <v>11.27</v>
      </c>
      <c r="G1155" s="2">
        <v>86.99</v>
      </c>
      <c r="H1155" s="20">
        <v>5</v>
      </c>
    </row>
    <row r="1156" spans="1:8" ht="14.5">
      <c r="A1156" s="20">
        <v>2.66</v>
      </c>
      <c r="B1156" s="20">
        <v>0.04</v>
      </c>
      <c r="C1156" s="2">
        <v>2</v>
      </c>
      <c r="D1156" s="2" t="str">
        <f t="shared" si="572"/>
        <v>Sing et al., 2015, https://doi.org/10.1016/j.gca.2014.12.019</v>
      </c>
      <c r="E1156" s="2" t="s">
        <v>51</v>
      </c>
      <c r="F1156" s="2">
        <v>11.27</v>
      </c>
      <c r="G1156" s="2">
        <v>86.99</v>
      </c>
      <c r="H1156" s="20">
        <v>70</v>
      </c>
    </row>
    <row r="1157" spans="1:8" ht="14.5">
      <c r="A1157" s="20">
        <v>1.88</v>
      </c>
      <c r="B1157" s="20">
        <v>0.04</v>
      </c>
      <c r="C1157" s="2">
        <v>2</v>
      </c>
      <c r="D1157" s="2" t="str">
        <f t="shared" si="572"/>
        <v>Sing et al., 2015, https://doi.org/10.1016/j.gca.2014.12.019</v>
      </c>
      <c r="E1157" s="2" t="s">
        <v>51</v>
      </c>
      <c r="F1157" s="2">
        <v>11.27</v>
      </c>
      <c r="G1157" s="2">
        <v>86.99</v>
      </c>
      <c r="H1157" s="20">
        <v>175</v>
      </c>
    </row>
    <row r="1158" spans="1:8" ht="14.5">
      <c r="A1158" s="20">
        <v>1.84</v>
      </c>
      <c r="B1158" s="20">
        <v>0.03</v>
      </c>
      <c r="C1158" s="2">
        <v>2</v>
      </c>
      <c r="D1158" s="2" t="str">
        <f t="shared" si="572"/>
        <v>Sing et al., 2015, https://doi.org/10.1016/j.gca.2014.12.019</v>
      </c>
      <c r="E1158" s="2" t="s">
        <v>51</v>
      </c>
      <c r="F1158" s="2">
        <v>11.27</v>
      </c>
      <c r="G1158" s="2">
        <v>86.99</v>
      </c>
      <c r="H1158" s="20">
        <v>280</v>
      </c>
    </row>
    <row r="1159" spans="1:8" ht="14.5">
      <c r="A1159" s="20">
        <v>2.08</v>
      </c>
      <c r="B1159" s="20">
        <v>0.06</v>
      </c>
      <c r="C1159" s="2">
        <v>2</v>
      </c>
      <c r="D1159" s="2" t="str">
        <f t="shared" si="572"/>
        <v>Sing et al., 2015, https://doi.org/10.1016/j.gca.2014.12.019</v>
      </c>
      <c r="E1159" s="2" t="s">
        <v>51</v>
      </c>
      <c r="F1159" s="2">
        <v>11.27</v>
      </c>
      <c r="G1159" s="2">
        <v>86.99</v>
      </c>
      <c r="H1159" s="20">
        <v>380</v>
      </c>
    </row>
    <row r="1160" spans="1:8" ht="14.5">
      <c r="A1160" s="20">
        <v>1.7</v>
      </c>
      <c r="B1160" s="20">
        <v>0.06</v>
      </c>
      <c r="C1160" s="2">
        <v>2</v>
      </c>
      <c r="D1160" s="2" t="str">
        <f t="shared" si="572"/>
        <v>Sing et al., 2015, https://doi.org/10.1016/j.gca.2014.12.019</v>
      </c>
      <c r="E1160" s="2" t="s">
        <v>51</v>
      </c>
      <c r="F1160" s="2">
        <v>11.27</v>
      </c>
      <c r="G1160" s="2">
        <v>86.99</v>
      </c>
      <c r="H1160" s="20">
        <v>495</v>
      </c>
    </row>
    <row r="1161" spans="1:8" ht="14.5">
      <c r="A1161" s="20">
        <v>1.81</v>
      </c>
      <c r="B1161" s="20">
        <v>0.1</v>
      </c>
      <c r="C1161" s="2">
        <v>2</v>
      </c>
      <c r="D1161" s="2" t="str">
        <f t="shared" si="572"/>
        <v>Sing et al., 2015, https://doi.org/10.1016/j.gca.2014.12.019</v>
      </c>
      <c r="E1161" s="2" t="s">
        <v>51</v>
      </c>
      <c r="F1161" s="2">
        <v>11.27</v>
      </c>
      <c r="G1161" s="2">
        <v>86.99</v>
      </c>
      <c r="H1161" s="20">
        <v>600</v>
      </c>
    </row>
    <row r="1162" spans="1:8" ht="14.5">
      <c r="A1162" s="20">
        <v>1.75</v>
      </c>
      <c r="B1162" s="20">
        <v>0.04</v>
      </c>
      <c r="C1162" s="2">
        <v>2</v>
      </c>
      <c r="D1162" s="2" t="str">
        <f t="shared" si="572"/>
        <v>Sing et al., 2015, https://doi.org/10.1016/j.gca.2014.12.019</v>
      </c>
      <c r="E1162" s="2" t="s">
        <v>51</v>
      </c>
      <c r="F1162" s="2">
        <v>11.27</v>
      </c>
      <c r="G1162" s="2">
        <v>86.99</v>
      </c>
      <c r="H1162" s="20">
        <v>700</v>
      </c>
    </row>
    <row r="1163" spans="1:8" ht="14.5">
      <c r="A1163" s="20">
        <v>1.51</v>
      </c>
      <c r="B1163" s="20">
        <v>0.05</v>
      </c>
      <c r="C1163" s="2">
        <v>2</v>
      </c>
      <c r="D1163" s="2" t="str">
        <f t="shared" si="572"/>
        <v>Sing et al., 2015, https://doi.org/10.1016/j.gca.2014.12.019</v>
      </c>
      <c r="E1163" s="2" t="s">
        <v>51</v>
      </c>
      <c r="F1163" s="2">
        <v>11.27</v>
      </c>
      <c r="G1163" s="2">
        <v>86.99</v>
      </c>
      <c r="H1163" s="20">
        <v>900</v>
      </c>
    </row>
    <row r="1164" spans="1:8" ht="14.5">
      <c r="A1164" s="20">
        <v>1.48</v>
      </c>
      <c r="B1164" s="20">
        <v>0.06</v>
      </c>
      <c r="C1164" s="2">
        <v>2</v>
      </c>
      <c r="D1164" s="2" t="str">
        <f t="shared" si="572"/>
        <v>Sing et al., 2015, https://doi.org/10.1016/j.gca.2014.12.019</v>
      </c>
      <c r="E1164" s="2" t="s">
        <v>51</v>
      </c>
      <c r="F1164" s="2">
        <v>11.27</v>
      </c>
      <c r="G1164" s="2">
        <v>86.99</v>
      </c>
      <c r="H1164" s="20">
        <v>1200</v>
      </c>
    </row>
    <row r="1165" spans="1:8" ht="14.5">
      <c r="A1165" s="20">
        <v>1.42</v>
      </c>
      <c r="B1165" s="20">
        <v>0.03</v>
      </c>
      <c r="C1165" s="2">
        <v>2</v>
      </c>
      <c r="D1165" s="2" t="str">
        <f t="shared" si="572"/>
        <v>Sing et al., 2015, https://doi.org/10.1016/j.gca.2014.12.019</v>
      </c>
      <c r="E1165" s="2" t="s">
        <v>51</v>
      </c>
      <c r="F1165" s="2">
        <v>11.27</v>
      </c>
      <c r="G1165" s="2">
        <v>86.99</v>
      </c>
      <c r="H1165" s="20">
        <v>1200</v>
      </c>
    </row>
    <row r="1166" spans="1:8" ht="14.5">
      <c r="A1166" s="20">
        <v>1.45</v>
      </c>
      <c r="B1166" s="20">
        <v>0.04</v>
      </c>
      <c r="C1166" s="2">
        <v>2</v>
      </c>
      <c r="D1166" s="2" t="str">
        <f t="shared" si="572"/>
        <v>Sing et al., 2015, https://doi.org/10.1016/j.gca.2014.12.019</v>
      </c>
      <c r="E1166" s="2" t="s">
        <v>51</v>
      </c>
      <c r="F1166" s="2">
        <v>11.27</v>
      </c>
      <c r="G1166" s="2">
        <v>86.99</v>
      </c>
      <c r="H1166" s="20">
        <v>1700</v>
      </c>
    </row>
    <row r="1167" spans="1:8" ht="14.5">
      <c r="A1167" s="20">
        <v>1.4</v>
      </c>
      <c r="B1167" s="20">
        <v>0.04</v>
      </c>
      <c r="C1167" s="2">
        <v>2</v>
      </c>
      <c r="D1167" s="2" t="str">
        <f t="shared" si="572"/>
        <v>Sing et al., 2015, https://doi.org/10.1016/j.gca.2014.12.019</v>
      </c>
      <c r="E1167" s="2" t="s">
        <v>51</v>
      </c>
      <c r="F1167" s="2">
        <v>11.27</v>
      </c>
      <c r="G1167" s="2">
        <v>86.99</v>
      </c>
      <c r="H1167" s="20">
        <v>2300</v>
      </c>
    </row>
    <row r="1168" spans="1:8" ht="14.5">
      <c r="A1168" s="20">
        <v>1.42</v>
      </c>
      <c r="B1168" s="20">
        <v>0.05</v>
      </c>
      <c r="C1168" s="2">
        <v>2</v>
      </c>
      <c r="D1168" s="2" t="str">
        <f t="shared" si="572"/>
        <v>Sing et al., 2015, https://doi.org/10.1016/j.gca.2014.12.019</v>
      </c>
      <c r="E1168" s="2" t="s">
        <v>51</v>
      </c>
      <c r="F1168" s="2">
        <v>11.27</v>
      </c>
      <c r="G1168" s="2">
        <v>86.99</v>
      </c>
      <c r="H1168" s="20">
        <v>2900</v>
      </c>
    </row>
    <row r="1169" spans="1:8" ht="14.5">
      <c r="A1169" s="20">
        <v>1.39</v>
      </c>
      <c r="B1169" s="20">
        <v>0.05</v>
      </c>
      <c r="C1169" s="2">
        <v>2</v>
      </c>
      <c r="D1169" s="2" t="str">
        <f t="shared" si="572"/>
        <v>Sing et al., 2015, https://doi.org/10.1016/j.gca.2014.12.019</v>
      </c>
      <c r="E1169" s="2" t="s">
        <v>51</v>
      </c>
      <c r="F1169" s="2">
        <v>11.27</v>
      </c>
      <c r="G1169" s="2">
        <v>86.99</v>
      </c>
      <c r="H1169" s="20">
        <v>3200</v>
      </c>
    </row>
    <row r="1170" spans="1:8" ht="14.5">
      <c r="A1170" s="20">
        <v>1.43</v>
      </c>
      <c r="B1170" s="20">
        <v>7.0000000000000007E-2</v>
      </c>
      <c r="C1170" s="2">
        <v>2</v>
      </c>
      <c r="D1170" s="2" t="str">
        <f t="shared" si="572"/>
        <v>Sing et al., 2015, https://doi.org/10.1016/j.gca.2014.12.019</v>
      </c>
      <c r="E1170" s="2" t="s">
        <v>51</v>
      </c>
      <c r="F1170" s="2">
        <v>11.27</v>
      </c>
      <c r="G1170" s="2">
        <v>86.99</v>
      </c>
      <c r="H1170" s="20">
        <v>3200</v>
      </c>
    </row>
    <row r="1171" spans="1:8" ht="14.5">
      <c r="A1171" s="20">
        <v>2.7</v>
      </c>
      <c r="B1171" s="20">
        <v>0.04</v>
      </c>
      <c r="C1171" s="2">
        <v>2</v>
      </c>
      <c r="D1171" s="2" t="str">
        <f t="shared" si="572"/>
        <v>Sing et al., 2015, https://doi.org/10.1016/j.gca.2014.12.019</v>
      </c>
      <c r="E1171" s="2" t="s">
        <v>51</v>
      </c>
      <c r="F1171" s="2">
        <v>13.769</v>
      </c>
      <c r="G1171" s="2">
        <v>87.004000000000005</v>
      </c>
      <c r="H1171" s="20">
        <v>5</v>
      </c>
    </row>
    <row r="1172" spans="1:8" ht="14.5">
      <c r="A1172" s="20">
        <v>2.52</v>
      </c>
      <c r="B1172" s="20">
        <v>0.04</v>
      </c>
      <c r="C1172" s="2">
        <v>2</v>
      </c>
      <c r="D1172" s="2" t="str">
        <f t="shared" si="572"/>
        <v>Sing et al., 2015, https://doi.org/10.1016/j.gca.2014.12.019</v>
      </c>
      <c r="E1172" s="2" t="s">
        <v>51</v>
      </c>
      <c r="F1172" s="2">
        <v>13.769</v>
      </c>
      <c r="G1172" s="2">
        <v>87.004000000000005</v>
      </c>
      <c r="H1172" s="20">
        <v>85</v>
      </c>
    </row>
    <row r="1173" spans="1:8" ht="14.5">
      <c r="A1173" s="20">
        <v>1.74</v>
      </c>
      <c r="B1173" s="20">
        <v>0.03</v>
      </c>
      <c r="C1173" s="2">
        <v>2</v>
      </c>
      <c r="D1173" s="2" t="str">
        <f t="shared" si="572"/>
        <v>Sing et al., 2015, https://doi.org/10.1016/j.gca.2014.12.019</v>
      </c>
      <c r="E1173" s="2" t="s">
        <v>51</v>
      </c>
      <c r="F1173" s="2">
        <v>13.769</v>
      </c>
      <c r="G1173" s="2">
        <v>87.004000000000005</v>
      </c>
      <c r="H1173" s="20">
        <v>180</v>
      </c>
    </row>
    <row r="1174" spans="1:8" ht="14.5">
      <c r="A1174" s="20">
        <v>1.63</v>
      </c>
      <c r="B1174" s="20">
        <v>0.04</v>
      </c>
      <c r="C1174" s="2">
        <v>2</v>
      </c>
      <c r="D1174" s="2" t="str">
        <f t="shared" si="572"/>
        <v>Sing et al., 2015, https://doi.org/10.1016/j.gca.2014.12.019</v>
      </c>
      <c r="E1174" s="2" t="s">
        <v>51</v>
      </c>
      <c r="F1174" s="2">
        <v>13.769</v>
      </c>
      <c r="G1174" s="2">
        <v>87.004000000000005</v>
      </c>
      <c r="H1174" s="20">
        <v>300</v>
      </c>
    </row>
    <row r="1175" spans="1:8" ht="14.5">
      <c r="A1175" s="20">
        <v>1.75</v>
      </c>
      <c r="B1175" s="20">
        <v>0.03</v>
      </c>
      <c r="C1175" s="2">
        <v>2</v>
      </c>
      <c r="D1175" s="2" t="str">
        <f t="shared" si="572"/>
        <v>Sing et al., 2015, https://doi.org/10.1016/j.gca.2014.12.019</v>
      </c>
      <c r="E1175" s="2" t="s">
        <v>51</v>
      </c>
      <c r="F1175" s="2">
        <v>13.769</v>
      </c>
      <c r="G1175" s="2">
        <v>87.004000000000005</v>
      </c>
      <c r="H1175" s="20">
        <v>400</v>
      </c>
    </row>
    <row r="1176" spans="1:8" ht="14.5">
      <c r="A1176" s="20">
        <v>1.69</v>
      </c>
      <c r="B1176" s="20">
        <v>0.03</v>
      </c>
      <c r="C1176" s="2">
        <v>2</v>
      </c>
      <c r="D1176" s="2" t="str">
        <f t="shared" si="572"/>
        <v>Sing et al., 2015, https://doi.org/10.1016/j.gca.2014.12.019</v>
      </c>
      <c r="E1176" s="2" t="s">
        <v>51</v>
      </c>
      <c r="F1176" s="2">
        <v>13.769</v>
      </c>
      <c r="G1176" s="2">
        <v>87.004000000000005</v>
      </c>
      <c r="H1176" s="20">
        <v>500</v>
      </c>
    </row>
    <row r="1177" spans="1:8" ht="14.5">
      <c r="A1177" s="20">
        <v>1.57</v>
      </c>
      <c r="B1177" s="20">
        <v>0.03</v>
      </c>
      <c r="C1177" s="2">
        <v>2</v>
      </c>
      <c r="D1177" s="2" t="str">
        <f t="shared" si="572"/>
        <v>Sing et al., 2015, https://doi.org/10.1016/j.gca.2014.12.019</v>
      </c>
      <c r="E1177" s="2" t="s">
        <v>51</v>
      </c>
      <c r="F1177" s="2">
        <v>13.769</v>
      </c>
      <c r="G1177" s="2">
        <v>87.004000000000005</v>
      </c>
      <c r="H1177" s="20">
        <v>600</v>
      </c>
    </row>
    <row r="1178" spans="1:8" ht="14.5">
      <c r="A1178" s="20">
        <v>1.57</v>
      </c>
      <c r="B1178" s="20">
        <v>0.03</v>
      </c>
      <c r="C1178" s="2">
        <v>2</v>
      </c>
      <c r="D1178" s="2" t="str">
        <f t="shared" si="572"/>
        <v>Sing et al., 2015, https://doi.org/10.1016/j.gca.2014.12.019</v>
      </c>
      <c r="E1178" s="2" t="s">
        <v>51</v>
      </c>
      <c r="F1178" s="2">
        <v>13.769</v>
      </c>
      <c r="G1178" s="2">
        <v>87.004000000000005</v>
      </c>
      <c r="H1178" s="20">
        <v>700</v>
      </c>
    </row>
    <row r="1179" spans="1:8" ht="14.5">
      <c r="A1179" s="20">
        <v>1.64</v>
      </c>
      <c r="B1179" s="20">
        <v>0.06</v>
      </c>
      <c r="C1179" s="2">
        <v>2</v>
      </c>
      <c r="D1179" s="2" t="str">
        <f t="shared" si="572"/>
        <v>Sing et al., 2015, https://doi.org/10.1016/j.gca.2014.12.019</v>
      </c>
      <c r="E1179" s="2" t="s">
        <v>51</v>
      </c>
      <c r="F1179" s="2">
        <v>13.769</v>
      </c>
      <c r="G1179" s="2">
        <v>87.004000000000005</v>
      </c>
      <c r="H1179" s="20">
        <v>800</v>
      </c>
    </row>
    <row r="1180" spans="1:8" ht="14.5">
      <c r="A1180" s="20">
        <v>1.72</v>
      </c>
      <c r="B1180" s="20">
        <v>0.11</v>
      </c>
      <c r="C1180" s="2">
        <v>2</v>
      </c>
      <c r="D1180" s="2" t="str">
        <f t="shared" si="572"/>
        <v>Sing et al., 2015, https://doi.org/10.1016/j.gca.2014.12.019</v>
      </c>
      <c r="E1180" s="2" t="s">
        <v>51</v>
      </c>
      <c r="F1180" s="2">
        <v>13.769</v>
      </c>
      <c r="G1180" s="2">
        <v>87.004000000000005</v>
      </c>
      <c r="H1180" s="20">
        <v>900</v>
      </c>
    </row>
    <row r="1181" spans="1:8" ht="14.5">
      <c r="A1181" s="20">
        <v>1.51</v>
      </c>
      <c r="B1181" s="20">
        <v>0.06</v>
      </c>
      <c r="C1181" s="2">
        <v>2</v>
      </c>
      <c r="D1181" s="2" t="str">
        <f t="shared" si="572"/>
        <v>Sing et al., 2015, https://doi.org/10.1016/j.gca.2014.12.019</v>
      </c>
      <c r="E1181" s="2" t="s">
        <v>51</v>
      </c>
      <c r="F1181" s="2">
        <v>13.769</v>
      </c>
      <c r="G1181" s="2">
        <v>87.004000000000005</v>
      </c>
      <c r="H1181" s="20">
        <v>1000</v>
      </c>
    </row>
    <row r="1182" spans="1:8" ht="14.5">
      <c r="A1182" s="20">
        <v>1.49</v>
      </c>
      <c r="B1182" s="20">
        <v>0.05</v>
      </c>
      <c r="C1182" s="2">
        <v>2</v>
      </c>
      <c r="D1182" s="2" t="str">
        <f t="shared" si="572"/>
        <v>Sing et al., 2015, https://doi.org/10.1016/j.gca.2014.12.019</v>
      </c>
      <c r="E1182" s="2" t="s">
        <v>51</v>
      </c>
      <c r="F1182" s="2">
        <v>13.769</v>
      </c>
      <c r="G1182" s="2">
        <v>87.004000000000005</v>
      </c>
      <c r="H1182" s="20">
        <v>1000</v>
      </c>
    </row>
    <row r="1183" spans="1:8" ht="14.5">
      <c r="A1183" s="20">
        <v>1.4</v>
      </c>
      <c r="B1183" s="20">
        <v>0.04</v>
      </c>
      <c r="C1183" s="2">
        <v>2</v>
      </c>
      <c r="D1183" s="2" t="str">
        <f t="shared" si="572"/>
        <v>Sing et al., 2015, https://doi.org/10.1016/j.gca.2014.12.019</v>
      </c>
      <c r="E1183" s="2" t="s">
        <v>51</v>
      </c>
      <c r="F1183" s="2">
        <v>13.769</v>
      </c>
      <c r="G1183" s="2">
        <v>87.004000000000005</v>
      </c>
      <c r="H1183" s="20">
        <v>1400</v>
      </c>
    </row>
    <row r="1184" spans="1:8" ht="14.5">
      <c r="A1184" s="20">
        <v>1.27</v>
      </c>
      <c r="B1184" s="20">
        <v>0.03</v>
      </c>
      <c r="C1184" s="2">
        <v>2</v>
      </c>
      <c r="D1184" s="2" t="str">
        <f t="shared" si="572"/>
        <v>Sing et al., 2015, https://doi.org/10.1016/j.gca.2014.12.019</v>
      </c>
      <c r="E1184" s="2" t="s">
        <v>51</v>
      </c>
      <c r="F1184" s="2">
        <v>13.769</v>
      </c>
      <c r="G1184" s="2">
        <v>87.004000000000005</v>
      </c>
      <c r="H1184" s="20">
        <v>2000</v>
      </c>
    </row>
    <row r="1185" spans="1:8" ht="14.5">
      <c r="A1185" s="20">
        <v>1.37</v>
      </c>
      <c r="B1185" s="20">
        <v>0.04</v>
      </c>
      <c r="C1185" s="2">
        <v>2</v>
      </c>
      <c r="D1185" s="2" t="str">
        <f t="shared" si="572"/>
        <v>Sing et al., 2015, https://doi.org/10.1016/j.gca.2014.12.019</v>
      </c>
      <c r="E1185" s="2" t="s">
        <v>51</v>
      </c>
      <c r="F1185" s="2">
        <v>13.769</v>
      </c>
      <c r="G1185" s="2">
        <v>87.004000000000005</v>
      </c>
      <c r="H1185" s="20">
        <v>2600</v>
      </c>
    </row>
    <row r="1186" spans="1:8" ht="14.5">
      <c r="A1186" s="20">
        <v>1.4</v>
      </c>
      <c r="B1186" s="20">
        <v>0.03</v>
      </c>
      <c r="C1186" s="2">
        <v>2</v>
      </c>
      <c r="D1186" s="2" t="str">
        <f t="shared" si="572"/>
        <v>Sing et al., 2015, https://doi.org/10.1016/j.gca.2014.12.019</v>
      </c>
      <c r="E1186" s="2" t="s">
        <v>51</v>
      </c>
      <c r="F1186" s="2">
        <v>13.769</v>
      </c>
      <c r="G1186" s="2">
        <v>87.004000000000005</v>
      </c>
      <c r="H1186" s="20">
        <v>2900</v>
      </c>
    </row>
    <row r="1187" spans="1:8" ht="14.5">
      <c r="A1187" s="20">
        <v>1.3</v>
      </c>
      <c r="B1187" s="20">
        <v>0.03</v>
      </c>
      <c r="C1187" s="2">
        <v>2</v>
      </c>
      <c r="D1187" s="2" t="str">
        <f t="shared" si="572"/>
        <v>Sing et al., 2015, https://doi.org/10.1016/j.gca.2014.12.019</v>
      </c>
      <c r="E1187" s="2" t="s">
        <v>51</v>
      </c>
      <c r="F1187" s="2">
        <v>13.769</v>
      </c>
      <c r="G1187" s="2">
        <v>87.004000000000005</v>
      </c>
      <c r="H1187" s="20">
        <v>2900</v>
      </c>
    </row>
    <row r="1188" spans="1:8" ht="14.5">
      <c r="A1188" s="20">
        <v>2.46</v>
      </c>
      <c r="B1188" s="20">
        <v>0.13</v>
      </c>
      <c r="C1188" s="2">
        <v>2</v>
      </c>
      <c r="D1188" s="2" t="str">
        <f t="shared" si="572"/>
        <v>Sing et al., 2015, https://doi.org/10.1016/j.gca.2014.12.019</v>
      </c>
      <c r="E1188" s="2" t="s">
        <v>51</v>
      </c>
      <c r="F1188" s="2">
        <v>16.420000000000002</v>
      </c>
      <c r="G1188" s="2">
        <v>90.498000000000005</v>
      </c>
      <c r="H1188" s="20">
        <v>5</v>
      </c>
    </row>
    <row r="1189" spans="1:8" ht="14.5">
      <c r="A1189" s="20">
        <v>2.36</v>
      </c>
      <c r="B1189" s="20">
        <v>0.08</v>
      </c>
      <c r="C1189" s="2">
        <v>2</v>
      </c>
      <c r="D1189" s="2" t="str">
        <f t="shared" si="572"/>
        <v>Sing et al., 2015, https://doi.org/10.1016/j.gca.2014.12.019</v>
      </c>
      <c r="E1189" s="2" t="s">
        <v>51</v>
      </c>
      <c r="F1189" s="2">
        <v>16.420000000000002</v>
      </c>
      <c r="G1189" s="2">
        <v>90.498000000000005</v>
      </c>
      <c r="H1189" s="20">
        <v>40</v>
      </c>
    </row>
    <row r="1190" spans="1:8" ht="14.5">
      <c r="A1190" s="20">
        <v>1.75</v>
      </c>
      <c r="B1190" s="20">
        <v>0.04</v>
      </c>
      <c r="C1190" s="2">
        <v>2</v>
      </c>
      <c r="D1190" s="2" t="str">
        <f t="shared" si="572"/>
        <v>Sing et al., 2015, https://doi.org/10.1016/j.gca.2014.12.019</v>
      </c>
      <c r="E1190" s="2" t="s">
        <v>51</v>
      </c>
      <c r="F1190" s="2">
        <v>16.420000000000002</v>
      </c>
      <c r="G1190" s="2">
        <v>90.498000000000005</v>
      </c>
      <c r="H1190" s="20">
        <v>140</v>
      </c>
    </row>
    <row r="1191" spans="1:8" ht="14.5">
      <c r="A1191" s="20">
        <v>1.84</v>
      </c>
      <c r="B1191" s="20">
        <v>7.0000000000000007E-2</v>
      </c>
      <c r="C1191" s="2">
        <v>2</v>
      </c>
      <c r="D1191" s="2" t="str">
        <f t="shared" si="572"/>
        <v>Sing et al., 2015, https://doi.org/10.1016/j.gca.2014.12.019</v>
      </c>
      <c r="E1191" s="2" t="s">
        <v>51</v>
      </c>
      <c r="F1191" s="2">
        <v>16.420000000000002</v>
      </c>
      <c r="G1191" s="2">
        <v>90.498000000000005</v>
      </c>
      <c r="H1191" s="20">
        <v>200</v>
      </c>
    </row>
    <row r="1192" spans="1:8" ht="14.5">
      <c r="A1192" s="20">
        <v>1.8</v>
      </c>
      <c r="B1192" s="20">
        <v>0.03</v>
      </c>
      <c r="C1192" s="2">
        <v>2</v>
      </c>
      <c r="D1192" s="2" t="str">
        <f t="shared" si="572"/>
        <v>Sing et al., 2015, https://doi.org/10.1016/j.gca.2014.12.019</v>
      </c>
      <c r="E1192" s="2" t="s">
        <v>51</v>
      </c>
      <c r="F1192" s="2">
        <v>16.420000000000002</v>
      </c>
      <c r="G1192" s="2">
        <v>90.498000000000005</v>
      </c>
      <c r="H1192" s="20">
        <v>300</v>
      </c>
    </row>
    <row r="1193" spans="1:8" ht="14.5">
      <c r="A1193" s="20">
        <v>1.52</v>
      </c>
      <c r="B1193" s="20">
        <v>0.03</v>
      </c>
      <c r="C1193" s="2">
        <v>2</v>
      </c>
      <c r="D1193" s="2" t="str">
        <f t="shared" si="572"/>
        <v>Sing et al., 2015, https://doi.org/10.1016/j.gca.2014.12.019</v>
      </c>
      <c r="E1193" s="2" t="s">
        <v>51</v>
      </c>
      <c r="F1193" s="2">
        <v>16.420000000000002</v>
      </c>
      <c r="G1193" s="2">
        <v>90.498000000000005</v>
      </c>
      <c r="H1193" s="20">
        <v>400</v>
      </c>
    </row>
    <row r="1194" spans="1:8" ht="14.5">
      <c r="A1194" s="20">
        <v>1.53</v>
      </c>
      <c r="B1194" s="20">
        <v>0.04</v>
      </c>
      <c r="C1194" s="2">
        <v>2</v>
      </c>
      <c r="D1194" s="2" t="str">
        <f t="shared" si="572"/>
        <v>Sing et al., 2015, https://doi.org/10.1016/j.gca.2014.12.019</v>
      </c>
      <c r="E1194" s="2" t="s">
        <v>51</v>
      </c>
      <c r="F1194" s="2">
        <v>16.420000000000002</v>
      </c>
      <c r="G1194" s="2">
        <v>90.498000000000005</v>
      </c>
      <c r="H1194" s="20">
        <v>500</v>
      </c>
    </row>
    <row r="1195" spans="1:8" ht="14.5">
      <c r="A1195" s="20">
        <v>1.47</v>
      </c>
      <c r="B1195" s="20">
        <v>0.03</v>
      </c>
      <c r="C1195" s="2">
        <v>2</v>
      </c>
      <c r="D1195" s="2" t="str">
        <f t="shared" si="572"/>
        <v>Sing et al., 2015, https://doi.org/10.1016/j.gca.2014.12.019</v>
      </c>
      <c r="E1195" s="2" t="s">
        <v>51</v>
      </c>
      <c r="F1195" s="2">
        <v>16.420000000000002</v>
      </c>
      <c r="G1195" s="2">
        <v>90.498000000000005</v>
      </c>
      <c r="H1195" s="20">
        <v>600</v>
      </c>
    </row>
    <row r="1196" spans="1:8" ht="14.5">
      <c r="A1196" s="20">
        <v>1.66</v>
      </c>
      <c r="B1196" s="20">
        <v>0.06</v>
      </c>
      <c r="C1196" s="2">
        <v>2</v>
      </c>
      <c r="D1196" s="2" t="str">
        <f t="shared" si="572"/>
        <v>Sing et al., 2015, https://doi.org/10.1016/j.gca.2014.12.019</v>
      </c>
      <c r="E1196" s="2" t="s">
        <v>51</v>
      </c>
      <c r="F1196" s="2">
        <v>16.420000000000002</v>
      </c>
      <c r="G1196" s="2">
        <v>90.498000000000005</v>
      </c>
      <c r="H1196" s="20">
        <v>700</v>
      </c>
    </row>
    <row r="1197" spans="1:8" ht="14.5">
      <c r="A1197" s="20">
        <v>1.66</v>
      </c>
      <c r="B1197" s="20">
        <v>0.05</v>
      </c>
      <c r="C1197" s="2">
        <v>2</v>
      </c>
      <c r="D1197" s="2" t="str">
        <f t="shared" si="572"/>
        <v>Sing et al., 2015, https://doi.org/10.1016/j.gca.2014.12.019</v>
      </c>
      <c r="E1197" s="2" t="s">
        <v>51</v>
      </c>
      <c r="F1197" s="2">
        <v>16.420000000000002</v>
      </c>
      <c r="G1197" s="2">
        <v>90.498000000000005</v>
      </c>
      <c r="H1197" s="20">
        <v>800</v>
      </c>
    </row>
    <row r="1198" spans="1:8" ht="14.5">
      <c r="A1198" s="20">
        <v>1.57</v>
      </c>
      <c r="B1198" s="20">
        <v>0.04</v>
      </c>
      <c r="C1198" s="2">
        <v>2</v>
      </c>
      <c r="D1198" s="2" t="str">
        <f t="shared" si="572"/>
        <v>Sing et al., 2015, https://doi.org/10.1016/j.gca.2014.12.019</v>
      </c>
      <c r="E1198" s="2" t="s">
        <v>51</v>
      </c>
      <c r="F1198" s="2">
        <v>16.420000000000002</v>
      </c>
      <c r="G1198" s="2">
        <v>90.498000000000005</v>
      </c>
      <c r="H1198" s="20">
        <v>1000</v>
      </c>
    </row>
    <row r="1199" spans="1:8" ht="14.5">
      <c r="A1199" s="20">
        <v>1.51</v>
      </c>
      <c r="B1199" s="20">
        <v>0.04</v>
      </c>
      <c r="C1199" s="2">
        <v>2</v>
      </c>
      <c r="D1199" s="2" t="str">
        <f t="shared" si="572"/>
        <v>Sing et al., 2015, https://doi.org/10.1016/j.gca.2014.12.019</v>
      </c>
      <c r="E1199" s="2" t="s">
        <v>51</v>
      </c>
      <c r="F1199" s="2">
        <v>16.420000000000002</v>
      </c>
      <c r="G1199" s="2">
        <v>90.498000000000005</v>
      </c>
      <c r="H1199" s="20">
        <v>1200</v>
      </c>
    </row>
    <row r="1200" spans="1:8" ht="14.5">
      <c r="A1200" s="20">
        <v>1.47</v>
      </c>
      <c r="B1200" s="20">
        <v>0.04</v>
      </c>
      <c r="C1200" s="2">
        <v>2</v>
      </c>
      <c r="D1200" s="2" t="str">
        <f t="shared" si="572"/>
        <v>Sing et al., 2015, https://doi.org/10.1016/j.gca.2014.12.019</v>
      </c>
      <c r="E1200" s="2" t="s">
        <v>51</v>
      </c>
      <c r="F1200" s="2">
        <v>16.420000000000002</v>
      </c>
      <c r="G1200" s="2">
        <v>90.498000000000005</v>
      </c>
      <c r="H1200" s="20">
        <v>1200</v>
      </c>
    </row>
    <row r="1201" spans="1:8" ht="14.5">
      <c r="A1201" s="20">
        <v>1.45</v>
      </c>
      <c r="B1201" s="20">
        <v>0.03</v>
      </c>
      <c r="C1201" s="2">
        <v>2</v>
      </c>
      <c r="D1201" s="2" t="str">
        <f t="shared" si="572"/>
        <v>Sing et al., 2015, https://doi.org/10.1016/j.gca.2014.12.019</v>
      </c>
      <c r="E1201" s="2" t="s">
        <v>51</v>
      </c>
      <c r="F1201" s="2">
        <v>16.420000000000002</v>
      </c>
      <c r="G1201" s="2">
        <v>90.498000000000005</v>
      </c>
      <c r="H1201" s="20">
        <v>1400</v>
      </c>
    </row>
    <row r="1202" spans="1:8" ht="14.5">
      <c r="A1202" s="20">
        <v>1.31</v>
      </c>
      <c r="B1202" s="20">
        <v>0.03</v>
      </c>
      <c r="C1202" s="2">
        <v>2</v>
      </c>
      <c r="D1202" s="2" t="str">
        <f t="shared" si="572"/>
        <v>Sing et al., 2015, https://doi.org/10.1016/j.gca.2014.12.019</v>
      </c>
      <c r="E1202" s="2" t="s">
        <v>51</v>
      </c>
      <c r="F1202" s="2">
        <v>16.420000000000002</v>
      </c>
      <c r="G1202" s="2">
        <v>90.498000000000005</v>
      </c>
      <c r="H1202" s="20">
        <v>1700</v>
      </c>
    </row>
    <row r="1203" spans="1:8" ht="14.5">
      <c r="A1203" s="20">
        <v>1.36</v>
      </c>
      <c r="B1203" s="20">
        <v>0.04</v>
      </c>
      <c r="C1203" s="2">
        <v>2</v>
      </c>
      <c r="D1203" s="2" t="str">
        <f t="shared" si="572"/>
        <v>Sing et al., 2015, https://doi.org/10.1016/j.gca.2014.12.019</v>
      </c>
      <c r="E1203" s="2" t="s">
        <v>51</v>
      </c>
      <c r="F1203" s="2">
        <v>16.420000000000002</v>
      </c>
      <c r="G1203" s="2">
        <v>90.498000000000005</v>
      </c>
      <c r="H1203" s="20">
        <v>2000</v>
      </c>
    </row>
    <row r="1204" spans="1:8" ht="14.5">
      <c r="A1204" s="20">
        <v>1.42</v>
      </c>
      <c r="B1204" s="20">
        <v>0.03</v>
      </c>
      <c r="C1204" s="2">
        <v>2</v>
      </c>
      <c r="D1204" s="2" t="str">
        <f t="shared" si="572"/>
        <v>Sing et al., 2015, https://doi.org/10.1016/j.gca.2014.12.019</v>
      </c>
      <c r="E1204" s="2" t="s">
        <v>51</v>
      </c>
      <c r="F1204" s="2">
        <v>16.420000000000002</v>
      </c>
      <c r="G1204" s="2">
        <v>90.498000000000005</v>
      </c>
      <c r="H1204" s="20">
        <v>2200</v>
      </c>
    </row>
    <row r="1205" spans="1:8" ht="14.5">
      <c r="A1205" s="20">
        <v>1.36</v>
      </c>
      <c r="B1205" s="20">
        <v>0.04</v>
      </c>
      <c r="C1205" s="2">
        <v>2</v>
      </c>
      <c r="D1205" s="2" t="str">
        <f t="shared" si="572"/>
        <v>Sing et al., 2015, https://doi.org/10.1016/j.gca.2014.12.019</v>
      </c>
      <c r="E1205" s="2" t="s">
        <v>51</v>
      </c>
      <c r="F1205" s="2">
        <v>16.420000000000002</v>
      </c>
      <c r="G1205" s="2">
        <v>90.498000000000005</v>
      </c>
      <c r="H1205" s="20">
        <v>2350</v>
      </c>
    </row>
    <row r="1206" spans="1:8" ht="14.5">
      <c r="A1206" s="20">
        <v>1.39</v>
      </c>
      <c r="B1206" s="20">
        <v>0.05</v>
      </c>
      <c r="C1206" s="2">
        <v>2</v>
      </c>
      <c r="D1206" s="2" t="str">
        <f t="shared" si="572"/>
        <v>Sing et al., 2015, https://doi.org/10.1016/j.gca.2014.12.019</v>
      </c>
      <c r="E1206" s="2" t="s">
        <v>51</v>
      </c>
      <c r="F1206" s="2">
        <v>16.420000000000002</v>
      </c>
      <c r="G1206" s="2">
        <v>90.498000000000005</v>
      </c>
      <c r="H1206" s="20">
        <v>2350</v>
      </c>
    </row>
    <row r="1207" spans="1:8" ht="14.5">
      <c r="A1207" s="20">
        <v>2.58</v>
      </c>
      <c r="B1207" s="20">
        <v>0.06</v>
      </c>
      <c r="C1207" s="2">
        <v>2</v>
      </c>
      <c r="D1207" s="2" t="str">
        <f t="shared" si="572"/>
        <v>Sing et al., 2015, https://doi.org/10.1016/j.gca.2014.12.019</v>
      </c>
      <c r="E1207" s="2" t="s">
        <v>51</v>
      </c>
      <c r="F1207" s="2">
        <v>16.759</v>
      </c>
      <c r="G1207" s="2">
        <v>86.992999999999995</v>
      </c>
      <c r="H1207" s="20">
        <v>5</v>
      </c>
    </row>
    <row r="1208" spans="1:8" ht="14.5">
      <c r="A1208" s="20">
        <v>1.79</v>
      </c>
      <c r="B1208" s="20">
        <v>0.03</v>
      </c>
      <c r="C1208" s="2">
        <v>2</v>
      </c>
      <c r="D1208" s="2" t="str">
        <f t="shared" si="572"/>
        <v>Sing et al., 2015, https://doi.org/10.1016/j.gca.2014.12.019</v>
      </c>
      <c r="E1208" s="2" t="s">
        <v>51</v>
      </c>
      <c r="F1208" s="2">
        <v>16.759</v>
      </c>
      <c r="G1208" s="2">
        <v>86.992999999999995</v>
      </c>
      <c r="H1208" s="20">
        <v>70</v>
      </c>
    </row>
    <row r="1209" spans="1:8" ht="14.5">
      <c r="A1209" s="20">
        <v>1.72</v>
      </c>
      <c r="B1209" s="20">
        <v>0.03</v>
      </c>
      <c r="C1209" s="2">
        <v>2</v>
      </c>
      <c r="D1209" s="2" t="str">
        <f t="shared" si="572"/>
        <v>Sing et al., 2015, https://doi.org/10.1016/j.gca.2014.12.019</v>
      </c>
      <c r="E1209" s="2" t="s">
        <v>51</v>
      </c>
      <c r="F1209" s="2">
        <v>16.759</v>
      </c>
      <c r="G1209" s="2">
        <v>86.992999999999995</v>
      </c>
      <c r="H1209" s="20">
        <v>110</v>
      </c>
    </row>
    <row r="1210" spans="1:8" ht="14.5">
      <c r="A1210" s="20">
        <v>1.59</v>
      </c>
      <c r="B1210" s="20">
        <v>0.03</v>
      </c>
      <c r="C1210" s="2">
        <v>2</v>
      </c>
      <c r="D1210" s="2" t="str">
        <f t="shared" si="572"/>
        <v>Sing et al., 2015, https://doi.org/10.1016/j.gca.2014.12.019</v>
      </c>
      <c r="E1210" s="2" t="s">
        <v>51</v>
      </c>
      <c r="F1210" s="2">
        <v>16.759</v>
      </c>
      <c r="G1210" s="2">
        <v>86.992999999999995</v>
      </c>
      <c r="H1210" s="20">
        <v>180</v>
      </c>
    </row>
    <row r="1211" spans="1:8" ht="14.5">
      <c r="A1211" s="20">
        <v>1.6</v>
      </c>
      <c r="B1211" s="20">
        <v>0.03</v>
      </c>
      <c r="C1211" s="2">
        <v>2</v>
      </c>
      <c r="D1211" s="2" t="str">
        <f t="shared" si="572"/>
        <v>Sing et al., 2015, https://doi.org/10.1016/j.gca.2014.12.019</v>
      </c>
      <c r="E1211" s="2" t="s">
        <v>51</v>
      </c>
      <c r="F1211" s="2">
        <v>16.759</v>
      </c>
      <c r="G1211" s="2">
        <v>86.992999999999995</v>
      </c>
      <c r="H1211" s="20">
        <v>300</v>
      </c>
    </row>
    <row r="1212" spans="1:8" ht="14.5">
      <c r="A1212" s="20">
        <v>1.51</v>
      </c>
      <c r="B1212" s="20">
        <v>0.03</v>
      </c>
      <c r="C1212" s="2">
        <v>2</v>
      </c>
      <c r="D1212" s="2" t="str">
        <f t="shared" si="572"/>
        <v>Sing et al., 2015, https://doi.org/10.1016/j.gca.2014.12.019</v>
      </c>
      <c r="E1212" s="2" t="s">
        <v>51</v>
      </c>
      <c r="F1212" s="2">
        <v>16.759</v>
      </c>
      <c r="G1212" s="2">
        <v>86.992999999999995</v>
      </c>
      <c r="H1212" s="20">
        <v>400</v>
      </c>
    </row>
    <row r="1213" spans="1:8" ht="14.5">
      <c r="A1213" s="20">
        <v>1.53</v>
      </c>
      <c r="B1213" s="20">
        <v>0.02</v>
      </c>
      <c r="C1213" s="2">
        <v>2</v>
      </c>
      <c r="D1213" s="2" t="str">
        <f t="shared" si="572"/>
        <v>Sing et al., 2015, https://doi.org/10.1016/j.gca.2014.12.019</v>
      </c>
      <c r="E1213" s="2" t="s">
        <v>51</v>
      </c>
      <c r="F1213" s="2">
        <v>16.759</v>
      </c>
      <c r="G1213" s="2">
        <v>86.992999999999995</v>
      </c>
      <c r="H1213" s="20">
        <v>500</v>
      </c>
    </row>
    <row r="1214" spans="1:8" ht="14.5">
      <c r="A1214" s="20">
        <v>1.56</v>
      </c>
      <c r="B1214" s="20">
        <v>0.04</v>
      </c>
      <c r="C1214" s="2">
        <v>2</v>
      </c>
      <c r="D1214" s="2" t="str">
        <f t="shared" si="572"/>
        <v>Sing et al., 2015, https://doi.org/10.1016/j.gca.2014.12.019</v>
      </c>
      <c r="E1214" s="2" t="s">
        <v>51</v>
      </c>
      <c r="F1214" s="2">
        <v>16.759</v>
      </c>
      <c r="G1214" s="2">
        <v>86.992999999999995</v>
      </c>
      <c r="H1214" s="20">
        <v>600</v>
      </c>
    </row>
    <row r="1215" spans="1:8" ht="14.5">
      <c r="A1215" s="20">
        <v>1.8</v>
      </c>
      <c r="B1215" s="20">
        <v>0.09</v>
      </c>
      <c r="C1215" s="2">
        <v>2</v>
      </c>
      <c r="D1215" s="2" t="str">
        <f t="shared" si="572"/>
        <v>Sing et al., 2015, https://doi.org/10.1016/j.gca.2014.12.019</v>
      </c>
      <c r="E1215" s="2" t="s">
        <v>51</v>
      </c>
      <c r="F1215" s="2">
        <v>16.759</v>
      </c>
      <c r="G1215" s="2">
        <v>86.992999999999995</v>
      </c>
      <c r="H1215" s="20">
        <v>700</v>
      </c>
    </row>
    <row r="1216" spans="1:8" ht="14.5">
      <c r="A1216" s="20">
        <v>1.53</v>
      </c>
      <c r="B1216" s="20">
        <v>0.05</v>
      </c>
      <c r="C1216" s="2">
        <v>2</v>
      </c>
      <c r="D1216" s="2" t="str">
        <f t="shared" si="572"/>
        <v>Sing et al., 2015, https://doi.org/10.1016/j.gca.2014.12.019</v>
      </c>
      <c r="E1216" s="2" t="s">
        <v>51</v>
      </c>
      <c r="F1216" s="2">
        <v>16.759</v>
      </c>
      <c r="G1216" s="2">
        <v>86.992999999999995</v>
      </c>
      <c r="H1216" s="20">
        <v>900</v>
      </c>
    </row>
    <row r="1217" spans="1:8" ht="14.5">
      <c r="A1217" s="20">
        <v>1.58</v>
      </c>
      <c r="B1217" s="20">
        <v>0.06</v>
      </c>
      <c r="C1217" s="2">
        <v>2</v>
      </c>
      <c r="D1217" s="2" t="str">
        <f t="shared" si="572"/>
        <v>Sing et al., 2015, https://doi.org/10.1016/j.gca.2014.12.019</v>
      </c>
      <c r="E1217" s="2" t="s">
        <v>51</v>
      </c>
      <c r="F1217" s="2">
        <v>16.759</v>
      </c>
      <c r="G1217" s="2">
        <v>86.992999999999995</v>
      </c>
      <c r="H1217" s="20">
        <v>1100</v>
      </c>
    </row>
    <row r="1218" spans="1:8" ht="14.5">
      <c r="A1218" s="20">
        <v>1.52</v>
      </c>
      <c r="B1218" s="20">
        <v>0.05</v>
      </c>
      <c r="C1218" s="2">
        <v>2</v>
      </c>
      <c r="D1218" s="2" t="str">
        <f t="shared" si="572"/>
        <v>Sing et al., 2015, https://doi.org/10.1016/j.gca.2014.12.019</v>
      </c>
      <c r="E1218" s="2" t="s">
        <v>51</v>
      </c>
      <c r="F1218" s="2">
        <v>16.759</v>
      </c>
      <c r="G1218" s="2">
        <v>86.992999999999995</v>
      </c>
      <c r="H1218" s="20">
        <v>1100</v>
      </c>
    </row>
    <row r="1219" spans="1:8" ht="14.5">
      <c r="A1219" s="20">
        <v>1.43</v>
      </c>
      <c r="B1219" s="20">
        <v>0.04</v>
      </c>
      <c r="C1219" s="2">
        <v>2</v>
      </c>
      <c r="D1219" s="2" t="str">
        <f t="shared" si="572"/>
        <v>Sing et al., 2015, https://doi.org/10.1016/j.gca.2014.12.019</v>
      </c>
      <c r="E1219" s="2" t="s">
        <v>51</v>
      </c>
      <c r="F1219" s="2">
        <v>16.759</v>
      </c>
      <c r="G1219" s="2">
        <v>86.992999999999995</v>
      </c>
      <c r="H1219" s="20">
        <v>1300</v>
      </c>
    </row>
    <row r="1220" spans="1:8" ht="14.5">
      <c r="A1220" s="20">
        <v>1.36</v>
      </c>
      <c r="B1220" s="20">
        <v>0.03</v>
      </c>
      <c r="C1220" s="2">
        <v>2</v>
      </c>
      <c r="D1220" s="2" t="str">
        <f t="shared" si="572"/>
        <v>Sing et al., 2015, https://doi.org/10.1016/j.gca.2014.12.019</v>
      </c>
      <c r="E1220" s="2" t="s">
        <v>51</v>
      </c>
      <c r="F1220" s="2">
        <v>16.759</v>
      </c>
      <c r="G1220" s="2">
        <v>86.992999999999995</v>
      </c>
      <c r="H1220" s="20">
        <v>1500</v>
      </c>
    </row>
    <row r="1221" spans="1:8" ht="14.5">
      <c r="A1221" s="20">
        <v>1.35</v>
      </c>
      <c r="B1221" s="20">
        <v>0.06</v>
      </c>
      <c r="C1221" s="2">
        <v>2</v>
      </c>
      <c r="D1221" s="2" t="str">
        <f t="shared" si="572"/>
        <v>Sing et al., 2015, https://doi.org/10.1016/j.gca.2014.12.019</v>
      </c>
      <c r="E1221" s="2" t="s">
        <v>51</v>
      </c>
      <c r="F1221" s="2">
        <v>16.759</v>
      </c>
      <c r="G1221" s="2">
        <v>86.992999999999995</v>
      </c>
      <c r="H1221" s="20">
        <v>1700</v>
      </c>
    </row>
    <row r="1222" spans="1:8" ht="14.5">
      <c r="A1222" s="20">
        <v>1.33</v>
      </c>
      <c r="B1222" s="20">
        <v>0.1</v>
      </c>
      <c r="C1222" s="2">
        <v>2</v>
      </c>
      <c r="D1222" s="2" t="str">
        <f t="shared" si="572"/>
        <v>Sing et al., 2015, https://doi.org/10.1016/j.gca.2014.12.019</v>
      </c>
      <c r="E1222" s="2" t="s">
        <v>51</v>
      </c>
      <c r="F1222" s="2">
        <v>16.759</v>
      </c>
      <c r="G1222" s="2">
        <v>86.992999999999995</v>
      </c>
      <c r="H1222" s="20">
        <v>1900</v>
      </c>
    </row>
    <row r="1223" spans="1:8" ht="14.5">
      <c r="A1223" s="20">
        <v>1.39</v>
      </c>
      <c r="B1223" s="20">
        <v>0.03</v>
      </c>
      <c r="C1223" s="2">
        <v>2</v>
      </c>
      <c r="D1223" s="2" t="str">
        <f t="shared" si="572"/>
        <v>Sing et al., 2015, https://doi.org/10.1016/j.gca.2014.12.019</v>
      </c>
      <c r="E1223" s="2" t="s">
        <v>51</v>
      </c>
      <c r="F1223" s="2">
        <v>16.759</v>
      </c>
      <c r="G1223" s="2">
        <v>86.992999999999995</v>
      </c>
      <c r="H1223" s="20">
        <v>2100</v>
      </c>
    </row>
    <row r="1224" spans="1:8" ht="14.5">
      <c r="A1224" s="20">
        <v>1.39</v>
      </c>
      <c r="B1224" s="20">
        <v>7.0000000000000007E-2</v>
      </c>
      <c r="C1224" s="2">
        <v>2</v>
      </c>
      <c r="D1224" s="2" t="str">
        <f t="shared" si="572"/>
        <v>Sing et al., 2015, https://doi.org/10.1016/j.gca.2014.12.019</v>
      </c>
      <c r="E1224" s="2" t="s">
        <v>51</v>
      </c>
      <c r="F1224" s="2">
        <v>16.759</v>
      </c>
      <c r="G1224" s="2">
        <v>86.992999999999995</v>
      </c>
      <c r="H1224" s="20">
        <v>2300</v>
      </c>
    </row>
    <row r="1225" spans="1:8" ht="14.5">
      <c r="A1225" s="20">
        <v>1.28</v>
      </c>
      <c r="B1225" s="20">
        <v>7.0000000000000007E-2</v>
      </c>
      <c r="C1225" s="2">
        <v>2</v>
      </c>
      <c r="D1225" s="2" t="str">
        <f t="shared" si="572"/>
        <v>Sing et al., 2015, https://doi.org/10.1016/j.gca.2014.12.019</v>
      </c>
      <c r="E1225" s="2" t="s">
        <v>51</v>
      </c>
      <c r="F1225" s="2">
        <v>16.759</v>
      </c>
      <c r="G1225" s="2">
        <v>86.992999999999995</v>
      </c>
      <c r="H1225" s="20">
        <v>2500</v>
      </c>
    </row>
    <row r="1226" spans="1:8" ht="14.5">
      <c r="A1226" s="20">
        <v>1.41</v>
      </c>
      <c r="B1226" s="20">
        <v>0.04</v>
      </c>
      <c r="C1226" s="2">
        <v>2</v>
      </c>
      <c r="D1226" s="2" t="str">
        <f t="shared" si="572"/>
        <v>Sing et al., 2015, https://doi.org/10.1016/j.gca.2014.12.019</v>
      </c>
      <c r="E1226" s="2" t="s">
        <v>51</v>
      </c>
      <c r="F1226" s="2">
        <v>16.759</v>
      </c>
      <c r="G1226" s="2">
        <v>86.992999999999995</v>
      </c>
      <c r="H1226" s="20">
        <v>2500</v>
      </c>
    </row>
    <row r="1227" spans="1:8" ht="14.5">
      <c r="A1227" s="20">
        <v>2.06</v>
      </c>
      <c r="B1227" s="20">
        <v>7.0000000000000007E-2</v>
      </c>
      <c r="C1227" s="2">
        <v>2</v>
      </c>
      <c r="D1227" s="2" t="str">
        <f t="shared" si="572"/>
        <v>Sing et al., 2015, https://doi.org/10.1016/j.gca.2014.12.019</v>
      </c>
      <c r="E1227" s="2" t="s">
        <v>51</v>
      </c>
      <c r="F1227" s="2">
        <v>18.759</v>
      </c>
      <c r="G1227" s="2">
        <v>86.997</v>
      </c>
      <c r="H1227" s="20">
        <v>5</v>
      </c>
    </row>
    <row r="1228" spans="1:8" ht="14.5">
      <c r="A1228" s="20">
        <v>2.15</v>
      </c>
      <c r="B1228" s="20">
        <v>0.04</v>
      </c>
      <c r="C1228" s="2">
        <v>2</v>
      </c>
      <c r="D1228" s="2" t="str">
        <f t="shared" si="572"/>
        <v>Sing et al., 2015, https://doi.org/10.1016/j.gca.2014.12.019</v>
      </c>
      <c r="E1228" s="2" t="s">
        <v>51</v>
      </c>
      <c r="F1228" s="2">
        <v>18.759</v>
      </c>
      <c r="G1228" s="2">
        <v>86.997</v>
      </c>
      <c r="H1228" s="20">
        <v>50</v>
      </c>
    </row>
    <row r="1229" spans="1:8" ht="14.5">
      <c r="A1229" s="20">
        <v>1.77</v>
      </c>
      <c r="B1229" s="20">
        <v>0.04</v>
      </c>
      <c r="C1229" s="2">
        <v>2</v>
      </c>
      <c r="D1229" s="2" t="str">
        <f t="shared" si="572"/>
        <v>Sing et al., 2015, https://doi.org/10.1016/j.gca.2014.12.019</v>
      </c>
      <c r="E1229" s="2" t="s">
        <v>51</v>
      </c>
      <c r="F1229" s="2">
        <v>18.759</v>
      </c>
      <c r="G1229" s="2">
        <v>86.997</v>
      </c>
      <c r="H1229" s="20">
        <v>110</v>
      </c>
    </row>
    <row r="1230" spans="1:8" ht="14.5">
      <c r="A1230" s="20">
        <v>1.45</v>
      </c>
      <c r="B1230" s="20">
        <v>0.04</v>
      </c>
      <c r="C1230" s="2">
        <v>2</v>
      </c>
      <c r="D1230" s="2" t="str">
        <f t="shared" si="572"/>
        <v>Sing et al., 2015, https://doi.org/10.1016/j.gca.2014.12.019</v>
      </c>
      <c r="E1230" s="2" t="s">
        <v>51</v>
      </c>
      <c r="F1230" s="2">
        <v>18.759</v>
      </c>
      <c r="G1230" s="2">
        <v>86.997</v>
      </c>
      <c r="H1230" s="20">
        <v>200</v>
      </c>
    </row>
    <row r="1231" spans="1:8" ht="14.5">
      <c r="A1231" s="20">
        <v>1.43</v>
      </c>
      <c r="B1231" s="20">
        <v>0.05</v>
      </c>
      <c r="C1231" s="2">
        <v>2</v>
      </c>
      <c r="D1231" s="2" t="str">
        <f t="shared" si="572"/>
        <v>Sing et al., 2015, https://doi.org/10.1016/j.gca.2014.12.019</v>
      </c>
      <c r="E1231" s="2" t="s">
        <v>51</v>
      </c>
      <c r="F1231" s="2">
        <v>18.759</v>
      </c>
      <c r="G1231" s="2">
        <v>86.997</v>
      </c>
      <c r="H1231" s="20">
        <v>300</v>
      </c>
    </row>
    <row r="1232" spans="1:8" ht="14.5">
      <c r="A1232" s="20">
        <v>1.48</v>
      </c>
      <c r="B1232" s="20">
        <v>7.0000000000000007E-2</v>
      </c>
      <c r="C1232" s="2">
        <v>2</v>
      </c>
      <c r="D1232" s="2" t="str">
        <f t="shared" si="572"/>
        <v>Sing et al., 2015, https://doi.org/10.1016/j.gca.2014.12.019</v>
      </c>
      <c r="E1232" s="2" t="s">
        <v>51</v>
      </c>
      <c r="F1232" s="2">
        <v>18.759</v>
      </c>
      <c r="G1232" s="2">
        <v>86.997</v>
      </c>
      <c r="H1232" s="20">
        <v>400</v>
      </c>
    </row>
    <row r="1233" spans="1:8" ht="14.5">
      <c r="A1233" s="20">
        <v>1.56</v>
      </c>
      <c r="B1233" s="20">
        <v>0.02</v>
      </c>
      <c r="C1233" s="2">
        <v>2</v>
      </c>
      <c r="D1233" s="2" t="str">
        <f t="shared" si="572"/>
        <v>Sing et al., 2015, https://doi.org/10.1016/j.gca.2014.12.019</v>
      </c>
      <c r="E1233" s="2" t="s">
        <v>51</v>
      </c>
      <c r="F1233" s="2">
        <v>18.759</v>
      </c>
      <c r="G1233" s="2">
        <v>86.997</v>
      </c>
      <c r="H1233" s="20">
        <v>500</v>
      </c>
    </row>
    <row r="1234" spans="1:8" ht="14.5">
      <c r="A1234" s="20">
        <v>1.38</v>
      </c>
      <c r="B1234" s="20">
        <v>0.03</v>
      </c>
      <c r="C1234" s="2">
        <v>2</v>
      </c>
      <c r="D1234" s="2" t="str">
        <f t="shared" si="572"/>
        <v>Sing et al., 2015, https://doi.org/10.1016/j.gca.2014.12.019</v>
      </c>
      <c r="E1234" s="2" t="s">
        <v>51</v>
      </c>
      <c r="F1234" s="2">
        <v>18.759</v>
      </c>
      <c r="G1234" s="2">
        <v>86.997</v>
      </c>
      <c r="H1234" s="20">
        <v>600</v>
      </c>
    </row>
    <row r="1235" spans="1:8" ht="14.5">
      <c r="A1235" s="20">
        <v>1.43</v>
      </c>
      <c r="B1235" s="20">
        <v>0.02</v>
      </c>
      <c r="C1235" s="2">
        <v>2</v>
      </c>
      <c r="D1235" s="2" t="str">
        <f t="shared" si="572"/>
        <v>Sing et al., 2015, https://doi.org/10.1016/j.gca.2014.12.019</v>
      </c>
      <c r="E1235" s="2" t="s">
        <v>51</v>
      </c>
      <c r="F1235" s="2">
        <v>18.759</v>
      </c>
      <c r="G1235" s="2">
        <v>86.997</v>
      </c>
      <c r="H1235" s="20">
        <v>800</v>
      </c>
    </row>
    <row r="1236" spans="1:8" ht="14.5">
      <c r="A1236" s="20">
        <v>1.37</v>
      </c>
      <c r="B1236" s="20">
        <v>0.03</v>
      </c>
      <c r="C1236" s="2">
        <v>2</v>
      </c>
      <c r="D1236" s="2" t="str">
        <f t="shared" si="572"/>
        <v>Sing et al., 2015, https://doi.org/10.1016/j.gca.2014.12.019</v>
      </c>
      <c r="E1236" s="2" t="s">
        <v>51</v>
      </c>
      <c r="F1236" s="2">
        <v>18.759</v>
      </c>
      <c r="G1236" s="2">
        <v>86.997</v>
      </c>
      <c r="H1236" s="20">
        <v>1000</v>
      </c>
    </row>
    <row r="1237" spans="1:8" ht="14.5">
      <c r="A1237" s="20">
        <v>1.3</v>
      </c>
      <c r="B1237" s="20">
        <v>0.04</v>
      </c>
      <c r="C1237" s="2">
        <v>2</v>
      </c>
      <c r="D1237" s="2" t="str">
        <f t="shared" si="572"/>
        <v>Sing et al., 2015, https://doi.org/10.1016/j.gca.2014.12.019</v>
      </c>
      <c r="E1237" s="2" t="s">
        <v>51</v>
      </c>
      <c r="F1237" s="2">
        <v>18.759</v>
      </c>
      <c r="G1237" s="2">
        <v>86.997</v>
      </c>
      <c r="H1237" s="20">
        <v>1000</v>
      </c>
    </row>
    <row r="1238" spans="1:8" ht="14.5">
      <c r="A1238" s="20">
        <v>1.4</v>
      </c>
      <c r="B1238" s="20">
        <v>0.03</v>
      </c>
      <c r="C1238" s="2">
        <v>2</v>
      </c>
      <c r="D1238" s="2" t="str">
        <f t="shared" si="572"/>
        <v>Sing et al., 2015, https://doi.org/10.1016/j.gca.2014.12.019</v>
      </c>
      <c r="E1238" s="2" t="s">
        <v>51</v>
      </c>
      <c r="F1238" s="2">
        <v>18.759</v>
      </c>
      <c r="G1238" s="2">
        <v>86.997</v>
      </c>
      <c r="H1238" s="20">
        <v>1200</v>
      </c>
    </row>
    <row r="1239" spans="1:8" ht="14.5">
      <c r="A1239" s="20">
        <v>1.51</v>
      </c>
      <c r="B1239" s="20">
        <v>0.03</v>
      </c>
      <c r="C1239" s="2">
        <v>2</v>
      </c>
      <c r="D1239" s="2" t="str">
        <f t="shared" si="572"/>
        <v>Sing et al., 2015, https://doi.org/10.1016/j.gca.2014.12.019</v>
      </c>
      <c r="E1239" s="2" t="s">
        <v>51</v>
      </c>
      <c r="F1239" s="2">
        <v>18.759</v>
      </c>
      <c r="G1239" s="2">
        <v>86.997</v>
      </c>
      <c r="H1239" s="20">
        <v>1400</v>
      </c>
    </row>
    <row r="1240" spans="1:8" ht="14.5">
      <c r="A1240" s="20">
        <v>1.32</v>
      </c>
      <c r="B1240" s="20">
        <v>0.04</v>
      </c>
      <c r="C1240" s="2">
        <v>2</v>
      </c>
      <c r="D1240" s="2" t="str">
        <f t="shared" si="572"/>
        <v>Sing et al., 2015, https://doi.org/10.1016/j.gca.2014.12.019</v>
      </c>
      <c r="E1240" s="2" t="s">
        <v>51</v>
      </c>
      <c r="F1240" s="2">
        <v>18.759</v>
      </c>
      <c r="G1240" s="2">
        <v>86.997</v>
      </c>
      <c r="H1240" s="20">
        <v>1700</v>
      </c>
    </row>
    <row r="1241" spans="1:8" ht="14.5">
      <c r="A1241" s="20">
        <v>1.32</v>
      </c>
      <c r="B1241" s="20">
        <v>0.03</v>
      </c>
      <c r="C1241" s="2">
        <v>2</v>
      </c>
      <c r="D1241" s="2" t="str">
        <f t="shared" si="572"/>
        <v>Sing et al., 2015, https://doi.org/10.1016/j.gca.2014.12.019</v>
      </c>
      <c r="E1241" s="2" t="s">
        <v>51</v>
      </c>
      <c r="F1241" s="2">
        <v>18.759</v>
      </c>
      <c r="G1241" s="2">
        <v>86.997</v>
      </c>
      <c r="H1241" s="20">
        <v>2000</v>
      </c>
    </row>
    <row r="1242" spans="1:8" ht="14.5">
      <c r="A1242" s="20">
        <v>1.33</v>
      </c>
      <c r="B1242" s="20">
        <v>0.03</v>
      </c>
      <c r="C1242" s="2">
        <v>2</v>
      </c>
      <c r="D1242" s="2" t="str">
        <f t="shared" si="572"/>
        <v>Sing et al., 2015, https://doi.org/10.1016/j.gca.2014.12.019</v>
      </c>
      <c r="E1242" s="2" t="s">
        <v>51</v>
      </c>
      <c r="F1242" s="2">
        <v>18.759</v>
      </c>
      <c r="G1242" s="2">
        <v>86.997</v>
      </c>
      <c r="H1242" s="20">
        <v>2000</v>
      </c>
    </row>
    <row r="1243" spans="1:8" ht="14.5">
      <c r="A1243" s="20">
        <v>2.62</v>
      </c>
      <c r="B1243" s="20">
        <v>0.04</v>
      </c>
      <c r="C1243" s="2">
        <v>2</v>
      </c>
      <c r="D1243" s="2" t="str">
        <f t="shared" si="572"/>
        <v>Sing et al., 2015, https://doi.org/10.1016/j.gca.2014.12.019</v>
      </c>
      <c r="E1243" s="2" t="s">
        <v>51</v>
      </c>
      <c r="F1243" s="2">
        <v>20.047000000000001</v>
      </c>
      <c r="G1243" s="2">
        <v>87.262</v>
      </c>
      <c r="H1243" s="20">
        <v>5</v>
      </c>
    </row>
    <row r="1244" spans="1:8" ht="14.5">
      <c r="A1244" s="20">
        <v>2.2999999999999998</v>
      </c>
      <c r="B1244" s="20">
        <v>0.05</v>
      </c>
      <c r="C1244" s="2">
        <v>2</v>
      </c>
      <c r="D1244" s="2" t="str">
        <f t="shared" si="572"/>
        <v>Sing et al., 2015, https://doi.org/10.1016/j.gca.2014.12.019</v>
      </c>
      <c r="E1244" s="2" t="s">
        <v>51</v>
      </c>
      <c r="F1244" s="2">
        <v>20.047000000000001</v>
      </c>
      <c r="G1244" s="2">
        <v>87.262</v>
      </c>
      <c r="H1244" s="20">
        <v>70</v>
      </c>
    </row>
    <row r="1245" spans="1:8" ht="14.5">
      <c r="A1245" s="20">
        <v>1.87</v>
      </c>
      <c r="B1245" s="20">
        <v>0.04</v>
      </c>
      <c r="C1245" s="2">
        <v>2</v>
      </c>
      <c r="D1245" s="2" t="str">
        <f t="shared" si="572"/>
        <v>Sing et al., 2015, https://doi.org/10.1016/j.gca.2014.12.019</v>
      </c>
      <c r="E1245" s="2" t="s">
        <v>51</v>
      </c>
      <c r="F1245" s="2">
        <v>20.047000000000001</v>
      </c>
      <c r="G1245" s="2">
        <v>87.262</v>
      </c>
      <c r="H1245" s="20">
        <v>150</v>
      </c>
    </row>
    <row r="1246" spans="1:8" ht="14.5">
      <c r="A1246" s="20">
        <v>1.69</v>
      </c>
      <c r="B1246" s="20">
        <v>0.05</v>
      </c>
      <c r="C1246" s="2">
        <v>2</v>
      </c>
      <c r="D1246" s="2" t="str">
        <f t="shared" si="572"/>
        <v>Sing et al., 2015, https://doi.org/10.1016/j.gca.2014.12.019</v>
      </c>
      <c r="E1246" s="2" t="s">
        <v>51</v>
      </c>
      <c r="F1246" s="2">
        <v>20.047000000000001</v>
      </c>
      <c r="G1246" s="2">
        <v>87.262</v>
      </c>
      <c r="H1246" s="20">
        <v>250</v>
      </c>
    </row>
    <row r="1247" spans="1:8" ht="14.5">
      <c r="A1247" s="20">
        <v>1.66</v>
      </c>
      <c r="B1247" s="20">
        <v>0.03</v>
      </c>
      <c r="C1247" s="2">
        <v>2</v>
      </c>
      <c r="D1247" s="2" t="str">
        <f t="shared" si="572"/>
        <v>Sing et al., 2015, https://doi.org/10.1016/j.gca.2014.12.019</v>
      </c>
      <c r="E1247" s="2" t="s">
        <v>51</v>
      </c>
      <c r="F1247" s="2">
        <v>20.047000000000001</v>
      </c>
      <c r="G1247" s="2">
        <v>87.262</v>
      </c>
      <c r="H1247" s="20">
        <v>350</v>
      </c>
    </row>
    <row r="1248" spans="1:8" ht="14.5">
      <c r="A1248" s="20">
        <v>1.68</v>
      </c>
      <c r="B1248" s="20">
        <v>0.03</v>
      </c>
      <c r="C1248" s="2">
        <v>2</v>
      </c>
      <c r="D1248" s="2" t="str">
        <f t="shared" si="572"/>
        <v>Sing et al., 2015, https://doi.org/10.1016/j.gca.2014.12.019</v>
      </c>
      <c r="E1248" s="2" t="s">
        <v>51</v>
      </c>
      <c r="F1248" s="2">
        <v>20.047000000000001</v>
      </c>
      <c r="G1248" s="2">
        <v>87.262</v>
      </c>
      <c r="H1248" s="20">
        <v>440</v>
      </c>
    </row>
    <row r="1249" spans="1:8" ht="14.5">
      <c r="A1249" s="20">
        <v>1.67</v>
      </c>
      <c r="B1249" s="20">
        <v>0.02</v>
      </c>
      <c r="C1249" s="2">
        <v>2</v>
      </c>
      <c r="D1249" s="2" t="str">
        <f t="shared" si="572"/>
        <v>Sing et al., 2015, https://doi.org/10.1016/j.gca.2014.12.019</v>
      </c>
      <c r="E1249" s="2" t="s">
        <v>51</v>
      </c>
      <c r="F1249" s="2">
        <v>20.047000000000001</v>
      </c>
      <c r="G1249" s="2">
        <v>87.262</v>
      </c>
      <c r="H1249" s="20">
        <v>550</v>
      </c>
    </row>
    <row r="1250" spans="1:8" ht="14.5">
      <c r="A1250" s="20">
        <v>1.8</v>
      </c>
      <c r="B1250" s="20">
        <v>0.04</v>
      </c>
      <c r="C1250" s="2">
        <v>2</v>
      </c>
      <c r="D1250" s="2" t="str">
        <f t="shared" si="572"/>
        <v>Sing et al., 2015, https://doi.org/10.1016/j.gca.2014.12.019</v>
      </c>
      <c r="E1250" s="2" t="s">
        <v>51</v>
      </c>
      <c r="F1250" s="2">
        <v>20.047000000000001</v>
      </c>
      <c r="G1250" s="2">
        <v>87.262</v>
      </c>
      <c r="H1250" s="20">
        <v>640</v>
      </c>
    </row>
    <row r="1251" spans="1:8" ht="14.5">
      <c r="A1251" s="20">
        <v>2.1</v>
      </c>
      <c r="B1251" s="20">
        <v>0.04</v>
      </c>
      <c r="C1251" s="2">
        <v>2</v>
      </c>
      <c r="D1251" s="2" t="str">
        <f t="shared" si="572"/>
        <v>Sing et al., 2015, https://doi.org/10.1016/j.gca.2014.12.019</v>
      </c>
      <c r="E1251" s="2" t="s">
        <v>51</v>
      </c>
      <c r="F1251" s="2">
        <v>20.536999999999999</v>
      </c>
      <c r="G1251" s="2">
        <v>87.475999999999999</v>
      </c>
      <c r="H1251" s="20">
        <v>4</v>
      </c>
    </row>
    <row r="1252" spans="1:8" ht="14.5">
      <c r="A1252" s="20">
        <v>2.4900000000000002</v>
      </c>
      <c r="B1252" s="20">
        <v>0.06</v>
      </c>
      <c r="C1252" s="2">
        <v>2</v>
      </c>
      <c r="D1252" s="2" t="str">
        <f t="shared" si="572"/>
        <v>Sing et al., 2015, https://doi.org/10.1016/j.gca.2014.12.019</v>
      </c>
      <c r="E1252" s="2" t="s">
        <v>51</v>
      </c>
      <c r="F1252" s="2">
        <v>20.536999999999999</v>
      </c>
      <c r="G1252" s="2">
        <v>87.475999999999999</v>
      </c>
      <c r="H1252" s="20">
        <v>45</v>
      </c>
    </row>
    <row r="1253" spans="1:8" ht="14.5">
      <c r="A1253" s="20">
        <v>3.55</v>
      </c>
      <c r="B1253" s="20">
        <v>0.04</v>
      </c>
      <c r="C1253" s="2">
        <v>2</v>
      </c>
      <c r="D1253" s="2" t="str">
        <f t="shared" si="572"/>
        <v>Sing et al., 2015, https://doi.org/10.1016/j.gca.2014.12.019</v>
      </c>
      <c r="E1253" s="2" t="s">
        <v>51</v>
      </c>
      <c r="F1253" s="2">
        <v>20.975000000000001</v>
      </c>
      <c r="G1253" s="2">
        <v>87.778000000000006</v>
      </c>
      <c r="H1253" s="20">
        <v>4</v>
      </c>
    </row>
    <row r="1254" spans="1:8" ht="14.5">
      <c r="A1254" s="20">
        <v>2.44</v>
      </c>
      <c r="B1254" s="20">
        <v>0.05</v>
      </c>
      <c r="C1254" s="2">
        <v>2</v>
      </c>
      <c r="D1254" s="2" t="str">
        <f t="shared" si="572"/>
        <v>Sing et al., 2015, https://doi.org/10.1016/j.gca.2014.12.019</v>
      </c>
      <c r="E1254" s="2" t="s">
        <v>51</v>
      </c>
      <c r="F1254" s="2">
        <v>20.975000000000001</v>
      </c>
      <c r="G1254" s="2">
        <v>87.778000000000006</v>
      </c>
      <c r="H1254" s="20">
        <v>30</v>
      </c>
    </row>
    <row r="1255" spans="1:8" ht="14.5">
      <c r="A1255" s="20">
        <v>2.34</v>
      </c>
      <c r="B1255" s="20">
        <v>0.04</v>
      </c>
      <c r="C1255" s="2">
        <v>2</v>
      </c>
      <c r="D1255" s="2" t="str">
        <f t="shared" si="572"/>
        <v>Sing et al., 2015, https://doi.org/10.1016/j.gca.2014.12.019</v>
      </c>
      <c r="E1255" s="2" t="s">
        <v>51</v>
      </c>
      <c r="F1255" s="2">
        <v>20.571000000000002</v>
      </c>
      <c r="G1255" s="2">
        <v>88.106999999999999</v>
      </c>
      <c r="H1255" s="2">
        <v>4</v>
      </c>
    </row>
    <row r="1256" spans="1:8" ht="14.5">
      <c r="A1256" s="20">
        <v>2.1</v>
      </c>
      <c r="B1256" s="20">
        <v>0.04</v>
      </c>
      <c r="C1256" s="2">
        <v>2</v>
      </c>
      <c r="D1256" s="2" t="str">
        <f t="shared" si="572"/>
        <v>Sing et al., 2015, https://doi.org/10.1016/j.gca.2014.12.019</v>
      </c>
      <c r="E1256" s="2" t="s">
        <v>51</v>
      </c>
      <c r="F1256" s="2">
        <v>20.835999999999999</v>
      </c>
      <c r="G1256" s="2">
        <v>88.492000000000004</v>
      </c>
      <c r="H1256" s="2">
        <v>5</v>
      </c>
    </row>
    <row r="1257" spans="1:8" ht="14.5">
      <c r="A1257" s="20">
        <v>2.04</v>
      </c>
      <c r="B1257" s="20">
        <v>0.03</v>
      </c>
      <c r="C1257" s="2">
        <v>2</v>
      </c>
      <c r="D1257" s="2" t="str">
        <f t="shared" si="572"/>
        <v>Sing et al., 2015, https://doi.org/10.1016/j.gca.2014.12.019</v>
      </c>
      <c r="E1257" s="2" t="s">
        <v>51</v>
      </c>
      <c r="F1257" s="2">
        <v>20.835999999999999</v>
      </c>
      <c r="G1257" s="2">
        <v>88.492000000000004</v>
      </c>
      <c r="H1257" s="2">
        <v>70</v>
      </c>
    </row>
    <row r="1258" spans="1:8" ht="14.5">
      <c r="A1258" s="20">
        <v>2.06</v>
      </c>
      <c r="B1258" s="20">
        <v>0.03</v>
      </c>
      <c r="C1258" s="2">
        <v>2</v>
      </c>
      <c r="D1258" s="2" t="str">
        <f t="shared" si="572"/>
        <v>Sing et al., 2015, https://doi.org/10.1016/j.gca.2014.12.019</v>
      </c>
      <c r="E1258" s="2" t="s">
        <v>51</v>
      </c>
      <c r="F1258" s="2">
        <v>21.003</v>
      </c>
      <c r="G1258" s="2">
        <v>88.995999999999995</v>
      </c>
      <c r="H1258" s="2">
        <v>5</v>
      </c>
    </row>
    <row r="1259" spans="1:8" ht="14.5">
      <c r="A1259" s="20">
        <v>1.83</v>
      </c>
      <c r="B1259" s="20">
        <v>0.04</v>
      </c>
      <c r="C1259" s="2">
        <v>2</v>
      </c>
      <c r="D1259" s="2" t="str">
        <f t="shared" si="572"/>
        <v>Sing et al., 2015, https://doi.org/10.1016/j.gca.2014.12.019</v>
      </c>
      <c r="E1259" s="2" t="s">
        <v>51</v>
      </c>
      <c r="F1259" s="2">
        <v>21.003</v>
      </c>
      <c r="G1259" s="2">
        <v>88.995999999999995</v>
      </c>
      <c r="H1259" s="2">
        <v>60</v>
      </c>
    </row>
    <row r="1260" spans="1:8" ht="14.5">
      <c r="A1260" s="20">
        <v>2.4300000000000002</v>
      </c>
      <c r="B1260" s="20">
        <v>0.04</v>
      </c>
      <c r="C1260" s="2">
        <v>2</v>
      </c>
      <c r="D1260" s="2" t="str">
        <f t="shared" si="572"/>
        <v>Sing et al., 2015, https://doi.org/10.1016/j.gca.2014.12.019</v>
      </c>
      <c r="E1260" s="2" t="s">
        <v>51</v>
      </c>
      <c r="F1260" s="2">
        <v>20.576000000000001</v>
      </c>
      <c r="G1260" s="2">
        <v>88.753</v>
      </c>
      <c r="H1260" s="2">
        <v>5</v>
      </c>
    </row>
    <row r="1261" spans="1:8" ht="14.5">
      <c r="A1261" s="20">
        <v>2.19</v>
      </c>
      <c r="B1261" s="20">
        <v>0.05</v>
      </c>
      <c r="C1261" s="2">
        <v>2</v>
      </c>
      <c r="D1261" s="2" t="str">
        <f t="shared" si="572"/>
        <v>Sing et al., 2015, https://doi.org/10.1016/j.gca.2014.12.019</v>
      </c>
      <c r="E1261" s="2" t="s">
        <v>51</v>
      </c>
      <c r="F1261" s="2">
        <v>20.576000000000001</v>
      </c>
      <c r="G1261" s="2">
        <v>88.753</v>
      </c>
      <c r="H1261" s="2">
        <v>110</v>
      </c>
    </row>
    <row r="1262" spans="1:8" ht="14.5">
      <c r="A1262" s="20">
        <v>2.5</v>
      </c>
      <c r="B1262" s="20">
        <v>0.04</v>
      </c>
      <c r="C1262" s="2">
        <v>2</v>
      </c>
      <c r="D1262" s="2" t="str">
        <f t="shared" si="572"/>
        <v>Sing et al., 2015, https://doi.org/10.1016/j.gca.2014.12.019</v>
      </c>
      <c r="E1262" s="2" t="s">
        <v>51</v>
      </c>
      <c r="F1262" s="2">
        <v>20.585000000000001</v>
      </c>
      <c r="G1262" s="2">
        <v>88.248999999999995</v>
      </c>
      <c r="H1262" s="2">
        <v>5</v>
      </c>
    </row>
    <row r="1263" spans="1:8" ht="15.5">
      <c r="A1263" s="21">
        <v>2.95</v>
      </c>
      <c r="B1263" s="21">
        <v>0.08</v>
      </c>
      <c r="C1263" s="2">
        <v>2</v>
      </c>
      <c r="D1263" s="22" t="s">
        <v>52</v>
      </c>
      <c r="E1263" s="2" t="s">
        <v>53</v>
      </c>
      <c r="F1263" s="21">
        <v>-12.01</v>
      </c>
      <c r="G1263" s="21">
        <v>-79.2</v>
      </c>
      <c r="H1263" s="21">
        <v>19.7</v>
      </c>
    </row>
    <row r="1264" spans="1:8" ht="15.5">
      <c r="A1264" s="21">
        <v>2.93</v>
      </c>
      <c r="B1264" s="21">
        <v>0.25</v>
      </c>
      <c r="C1264" s="2">
        <v>2</v>
      </c>
      <c r="D1264" s="2" t="s">
        <v>54</v>
      </c>
      <c r="E1264" s="2" t="s">
        <v>53</v>
      </c>
      <c r="F1264" s="21">
        <v>-12.01</v>
      </c>
      <c r="G1264" s="21">
        <v>-79.2</v>
      </c>
      <c r="H1264" s="21">
        <v>28.6</v>
      </c>
    </row>
    <row r="1265" spans="1:8" ht="15.5">
      <c r="A1265" s="21">
        <v>2.2799999999999998</v>
      </c>
      <c r="B1265" s="21">
        <v>0.04</v>
      </c>
      <c r="C1265" s="2">
        <v>2</v>
      </c>
      <c r="D1265" s="2" t="s">
        <v>54</v>
      </c>
      <c r="E1265" s="2" t="s">
        <v>53</v>
      </c>
      <c r="F1265" s="21">
        <v>-12.01</v>
      </c>
      <c r="G1265" s="21">
        <v>-79.2</v>
      </c>
      <c r="H1265" s="21">
        <v>64.3</v>
      </c>
    </row>
    <row r="1266" spans="1:8" ht="15.5">
      <c r="A1266" s="21">
        <v>1.51</v>
      </c>
      <c r="B1266" s="21">
        <v>0.04</v>
      </c>
      <c r="C1266" s="2">
        <v>2</v>
      </c>
      <c r="D1266" s="2" t="s">
        <v>55</v>
      </c>
      <c r="E1266" s="2" t="s">
        <v>53</v>
      </c>
      <c r="F1266" s="21">
        <v>-12.01</v>
      </c>
      <c r="G1266" s="21">
        <v>-79.2</v>
      </c>
      <c r="H1266" s="21">
        <v>130.19999999999999</v>
      </c>
    </row>
    <row r="1267" spans="1:8" ht="15.5">
      <c r="A1267" s="21">
        <v>1.51</v>
      </c>
      <c r="B1267" s="21">
        <v>0.12</v>
      </c>
      <c r="C1267" s="2">
        <v>2</v>
      </c>
      <c r="D1267" s="2" t="s">
        <v>56</v>
      </c>
      <c r="E1267" s="2" t="s">
        <v>53</v>
      </c>
      <c r="F1267" s="21">
        <v>-12.01</v>
      </c>
      <c r="G1267" s="21">
        <v>-79.2</v>
      </c>
      <c r="H1267" s="21">
        <v>261.10000000000002</v>
      </c>
    </row>
    <row r="1268" spans="1:8" ht="15.5">
      <c r="A1268" s="21">
        <v>1.53</v>
      </c>
      <c r="B1268" s="21">
        <v>0.2</v>
      </c>
      <c r="C1268" s="2">
        <v>2</v>
      </c>
      <c r="D1268" s="2" t="s">
        <v>57</v>
      </c>
      <c r="E1268" s="2" t="s">
        <v>53</v>
      </c>
      <c r="F1268" s="21">
        <v>-12.01</v>
      </c>
      <c r="G1268" s="21">
        <v>-79.2</v>
      </c>
      <c r="H1268" s="21">
        <v>449.9</v>
      </c>
    </row>
    <row r="1269" spans="1:8" ht="15.5">
      <c r="A1269" s="21">
        <v>1.51</v>
      </c>
      <c r="B1269" s="23" t="s">
        <v>58</v>
      </c>
      <c r="C1269" s="2">
        <v>2</v>
      </c>
      <c r="D1269" s="2" t="s">
        <v>59</v>
      </c>
      <c r="E1269" s="2" t="s">
        <v>53</v>
      </c>
      <c r="F1269" s="21">
        <v>-12.01</v>
      </c>
      <c r="G1269" s="21">
        <v>-79.2</v>
      </c>
      <c r="H1269" s="21">
        <v>799.6</v>
      </c>
    </row>
    <row r="1270" spans="1:8" ht="15.5">
      <c r="A1270" s="21">
        <v>1.36</v>
      </c>
      <c r="B1270" s="21">
        <v>0.18</v>
      </c>
      <c r="C1270" s="2">
        <v>2</v>
      </c>
      <c r="D1270" s="2" t="s">
        <v>60</v>
      </c>
      <c r="E1270" s="2" t="s">
        <v>53</v>
      </c>
      <c r="F1270" s="21">
        <v>-12.01</v>
      </c>
      <c r="G1270" s="21">
        <v>-79.2</v>
      </c>
      <c r="H1270" s="21">
        <v>1201.5</v>
      </c>
    </row>
    <row r="1271" spans="1:8" ht="15.5">
      <c r="A1271" s="21">
        <v>1.31</v>
      </c>
      <c r="B1271" s="21">
        <v>0.27</v>
      </c>
      <c r="C1271" s="2">
        <v>2</v>
      </c>
      <c r="D1271" s="2" t="s">
        <v>61</v>
      </c>
      <c r="E1271" s="2" t="s">
        <v>53</v>
      </c>
      <c r="F1271" s="21">
        <v>-12.01</v>
      </c>
      <c r="G1271" s="21">
        <v>-79.2</v>
      </c>
      <c r="H1271" s="21">
        <v>2002.4</v>
      </c>
    </row>
    <row r="1272" spans="1:8" ht="15.5">
      <c r="A1272" s="21">
        <v>1.3</v>
      </c>
      <c r="B1272" s="21">
        <v>0.11</v>
      </c>
      <c r="C1272" s="2">
        <v>2</v>
      </c>
      <c r="D1272" s="2" t="s">
        <v>62</v>
      </c>
      <c r="E1272" s="2" t="s">
        <v>53</v>
      </c>
      <c r="F1272" s="21">
        <v>-12.01</v>
      </c>
      <c r="G1272" s="21">
        <v>-79.2</v>
      </c>
      <c r="H1272" s="21">
        <v>2400.9</v>
      </c>
    </row>
    <row r="1273" spans="1:8" ht="15.5">
      <c r="A1273" s="21">
        <v>1.43</v>
      </c>
      <c r="B1273" s="21">
        <v>0.09</v>
      </c>
      <c r="C1273" s="2">
        <v>2</v>
      </c>
      <c r="D1273" s="2" t="s">
        <v>63</v>
      </c>
      <c r="E1273" s="2" t="s">
        <v>53</v>
      </c>
      <c r="F1273" s="21">
        <v>-12.01</v>
      </c>
      <c r="G1273" s="21">
        <v>-79.2</v>
      </c>
      <c r="H1273" s="21">
        <v>2800.7</v>
      </c>
    </row>
    <row r="1274" spans="1:8" ht="15.5">
      <c r="A1274" s="21">
        <v>1.31</v>
      </c>
      <c r="B1274" s="21">
        <v>0.08</v>
      </c>
      <c r="C1274" s="2">
        <v>2</v>
      </c>
      <c r="D1274" s="2" t="s">
        <v>64</v>
      </c>
      <c r="E1274" s="2" t="s">
        <v>53</v>
      </c>
      <c r="F1274" s="21">
        <v>-12.01</v>
      </c>
      <c r="G1274" s="21">
        <v>-79.2</v>
      </c>
      <c r="H1274" s="21">
        <v>3198.1</v>
      </c>
    </row>
    <row r="1275" spans="1:8" ht="15.5">
      <c r="A1275" s="21">
        <v>1.31</v>
      </c>
      <c r="B1275" s="23" t="s">
        <v>58</v>
      </c>
      <c r="C1275" s="2">
        <v>2</v>
      </c>
      <c r="D1275" s="2" t="s">
        <v>65</v>
      </c>
      <c r="E1275" s="2" t="s">
        <v>53</v>
      </c>
      <c r="F1275" s="21">
        <v>-12.01</v>
      </c>
      <c r="G1275" s="21">
        <v>-79.2</v>
      </c>
      <c r="H1275" s="21">
        <v>3194.8</v>
      </c>
    </row>
    <row r="1276" spans="1:8" ht="15.5">
      <c r="A1276" s="21">
        <v>1.34</v>
      </c>
      <c r="B1276" s="21">
        <v>0.1</v>
      </c>
      <c r="C1276" s="2">
        <v>2</v>
      </c>
      <c r="D1276" s="2" t="s">
        <v>66</v>
      </c>
      <c r="E1276" s="2" t="s">
        <v>53</v>
      </c>
      <c r="F1276" s="21">
        <v>-12.01</v>
      </c>
      <c r="G1276" s="21">
        <v>-79.2</v>
      </c>
      <c r="H1276" s="21">
        <v>3594.9</v>
      </c>
    </row>
    <row r="1277" spans="1:8" ht="15.5">
      <c r="A1277" s="21">
        <v>1.35</v>
      </c>
      <c r="B1277" s="21">
        <v>0.11</v>
      </c>
      <c r="C1277" s="2">
        <v>2</v>
      </c>
      <c r="D1277" s="2" t="s">
        <v>67</v>
      </c>
      <c r="E1277" s="2" t="s">
        <v>53</v>
      </c>
      <c r="F1277" s="21">
        <v>-12.01</v>
      </c>
      <c r="G1277" s="21">
        <v>-79.2</v>
      </c>
      <c r="H1277" s="21">
        <v>4393.5</v>
      </c>
    </row>
    <row r="1278" spans="1:8" ht="15.5">
      <c r="A1278" s="21">
        <v>1.35</v>
      </c>
      <c r="B1278" s="21">
        <v>0.13</v>
      </c>
      <c r="C1278" s="2">
        <v>2</v>
      </c>
      <c r="D1278" s="2" t="s">
        <v>68</v>
      </c>
      <c r="E1278" s="2" t="s">
        <v>53</v>
      </c>
      <c r="F1278" s="21">
        <v>-12.01</v>
      </c>
      <c r="G1278" s="21">
        <v>-79.2</v>
      </c>
      <c r="H1278" s="21">
        <v>5040.8</v>
      </c>
    </row>
    <row r="1279" spans="1:8" ht="15.5">
      <c r="A1279" s="21">
        <v>1.3</v>
      </c>
      <c r="B1279" s="23" t="s">
        <v>58</v>
      </c>
      <c r="C1279" s="2">
        <v>2</v>
      </c>
      <c r="D1279" s="2" t="s">
        <v>69</v>
      </c>
      <c r="E1279" s="2" t="s">
        <v>53</v>
      </c>
      <c r="F1279" s="21">
        <v>-12.01</v>
      </c>
      <c r="G1279" s="21">
        <v>-79.2</v>
      </c>
      <c r="H1279" s="21">
        <v>5317</v>
      </c>
    </row>
    <row r="1280" spans="1:8" ht="15.5">
      <c r="A1280" s="24">
        <v>1.29</v>
      </c>
      <c r="B1280" s="24">
        <v>0.18</v>
      </c>
      <c r="C1280" s="2">
        <v>2</v>
      </c>
      <c r="D1280" s="2" t="s">
        <v>70</v>
      </c>
      <c r="E1280" s="2" t="s">
        <v>53</v>
      </c>
      <c r="F1280" s="24">
        <v>-12.01</v>
      </c>
      <c r="G1280" s="24">
        <v>-79.2</v>
      </c>
      <c r="H1280" s="24">
        <v>5500.3</v>
      </c>
    </row>
    <row r="1281" spans="1:8" ht="15.5">
      <c r="A1281" s="21">
        <v>2.46</v>
      </c>
      <c r="B1281" s="21">
        <v>0.14000000000000001</v>
      </c>
      <c r="C1281" s="2">
        <v>2</v>
      </c>
      <c r="D1281" s="2" t="s">
        <v>71</v>
      </c>
      <c r="E1281" s="2" t="s">
        <v>53</v>
      </c>
      <c r="F1281" s="21">
        <v>-12</v>
      </c>
      <c r="G1281" s="21">
        <v>-84</v>
      </c>
      <c r="H1281" s="21">
        <v>19.5</v>
      </c>
    </row>
    <row r="1282" spans="1:8" ht="15.5">
      <c r="A1282" s="21">
        <v>2.34</v>
      </c>
      <c r="B1282" s="21">
        <v>0.24</v>
      </c>
      <c r="C1282" s="2">
        <v>2</v>
      </c>
      <c r="D1282" s="2" t="s">
        <v>72</v>
      </c>
      <c r="E1282" s="2" t="s">
        <v>53</v>
      </c>
      <c r="F1282" s="21">
        <v>-12</v>
      </c>
      <c r="G1282" s="21">
        <v>-84</v>
      </c>
      <c r="H1282" s="21">
        <v>39.5</v>
      </c>
    </row>
    <row r="1283" spans="1:8" ht="15.5">
      <c r="A1283" s="21">
        <v>2.37</v>
      </c>
      <c r="B1283" s="21">
        <v>0.21</v>
      </c>
      <c r="C1283" s="2">
        <v>2</v>
      </c>
      <c r="D1283" s="2" t="s">
        <v>73</v>
      </c>
      <c r="E1283" s="2" t="s">
        <v>53</v>
      </c>
      <c r="F1283" s="21">
        <v>-12</v>
      </c>
      <c r="G1283" s="21">
        <v>-84</v>
      </c>
      <c r="H1283" s="21">
        <v>58.9</v>
      </c>
    </row>
    <row r="1284" spans="1:8" ht="15.5">
      <c r="A1284" s="21">
        <v>1.53</v>
      </c>
      <c r="B1284" s="21">
        <v>0.16</v>
      </c>
      <c r="C1284" s="2">
        <v>2</v>
      </c>
      <c r="D1284" s="2" t="s">
        <v>74</v>
      </c>
      <c r="E1284" s="2" t="s">
        <v>53</v>
      </c>
      <c r="F1284" s="21">
        <v>-12</v>
      </c>
      <c r="G1284" s="21">
        <v>-84</v>
      </c>
      <c r="H1284" s="21">
        <v>251</v>
      </c>
    </row>
    <row r="1285" spans="1:8" ht="15.5">
      <c r="A1285" s="21">
        <v>1.75</v>
      </c>
      <c r="B1285" s="21">
        <v>0.37</v>
      </c>
      <c r="C1285" s="2">
        <v>2</v>
      </c>
      <c r="D1285" s="2" t="s">
        <v>75</v>
      </c>
      <c r="E1285" s="2" t="s">
        <v>53</v>
      </c>
      <c r="F1285" s="21">
        <v>-12</v>
      </c>
      <c r="G1285" s="21">
        <v>-84</v>
      </c>
      <c r="H1285" s="21">
        <v>399.1</v>
      </c>
    </row>
    <row r="1286" spans="1:8" ht="15.5">
      <c r="A1286" s="21">
        <v>1.42</v>
      </c>
      <c r="B1286" s="21">
        <v>0.27</v>
      </c>
      <c r="C1286" s="2">
        <v>2</v>
      </c>
      <c r="D1286" s="2" t="s">
        <v>76</v>
      </c>
      <c r="E1286" s="2" t="s">
        <v>53</v>
      </c>
      <c r="F1286" s="21">
        <v>-12</v>
      </c>
      <c r="G1286" s="21">
        <v>-84</v>
      </c>
      <c r="H1286" s="21">
        <v>1249.4000000000001</v>
      </c>
    </row>
    <row r="1287" spans="1:8" ht="15.5">
      <c r="A1287" s="21">
        <v>1.37</v>
      </c>
      <c r="B1287" s="23" t="s">
        <v>58</v>
      </c>
      <c r="C1287" s="2">
        <v>2</v>
      </c>
      <c r="D1287" s="2" t="s">
        <v>77</v>
      </c>
      <c r="E1287" s="2" t="s">
        <v>53</v>
      </c>
      <c r="F1287" s="21">
        <v>-12</v>
      </c>
      <c r="G1287" s="21">
        <v>-84</v>
      </c>
      <c r="H1287" s="21">
        <v>1749.1</v>
      </c>
    </row>
    <row r="1288" spans="1:8" ht="15.5">
      <c r="A1288" s="21">
        <v>1.43</v>
      </c>
      <c r="B1288" s="21">
        <v>0.21</v>
      </c>
      <c r="C1288" s="2">
        <v>2</v>
      </c>
      <c r="D1288" s="2" t="s">
        <v>78</v>
      </c>
      <c r="E1288" s="2" t="s">
        <v>53</v>
      </c>
      <c r="F1288" s="21">
        <v>-12</v>
      </c>
      <c r="G1288" s="21">
        <v>-84</v>
      </c>
      <c r="H1288" s="21">
        <v>2249.1999999999998</v>
      </c>
    </row>
    <row r="1289" spans="1:8" ht="15.5">
      <c r="A1289" s="21">
        <v>1.27</v>
      </c>
      <c r="B1289" s="21">
        <v>0.13</v>
      </c>
      <c r="C1289" s="2">
        <v>2</v>
      </c>
      <c r="D1289" s="2" t="s">
        <v>79</v>
      </c>
      <c r="E1289" s="2" t="s">
        <v>53</v>
      </c>
      <c r="F1289" s="21">
        <v>-12</v>
      </c>
      <c r="G1289" s="21">
        <v>-84</v>
      </c>
      <c r="H1289" s="21">
        <v>2996</v>
      </c>
    </row>
    <row r="1290" spans="1:8" ht="15.5">
      <c r="A1290" s="21">
        <v>1.18</v>
      </c>
      <c r="B1290" s="21">
        <v>0.08</v>
      </c>
      <c r="C1290" s="2">
        <v>2</v>
      </c>
      <c r="D1290" s="2" t="s">
        <v>80</v>
      </c>
      <c r="E1290" s="2" t="s">
        <v>53</v>
      </c>
      <c r="F1290" s="21">
        <v>-12</v>
      </c>
      <c r="G1290" s="21">
        <v>-84</v>
      </c>
      <c r="H1290" s="21">
        <v>3244.4</v>
      </c>
    </row>
    <row r="1291" spans="1:8" ht="15.5">
      <c r="A1291" s="21">
        <v>1.38</v>
      </c>
      <c r="B1291" s="21">
        <v>0.17</v>
      </c>
      <c r="C1291" s="2">
        <v>2</v>
      </c>
      <c r="D1291" s="2" t="s">
        <v>81</v>
      </c>
      <c r="E1291" s="2" t="s">
        <v>53</v>
      </c>
      <c r="F1291" s="21">
        <v>-12</v>
      </c>
      <c r="G1291" s="21">
        <v>-84</v>
      </c>
      <c r="H1291" s="21">
        <v>3494.3</v>
      </c>
    </row>
    <row r="1292" spans="1:8" ht="15.5">
      <c r="A1292" s="21">
        <v>1.39</v>
      </c>
      <c r="B1292" s="21">
        <v>0.19</v>
      </c>
      <c r="C1292" s="2">
        <v>2</v>
      </c>
      <c r="D1292" s="2" t="s">
        <v>82</v>
      </c>
      <c r="E1292" s="2" t="s">
        <v>53</v>
      </c>
      <c r="F1292" s="21">
        <v>-12</v>
      </c>
      <c r="G1292" s="21">
        <v>-84</v>
      </c>
      <c r="H1292" s="21">
        <v>3746.1</v>
      </c>
    </row>
    <row r="1293" spans="1:8" ht="15.5">
      <c r="A1293" s="21">
        <v>1.38</v>
      </c>
      <c r="B1293" s="21">
        <v>0.12</v>
      </c>
      <c r="C1293" s="2">
        <v>2</v>
      </c>
      <c r="D1293" s="2" t="s">
        <v>83</v>
      </c>
      <c r="E1293" s="2" t="s">
        <v>53</v>
      </c>
      <c r="F1293" s="21">
        <v>-12</v>
      </c>
      <c r="G1293" s="21">
        <v>-84</v>
      </c>
      <c r="H1293" s="21">
        <v>4243.3</v>
      </c>
    </row>
    <row r="1294" spans="1:8" ht="15.5">
      <c r="A1294" s="24">
        <v>1.28</v>
      </c>
      <c r="B1294" s="24">
        <v>0.21</v>
      </c>
      <c r="C1294" s="2">
        <v>2</v>
      </c>
      <c r="D1294" s="2" t="s">
        <v>84</v>
      </c>
      <c r="E1294" s="2" t="s">
        <v>53</v>
      </c>
      <c r="F1294" s="24">
        <v>-12</v>
      </c>
      <c r="G1294" s="24">
        <v>-84</v>
      </c>
      <c r="H1294" s="24">
        <v>4543.2</v>
      </c>
    </row>
    <row r="1295" spans="1:8" ht="15.5">
      <c r="A1295" s="21">
        <v>2.31</v>
      </c>
      <c r="B1295" s="21">
        <v>0.31</v>
      </c>
      <c r="C1295" s="2">
        <v>2</v>
      </c>
      <c r="D1295" s="2" t="s">
        <v>85</v>
      </c>
      <c r="E1295" s="2" t="s">
        <v>53</v>
      </c>
      <c r="F1295" s="21">
        <v>-12</v>
      </c>
      <c r="G1295" s="21">
        <v>-89</v>
      </c>
      <c r="H1295" s="21">
        <v>20.6</v>
      </c>
    </row>
    <row r="1296" spans="1:8" ht="15.5">
      <c r="A1296" s="21">
        <v>2.52</v>
      </c>
      <c r="B1296" s="21">
        <v>0.14000000000000001</v>
      </c>
      <c r="C1296" s="2">
        <v>2</v>
      </c>
      <c r="D1296" s="2" t="s">
        <v>86</v>
      </c>
      <c r="E1296" s="2" t="s">
        <v>53</v>
      </c>
      <c r="F1296" s="21">
        <v>-12</v>
      </c>
      <c r="G1296" s="21">
        <v>-89</v>
      </c>
      <c r="H1296" s="21">
        <v>39.799999999999997</v>
      </c>
    </row>
    <row r="1297" spans="1:8" ht="15.5">
      <c r="A1297" s="21">
        <v>2.36</v>
      </c>
      <c r="B1297" s="21">
        <v>0.24</v>
      </c>
      <c r="C1297" s="2">
        <v>2</v>
      </c>
      <c r="D1297" s="2" t="s">
        <v>87</v>
      </c>
      <c r="E1297" s="2" t="s">
        <v>53</v>
      </c>
      <c r="F1297" s="21">
        <v>-12</v>
      </c>
      <c r="G1297" s="21">
        <v>-89</v>
      </c>
      <c r="H1297" s="21">
        <v>59.4</v>
      </c>
    </row>
    <row r="1298" spans="1:8" ht="15.5">
      <c r="A1298" s="21">
        <v>2.0299999999999998</v>
      </c>
      <c r="B1298" s="21">
        <v>0.1</v>
      </c>
      <c r="C1298" s="2">
        <v>2</v>
      </c>
      <c r="D1298" s="2" t="s">
        <v>88</v>
      </c>
      <c r="E1298" s="2" t="s">
        <v>53</v>
      </c>
      <c r="F1298" s="21">
        <v>-12</v>
      </c>
      <c r="G1298" s="21">
        <v>-89</v>
      </c>
      <c r="H1298" s="21">
        <v>99.4</v>
      </c>
    </row>
    <row r="1299" spans="1:8" ht="15.5">
      <c r="A1299" s="21">
        <v>1.48</v>
      </c>
      <c r="B1299" s="21">
        <v>0.17</v>
      </c>
      <c r="C1299" s="2">
        <v>2</v>
      </c>
      <c r="D1299" s="2" t="s">
        <v>89</v>
      </c>
      <c r="E1299" s="2" t="s">
        <v>53</v>
      </c>
      <c r="F1299" s="21">
        <v>-12</v>
      </c>
      <c r="G1299" s="21">
        <v>-89</v>
      </c>
      <c r="H1299" s="21">
        <v>248.1</v>
      </c>
    </row>
    <row r="1300" spans="1:8" ht="15.5">
      <c r="A1300" s="21">
        <v>1.58</v>
      </c>
      <c r="B1300" s="21">
        <v>0.19</v>
      </c>
      <c r="C1300" s="2">
        <v>2</v>
      </c>
      <c r="D1300" s="2" t="s">
        <v>90</v>
      </c>
      <c r="E1300" s="2" t="s">
        <v>53</v>
      </c>
      <c r="F1300" s="21">
        <v>-12</v>
      </c>
      <c r="G1300" s="21">
        <v>-89</v>
      </c>
      <c r="H1300" s="21">
        <v>397.7</v>
      </c>
    </row>
    <row r="1301" spans="1:8" ht="15.5">
      <c r="A1301" s="21">
        <v>1.51</v>
      </c>
      <c r="B1301" s="23" t="s">
        <v>58</v>
      </c>
      <c r="C1301" s="2">
        <v>2</v>
      </c>
      <c r="D1301" s="2" t="s">
        <v>91</v>
      </c>
      <c r="E1301" s="2" t="s">
        <v>53</v>
      </c>
      <c r="F1301" s="21">
        <v>-12</v>
      </c>
      <c r="G1301" s="21">
        <v>-89</v>
      </c>
      <c r="H1301" s="21">
        <v>993.5</v>
      </c>
    </row>
    <row r="1302" spans="1:8" ht="15.5">
      <c r="A1302" s="21">
        <v>1.47</v>
      </c>
      <c r="B1302" s="21">
        <v>0.14000000000000001</v>
      </c>
      <c r="C1302" s="2">
        <v>2</v>
      </c>
      <c r="D1302" s="2" t="s">
        <v>92</v>
      </c>
      <c r="E1302" s="2" t="s">
        <v>53</v>
      </c>
      <c r="F1302" s="21">
        <v>-12</v>
      </c>
      <c r="G1302" s="21">
        <v>-89</v>
      </c>
      <c r="H1302" s="21">
        <v>1243.0999999999999</v>
      </c>
    </row>
    <row r="1303" spans="1:8" ht="15.5">
      <c r="A1303" s="21">
        <v>1.36</v>
      </c>
      <c r="B1303" s="21">
        <v>0.22</v>
      </c>
      <c r="C1303" s="2">
        <v>2</v>
      </c>
      <c r="D1303" s="2" t="s">
        <v>93</v>
      </c>
      <c r="E1303" s="2" t="s">
        <v>53</v>
      </c>
      <c r="F1303" s="21">
        <v>-12</v>
      </c>
      <c r="G1303" s="21">
        <v>-89</v>
      </c>
      <c r="H1303" s="21">
        <v>1740.5</v>
      </c>
    </row>
    <row r="1304" spans="1:8" ht="15.5">
      <c r="A1304" s="21">
        <v>1.35</v>
      </c>
      <c r="B1304" s="23" t="s">
        <v>58</v>
      </c>
      <c r="C1304" s="2">
        <v>2</v>
      </c>
      <c r="D1304" s="2" t="s">
        <v>94</v>
      </c>
      <c r="E1304" s="2" t="s">
        <v>53</v>
      </c>
      <c r="F1304" s="21">
        <v>-12</v>
      </c>
      <c r="G1304" s="21">
        <v>-89</v>
      </c>
      <c r="H1304" s="21">
        <v>1989.3</v>
      </c>
    </row>
    <row r="1305" spans="1:8" ht="15.5">
      <c r="A1305" s="21">
        <v>1.38</v>
      </c>
      <c r="B1305" s="21">
        <v>0.19</v>
      </c>
      <c r="C1305" s="2">
        <v>2</v>
      </c>
      <c r="D1305" s="2" t="s">
        <v>95</v>
      </c>
      <c r="E1305" s="2" t="s">
        <v>53</v>
      </c>
      <c r="F1305" s="21">
        <v>-12</v>
      </c>
      <c r="G1305" s="21">
        <v>-89</v>
      </c>
      <c r="H1305" s="21">
        <v>2485.1</v>
      </c>
    </row>
    <row r="1306" spans="1:8" ht="15.5">
      <c r="A1306" s="21">
        <v>1.28</v>
      </c>
      <c r="B1306" s="21">
        <v>0.26</v>
      </c>
      <c r="C1306" s="2">
        <v>2</v>
      </c>
      <c r="D1306" s="2" t="s">
        <v>96</v>
      </c>
      <c r="E1306" s="2" t="s">
        <v>53</v>
      </c>
      <c r="F1306" s="21">
        <v>-12</v>
      </c>
      <c r="G1306" s="21">
        <v>-89</v>
      </c>
      <c r="H1306" s="21">
        <v>2981.5</v>
      </c>
    </row>
    <row r="1307" spans="1:8" ht="15.5">
      <c r="A1307" s="21">
        <v>1.23</v>
      </c>
      <c r="B1307" s="23" t="s">
        <v>58</v>
      </c>
      <c r="C1307" s="2">
        <v>2</v>
      </c>
      <c r="D1307" s="2" t="s">
        <v>97</v>
      </c>
      <c r="E1307" s="2" t="s">
        <v>53</v>
      </c>
      <c r="F1307" s="21">
        <v>-12</v>
      </c>
      <c r="G1307" s="21">
        <v>-89</v>
      </c>
      <c r="H1307" s="21">
        <v>3975</v>
      </c>
    </row>
    <row r="1308" spans="1:8" ht="15.5">
      <c r="A1308" s="21">
        <v>1.37</v>
      </c>
      <c r="B1308" s="23" t="s">
        <v>58</v>
      </c>
      <c r="C1308" s="2">
        <v>2</v>
      </c>
      <c r="D1308" s="2" t="s">
        <v>98</v>
      </c>
      <c r="E1308" s="2" t="s">
        <v>53</v>
      </c>
      <c r="F1308" s="21">
        <v>-12.0002</v>
      </c>
      <c r="G1308" s="21">
        <v>-89.001099999999994</v>
      </c>
      <c r="H1308" s="21">
        <v>4024.5</v>
      </c>
    </row>
    <row r="1309" spans="1:8" ht="15.5">
      <c r="A1309" s="24">
        <v>1.45</v>
      </c>
      <c r="B1309" s="24">
        <v>0.01</v>
      </c>
      <c r="C1309" s="2">
        <v>2</v>
      </c>
      <c r="D1309" s="2" t="s">
        <v>99</v>
      </c>
      <c r="E1309" s="2" t="s">
        <v>53</v>
      </c>
      <c r="F1309" s="24">
        <v>-12</v>
      </c>
      <c r="G1309" s="24">
        <v>-89</v>
      </c>
      <c r="H1309" s="24">
        <v>4085</v>
      </c>
    </row>
    <row r="1310" spans="1:8" ht="15.5">
      <c r="A1310" s="21">
        <v>2.65</v>
      </c>
      <c r="B1310" s="21">
        <v>0.32</v>
      </c>
      <c r="C1310" s="2">
        <v>2</v>
      </c>
      <c r="D1310" s="2" t="s">
        <v>100</v>
      </c>
      <c r="E1310" s="2" t="s">
        <v>53</v>
      </c>
      <c r="F1310" s="21">
        <v>-12</v>
      </c>
      <c r="G1310" s="21">
        <v>-94</v>
      </c>
      <c r="H1310" s="21">
        <v>39.799999999999997</v>
      </c>
    </row>
    <row r="1311" spans="1:8" ht="15.5">
      <c r="A1311" s="21">
        <v>2.16</v>
      </c>
      <c r="B1311" s="21">
        <v>0.22</v>
      </c>
      <c r="C1311" s="2">
        <v>2</v>
      </c>
      <c r="D1311" s="2" t="s">
        <v>101</v>
      </c>
      <c r="E1311" s="2" t="s">
        <v>53</v>
      </c>
      <c r="F1311" s="21">
        <v>-12</v>
      </c>
      <c r="G1311" s="21">
        <v>-94</v>
      </c>
      <c r="H1311" s="21">
        <v>110.9</v>
      </c>
    </row>
    <row r="1312" spans="1:8" ht="15.5">
      <c r="A1312" s="21">
        <v>1.84</v>
      </c>
      <c r="B1312" s="21">
        <v>0.11</v>
      </c>
      <c r="C1312" s="2">
        <v>2</v>
      </c>
      <c r="D1312" s="2" t="s">
        <v>102</v>
      </c>
      <c r="E1312" s="2" t="s">
        <v>53</v>
      </c>
      <c r="F1312" s="21">
        <v>-12</v>
      </c>
      <c r="G1312" s="21">
        <v>-94</v>
      </c>
      <c r="H1312" s="21">
        <v>130.1</v>
      </c>
    </row>
    <row r="1313" spans="1:8" ht="15.5">
      <c r="A1313" s="21">
        <v>1.5</v>
      </c>
      <c r="B1313" s="21">
        <v>0.04</v>
      </c>
      <c r="C1313" s="2">
        <v>2</v>
      </c>
      <c r="D1313" s="2" t="s">
        <v>103</v>
      </c>
      <c r="E1313" s="2" t="s">
        <v>53</v>
      </c>
      <c r="F1313" s="21">
        <v>-12</v>
      </c>
      <c r="G1313" s="21">
        <v>-94</v>
      </c>
      <c r="H1313" s="21">
        <v>259.39999999999998</v>
      </c>
    </row>
    <row r="1314" spans="1:8" ht="15.5">
      <c r="A1314" s="21">
        <v>1.65</v>
      </c>
      <c r="B1314" s="21">
        <v>0.25</v>
      </c>
      <c r="C1314" s="2">
        <v>2</v>
      </c>
      <c r="D1314" s="2" t="s">
        <v>104</v>
      </c>
      <c r="E1314" s="2" t="s">
        <v>53</v>
      </c>
      <c r="F1314" s="21">
        <v>-12</v>
      </c>
      <c r="G1314" s="21">
        <v>-94</v>
      </c>
      <c r="H1314" s="21">
        <v>399.9</v>
      </c>
    </row>
    <row r="1315" spans="1:8" ht="15.5">
      <c r="A1315" s="21">
        <v>1.35</v>
      </c>
      <c r="B1315" s="21">
        <v>7.0000000000000007E-2</v>
      </c>
      <c r="C1315" s="2">
        <v>2</v>
      </c>
      <c r="D1315" s="2" t="s">
        <v>105</v>
      </c>
      <c r="E1315" s="2" t="s">
        <v>53</v>
      </c>
      <c r="F1315" s="21">
        <v>-12</v>
      </c>
      <c r="G1315" s="21">
        <v>-94</v>
      </c>
      <c r="H1315" s="21">
        <v>699.3</v>
      </c>
    </row>
    <row r="1316" spans="1:8" ht="15.5">
      <c r="A1316" s="21">
        <v>1.39</v>
      </c>
      <c r="B1316" s="21">
        <v>0.11</v>
      </c>
      <c r="C1316" s="2">
        <v>2</v>
      </c>
      <c r="D1316" s="2" t="s">
        <v>106</v>
      </c>
      <c r="E1316" s="2" t="s">
        <v>53</v>
      </c>
      <c r="F1316" s="21">
        <v>-12</v>
      </c>
      <c r="G1316" s="21">
        <v>-94</v>
      </c>
      <c r="H1316" s="21">
        <v>899.3</v>
      </c>
    </row>
    <row r="1317" spans="1:8" ht="15.5">
      <c r="A1317" s="21">
        <v>1.43</v>
      </c>
      <c r="B1317" s="21">
        <v>0.09</v>
      </c>
      <c r="C1317" s="2">
        <v>2</v>
      </c>
      <c r="D1317" s="2" t="s">
        <v>107</v>
      </c>
      <c r="E1317" s="2" t="s">
        <v>53</v>
      </c>
      <c r="F1317" s="21">
        <v>-12</v>
      </c>
      <c r="G1317" s="21">
        <v>-94</v>
      </c>
      <c r="H1317" s="21">
        <v>1249.4000000000001</v>
      </c>
    </row>
    <row r="1318" spans="1:8" ht="15.5">
      <c r="A1318" s="21">
        <v>1.37</v>
      </c>
      <c r="B1318" s="23" t="s">
        <v>58</v>
      </c>
      <c r="C1318" s="2">
        <v>2</v>
      </c>
      <c r="D1318" s="2" t="s">
        <v>108</v>
      </c>
      <c r="E1318" s="2" t="s">
        <v>53</v>
      </c>
      <c r="F1318" s="21">
        <v>-12</v>
      </c>
      <c r="G1318" s="21">
        <v>-94</v>
      </c>
      <c r="H1318" s="21">
        <v>1751.1</v>
      </c>
    </row>
    <row r="1319" spans="1:8" ht="15.5">
      <c r="A1319" s="21">
        <v>1.3</v>
      </c>
      <c r="B1319" s="23" t="s">
        <v>58</v>
      </c>
      <c r="C1319" s="2">
        <v>2</v>
      </c>
      <c r="D1319" s="2" t="s">
        <v>109</v>
      </c>
      <c r="E1319" s="2" t="s">
        <v>53</v>
      </c>
      <c r="F1319" s="21">
        <v>-12</v>
      </c>
      <c r="G1319" s="21">
        <v>-94</v>
      </c>
      <c r="H1319" s="21">
        <v>2247.3000000000002</v>
      </c>
    </row>
    <row r="1320" spans="1:8" ht="15.5">
      <c r="A1320" s="21">
        <v>1.33</v>
      </c>
      <c r="B1320" s="21">
        <v>0.04</v>
      </c>
      <c r="C1320" s="2">
        <v>2</v>
      </c>
      <c r="D1320" s="2" t="s">
        <v>110</v>
      </c>
      <c r="E1320" s="2" t="s">
        <v>53</v>
      </c>
      <c r="F1320" s="21">
        <v>-12</v>
      </c>
      <c r="G1320" s="21">
        <v>-94</v>
      </c>
      <c r="H1320" s="21">
        <v>2497.1</v>
      </c>
    </row>
    <row r="1321" spans="1:8" ht="15.5">
      <c r="A1321" s="21">
        <v>1.24</v>
      </c>
      <c r="B1321" s="21">
        <v>0.14000000000000001</v>
      </c>
      <c r="C1321" s="2">
        <v>2</v>
      </c>
      <c r="D1321" s="2" t="s">
        <v>111</v>
      </c>
      <c r="E1321" s="2" t="s">
        <v>53</v>
      </c>
      <c r="F1321" s="21">
        <v>-12</v>
      </c>
      <c r="G1321" s="21">
        <v>-94</v>
      </c>
      <c r="H1321" s="21">
        <v>2747.1</v>
      </c>
    </row>
    <row r="1322" spans="1:8" ht="15.5">
      <c r="A1322" s="21">
        <v>1.29</v>
      </c>
      <c r="B1322" s="21">
        <v>0.08</v>
      </c>
      <c r="C1322" s="2">
        <v>2</v>
      </c>
      <c r="D1322" s="2" t="s">
        <v>112</v>
      </c>
      <c r="E1322" s="2" t="s">
        <v>53</v>
      </c>
      <c r="F1322" s="21">
        <v>-12</v>
      </c>
      <c r="G1322" s="21">
        <v>-94</v>
      </c>
      <c r="H1322" s="21">
        <v>2996.2</v>
      </c>
    </row>
    <row r="1323" spans="1:8" ht="15.5">
      <c r="A1323" s="21">
        <v>1.29</v>
      </c>
      <c r="B1323" s="21">
        <v>0.2</v>
      </c>
      <c r="C1323" s="2">
        <v>2</v>
      </c>
      <c r="D1323" s="2" t="s">
        <v>113</v>
      </c>
      <c r="E1323" s="2" t="s">
        <v>53</v>
      </c>
      <c r="F1323" s="21">
        <v>-12</v>
      </c>
      <c r="G1323" s="21">
        <v>-94</v>
      </c>
      <c r="H1323" s="21">
        <v>3495.8</v>
      </c>
    </row>
    <row r="1324" spans="1:8" ht="15.5">
      <c r="A1324" s="21">
        <v>1.28</v>
      </c>
      <c r="B1324" s="21">
        <v>0.14000000000000001</v>
      </c>
      <c r="C1324" s="2">
        <v>2</v>
      </c>
      <c r="D1324" s="2" t="s">
        <v>114</v>
      </c>
      <c r="E1324" s="2" t="s">
        <v>53</v>
      </c>
      <c r="F1324" s="21">
        <v>-12</v>
      </c>
      <c r="G1324" s="21">
        <v>-94</v>
      </c>
      <c r="H1324" s="21">
        <v>3620.5</v>
      </c>
    </row>
    <row r="1325" spans="1:8" ht="15.5">
      <c r="A1325" s="24">
        <v>1.69</v>
      </c>
      <c r="B1325" s="25" t="s">
        <v>58</v>
      </c>
      <c r="C1325" s="2">
        <v>2</v>
      </c>
      <c r="D1325" s="2" t="s">
        <v>115</v>
      </c>
      <c r="E1325" s="2" t="s">
        <v>53</v>
      </c>
      <c r="F1325" s="24">
        <v>-12</v>
      </c>
      <c r="G1325" s="24">
        <v>-94</v>
      </c>
      <c r="H1325" s="24">
        <v>3639.3</v>
      </c>
    </row>
    <row r="1326" spans="1:8" ht="15.5">
      <c r="A1326" s="21">
        <v>3.41</v>
      </c>
      <c r="B1326" s="21">
        <v>0.02</v>
      </c>
      <c r="C1326" s="2">
        <v>2</v>
      </c>
      <c r="D1326" s="2" t="s">
        <v>116</v>
      </c>
      <c r="E1326" s="2" t="s">
        <v>53</v>
      </c>
      <c r="F1326" s="21">
        <v>-16</v>
      </c>
      <c r="G1326" s="21">
        <v>-104</v>
      </c>
      <c r="H1326" s="21">
        <v>50.4</v>
      </c>
    </row>
    <row r="1327" spans="1:8" ht="15.5">
      <c r="A1327" s="21">
        <v>3.31</v>
      </c>
      <c r="B1327" s="21">
        <v>0.19</v>
      </c>
      <c r="C1327" s="2">
        <v>2</v>
      </c>
      <c r="D1327" s="2" t="s">
        <v>117</v>
      </c>
      <c r="E1327" s="2" t="s">
        <v>53</v>
      </c>
      <c r="F1327" s="21">
        <v>-16</v>
      </c>
      <c r="G1327" s="21">
        <v>-104</v>
      </c>
      <c r="H1327" s="21">
        <v>104.6</v>
      </c>
    </row>
    <row r="1328" spans="1:8" ht="15.5">
      <c r="A1328" s="21">
        <v>2.98</v>
      </c>
      <c r="B1328" s="21">
        <v>0.18</v>
      </c>
      <c r="C1328" s="2">
        <v>2</v>
      </c>
      <c r="D1328" s="2" t="s">
        <v>118</v>
      </c>
      <c r="E1328" s="2" t="s">
        <v>53</v>
      </c>
      <c r="F1328" s="21">
        <v>-16</v>
      </c>
      <c r="G1328" s="21">
        <v>-104</v>
      </c>
      <c r="H1328" s="21">
        <v>183.9</v>
      </c>
    </row>
    <row r="1329" spans="1:8" ht="15.5">
      <c r="A1329" s="21">
        <v>1.86</v>
      </c>
      <c r="B1329" s="21">
        <v>0.24</v>
      </c>
      <c r="C1329" s="2">
        <v>2</v>
      </c>
      <c r="D1329" s="2" t="s">
        <v>119</v>
      </c>
      <c r="E1329" s="2" t="s">
        <v>53</v>
      </c>
      <c r="F1329" s="21">
        <v>-16</v>
      </c>
      <c r="G1329" s="21">
        <v>-104</v>
      </c>
      <c r="H1329" s="21">
        <v>275.2</v>
      </c>
    </row>
    <row r="1330" spans="1:8" ht="15.5">
      <c r="A1330" s="21">
        <v>1.58</v>
      </c>
      <c r="B1330" s="21">
        <v>0.14000000000000001</v>
      </c>
      <c r="C1330" s="2">
        <v>2</v>
      </c>
      <c r="D1330" s="2" t="s">
        <v>120</v>
      </c>
      <c r="E1330" s="2" t="s">
        <v>53</v>
      </c>
      <c r="F1330" s="21">
        <v>-16</v>
      </c>
      <c r="G1330" s="21">
        <v>-104</v>
      </c>
      <c r="H1330" s="21">
        <v>408.8</v>
      </c>
    </row>
    <row r="1331" spans="1:8" ht="15.5">
      <c r="A1331" s="21">
        <v>1.39</v>
      </c>
      <c r="B1331" s="21">
        <v>0.14000000000000001</v>
      </c>
      <c r="C1331" s="2">
        <v>2</v>
      </c>
      <c r="D1331" s="2" t="s">
        <v>121</v>
      </c>
      <c r="E1331" s="2" t="s">
        <v>53</v>
      </c>
      <c r="F1331" s="21">
        <v>-16</v>
      </c>
      <c r="G1331" s="21">
        <v>-104</v>
      </c>
      <c r="H1331" s="21">
        <v>1249.5999999999999</v>
      </c>
    </row>
    <row r="1332" spans="1:8" ht="15.5">
      <c r="A1332" s="21">
        <v>1.38</v>
      </c>
      <c r="B1332" s="21">
        <v>0.16</v>
      </c>
      <c r="C1332" s="2">
        <v>2</v>
      </c>
      <c r="D1332" s="2" t="s">
        <v>122</v>
      </c>
      <c r="E1332" s="2" t="s">
        <v>53</v>
      </c>
      <c r="F1332" s="21">
        <v>-16</v>
      </c>
      <c r="G1332" s="21">
        <v>-104</v>
      </c>
      <c r="H1332" s="21">
        <v>1747.5</v>
      </c>
    </row>
    <row r="1333" spans="1:8" ht="15.5">
      <c r="A1333" s="21">
        <v>1.28</v>
      </c>
      <c r="B1333" s="21">
        <v>0.2</v>
      </c>
      <c r="C1333" s="2">
        <v>2</v>
      </c>
      <c r="D1333" s="2" t="s">
        <v>123</v>
      </c>
      <c r="E1333" s="2" t="s">
        <v>53</v>
      </c>
      <c r="F1333" s="21">
        <v>-16</v>
      </c>
      <c r="G1333" s="21">
        <v>-104</v>
      </c>
      <c r="H1333" s="21">
        <v>2198.9</v>
      </c>
    </row>
    <row r="1334" spans="1:8" ht="15.5">
      <c r="A1334" s="21">
        <v>1.32</v>
      </c>
      <c r="B1334" s="21">
        <v>0.03</v>
      </c>
      <c r="C1334" s="2">
        <v>2</v>
      </c>
      <c r="D1334" s="2" t="s">
        <v>124</v>
      </c>
      <c r="E1334" s="2" t="s">
        <v>53</v>
      </c>
      <c r="F1334" s="21">
        <v>-16</v>
      </c>
      <c r="G1334" s="21">
        <v>-104</v>
      </c>
      <c r="H1334" s="21">
        <v>2398.3000000000002</v>
      </c>
    </row>
    <row r="1335" spans="1:8" ht="15.5">
      <c r="A1335" s="21">
        <v>1.29</v>
      </c>
      <c r="B1335" s="21">
        <v>0.22</v>
      </c>
      <c r="C1335" s="2">
        <v>2</v>
      </c>
      <c r="D1335" s="2" t="s">
        <v>125</v>
      </c>
      <c r="E1335" s="2" t="s">
        <v>53</v>
      </c>
      <c r="F1335" s="21">
        <v>-16</v>
      </c>
      <c r="G1335" s="21">
        <v>-104</v>
      </c>
      <c r="H1335" s="21">
        <v>2795.4</v>
      </c>
    </row>
    <row r="1336" spans="1:8" ht="15.5">
      <c r="A1336" s="21">
        <v>1.35</v>
      </c>
      <c r="B1336" s="21">
        <v>0.32</v>
      </c>
      <c r="C1336" s="2">
        <v>2</v>
      </c>
      <c r="D1336" s="2" t="s">
        <v>126</v>
      </c>
      <c r="E1336" s="2" t="s">
        <v>53</v>
      </c>
      <c r="F1336" s="21">
        <v>-16</v>
      </c>
      <c r="G1336" s="21">
        <v>-104</v>
      </c>
      <c r="H1336" s="21">
        <v>3246.6</v>
      </c>
    </row>
    <row r="1337" spans="1:8" ht="15.5">
      <c r="A1337" s="21">
        <v>1.33</v>
      </c>
      <c r="B1337" s="21">
        <v>0.23</v>
      </c>
      <c r="C1337" s="2">
        <v>2</v>
      </c>
      <c r="D1337" s="2" t="s">
        <v>127</v>
      </c>
      <c r="E1337" s="2" t="s">
        <v>53</v>
      </c>
      <c r="F1337" s="21">
        <v>-16</v>
      </c>
      <c r="G1337" s="21">
        <v>-104</v>
      </c>
      <c r="H1337" s="21">
        <v>3744.8</v>
      </c>
    </row>
    <row r="1338" spans="1:8" ht="15.5">
      <c r="A1338" s="21">
        <v>1.32</v>
      </c>
      <c r="B1338" s="21">
        <v>0.19</v>
      </c>
      <c r="C1338" s="2">
        <v>2</v>
      </c>
      <c r="D1338" s="2" t="s">
        <v>128</v>
      </c>
      <c r="E1338" s="2" t="s">
        <v>53</v>
      </c>
      <c r="F1338" s="21">
        <v>-16</v>
      </c>
      <c r="G1338" s="21">
        <v>-104</v>
      </c>
      <c r="H1338" s="21">
        <v>3894.8</v>
      </c>
    </row>
    <row r="1339" spans="1:8" ht="15.5">
      <c r="A1339" s="24">
        <v>1.29</v>
      </c>
      <c r="B1339" s="24">
        <v>0.31</v>
      </c>
      <c r="C1339" s="2">
        <v>2</v>
      </c>
      <c r="D1339" s="2" t="s">
        <v>129</v>
      </c>
      <c r="E1339" s="2" t="s">
        <v>53</v>
      </c>
      <c r="F1339" s="24">
        <v>-16</v>
      </c>
      <c r="G1339" s="24">
        <v>-104</v>
      </c>
      <c r="H1339" s="24">
        <v>3919.4</v>
      </c>
    </row>
    <row r="1340" spans="1:8" ht="15.5">
      <c r="A1340" s="21">
        <v>3.09</v>
      </c>
      <c r="B1340" s="21">
        <v>0.24</v>
      </c>
      <c r="C1340" s="2">
        <v>2</v>
      </c>
      <c r="D1340" s="2" t="s">
        <v>130</v>
      </c>
      <c r="E1340" s="2" t="s">
        <v>53</v>
      </c>
      <c r="F1340" s="21">
        <v>-14.98</v>
      </c>
      <c r="G1340" s="21">
        <v>-112.75</v>
      </c>
      <c r="H1340" s="21">
        <v>19.7</v>
      </c>
    </row>
    <row r="1341" spans="1:8" ht="15.5">
      <c r="A1341" s="21">
        <v>3.51</v>
      </c>
      <c r="B1341" s="21">
        <v>7.0000000000000007E-2</v>
      </c>
      <c r="C1341" s="2">
        <v>2</v>
      </c>
      <c r="D1341" s="2" t="s">
        <v>131</v>
      </c>
      <c r="E1341" s="2" t="s">
        <v>53</v>
      </c>
      <c r="F1341" s="21">
        <v>-14.98</v>
      </c>
      <c r="G1341" s="21">
        <v>-112.75</v>
      </c>
      <c r="H1341" s="21">
        <v>95.4</v>
      </c>
    </row>
    <row r="1342" spans="1:8" ht="15.5">
      <c r="A1342" s="21">
        <v>3.16</v>
      </c>
      <c r="B1342" s="21">
        <v>0.14000000000000001</v>
      </c>
      <c r="C1342" s="2">
        <v>2</v>
      </c>
      <c r="D1342" s="2" t="s">
        <v>132</v>
      </c>
      <c r="E1342" s="2" t="s">
        <v>53</v>
      </c>
      <c r="F1342" s="21">
        <v>-14.98</v>
      </c>
      <c r="G1342" s="21">
        <v>-112.75</v>
      </c>
      <c r="H1342" s="21">
        <v>201.8</v>
      </c>
    </row>
    <row r="1343" spans="1:8" ht="15.5">
      <c r="A1343" s="21">
        <v>1.58</v>
      </c>
      <c r="B1343" s="21">
        <v>0.39</v>
      </c>
      <c r="C1343" s="2">
        <v>2</v>
      </c>
      <c r="D1343" s="2" t="s">
        <v>133</v>
      </c>
      <c r="E1343" s="2" t="s">
        <v>53</v>
      </c>
      <c r="F1343" s="21">
        <v>-14.98</v>
      </c>
      <c r="G1343" s="21">
        <v>-112.75</v>
      </c>
      <c r="H1343" s="21">
        <v>303.39999999999998</v>
      </c>
    </row>
    <row r="1344" spans="1:8" ht="15.5">
      <c r="A1344" s="21">
        <v>1.65</v>
      </c>
      <c r="B1344" s="21">
        <v>0.34</v>
      </c>
      <c r="C1344" s="2">
        <v>2</v>
      </c>
      <c r="D1344" s="2" t="s">
        <v>134</v>
      </c>
      <c r="E1344" s="2" t="s">
        <v>53</v>
      </c>
      <c r="F1344" s="21">
        <v>-14.98</v>
      </c>
      <c r="G1344" s="21">
        <v>-112.75</v>
      </c>
      <c r="H1344" s="21">
        <v>396.7</v>
      </c>
    </row>
    <row r="1345" spans="1:8" ht="15.5">
      <c r="A1345" s="21">
        <v>1.69</v>
      </c>
      <c r="B1345" s="21">
        <v>0.28999999999999998</v>
      </c>
      <c r="C1345" s="2">
        <v>2</v>
      </c>
      <c r="D1345" s="2" t="s">
        <v>135</v>
      </c>
      <c r="E1345" s="2" t="s">
        <v>53</v>
      </c>
      <c r="F1345" s="21">
        <v>-14.98</v>
      </c>
      <c r="G1345" s="21">
        <v>-112.75</v>
      </c>
      <c r="H1345" s="21">
        <v>795.4</v>
      </c>
    </row>
    <row r="1346" spans="1:8" ht="15.5">
      <c r="A1346" s="21">
        <v>1.33</v>
      </c>
      <c r="B1346" s="21">
        <v>0.24</v>
      </c>
      <c r="C1346" s="2">
        <v>2</v>
      </c>
      <c r="D1346" s="2" t="s">
        <v>136</v>
      </c>
      <c r="E1346" s="2" t="s">
        <v>53</v>
      </c>
      <c r="F1346" s="21">
        <v>-14.983499999999999</v>
      </c>
      <c r="G1346" s="21">
        <v>-112.7504</v>
      </c>
      <c r="H1346" s="21">
        <v>1193.9000000000001</v>
      </c>
    </row>
    <row r="1347" spans="1:8" ht="15.5">
      <c r="A1347" s="21">
        <v>1.38</v>
      </c>
      <c r="B1347" s="21">
        <v>0.13</v>
      </c>
      <c r="C1347" s="2">
        <v>2</v>
      </c>
      <c r="D1347" s="2" t="s">
        <v>137</v>
      </c>
      <c r="E1347" s="2" t="s">
        <v>53</v>
      </c>
      <c r="F1347" s="21">
        <v>-14.98</v>
      </c>
      <c r="G1347" s="21">
        <v>-112.75</v>
      </c>
      <c r="H1347" s="21">
        <v>1193.5</v>
      </c>
    </row>
    <row r="1348" spans="1:8" ht="15.5">
      <c r="A1348" s="21">
        <v>1.23</v>
      </c>
      <c r="B1348" s="23" t="s">
        <v>58</v>
      </c>
      <c r="C1348" s="2">
        <v>2</v>
      </c>
      <c r="D1348" s="2" t="s">
        <v>138</v>
      </c>
      <c r="E1348" s="2" t="s">
        <v>53</v>
      </c>
      <c r="F1348" s="21">
        <v>-14.98</v>
      </c>
      <c r="G1348" s="21">
        <v>-112.75</v>
      </c>
      <c r="H1348" s="21">
        <v>2186.1</v>
      </c>
    </row>
    <row r="1349" spans="1:8" ht="15.5">
      <c r="A1349" s="21">
        <v>1.56</v>
      </c>
      <c r="B1349" s="21">
        <v>0.08</v>
      </c>
      <c r="C1349" s="2">
        <v>2</v>
      </c>
      <c r="D1349" s="2" t="s">
        <v>139</v>
      </c>
      <c r="E1349" s="2" t="s">
        <v>53</v>
      </c>
      <c r="F1349" s="21">
        <v>-14.98</v>
      </c>
      <c r="G1349" s="21">
        <v>-112.75</v>
      </c>
      <c r="H1349" s="21">
        <v>2211.3000000000002</v>
      </c>
    </row>
    <row r="1350" spans="1:8" ht="15.5">
      <c r="A1350" s="21">
        <v>1.38</v>
      </c>
      <c r="B1350" s="21">
        <v>0.01</v>
      </c>
      <c r="C1350" s="2">
        <v>2</v>
      </c>
      <c r="D1350" s="2" t="s">
        <v>140</v>
      </c>
      <c r="E1350" s="2" t="s">
        <v>53</v>
      </c>
      <c r="F1350" s="21">
        <v>-14.98</v>
      </c>
      <c r="G1350" s="21">
        <v>-112.75</v>
      </c>
      <c r="H1350" s="21">
        <v>2311.6999999999998</v>
      </c>
    </row>
    <row r="1351" spans="1:8" ht="15.5">
      <c r="A1351" s="21">
        <v>1.31</v>
      </c>
      <c r="B1351" s="21">
        <v>7.0000000000000007E-2</v>
      </c>
      <c r="C1351" s="2">
        <v>2</v>
      </c>
      <c r="D1351" s="2" t="s">
        <v>141</v>
      </c>
      <c r="E1351" s="2" t="s">
        <v>53</v>
      </c>
      <c r="F1351" s="21">
        <v>-14.98</v>
      </c>
      <c r="G1351" s="21">
        <v>-112.75</v>
      </c>
      <c r="H1351" s="21">
        <v>2346.1999999999998</v>
      </c>
    </row>
    <row r="1352" spans="1:8" ht="15.5">
      <c r="A1352" s="21">
        <v>1.3</v>
      </c>
      <c r="B1352" s="21">
        <v>0.11</v>
      </c>
      <c r="C1352" s="2">
        <v>2</v>
      </c>
      <c r="D1352" s="2" t="s">
        <v>142</v>
      </c>
      <c r="E1352" s="2" t="s">
        <v>53</v>
      </c>
      <c r="F1352" s="21">
        <v>-14.98</v>
      </c>
      <c r="G1352" s="21">
        <v>-112.75</v>
      </c>
      <c r="H1352" s="21">
        <v>2421.6</v>
      </c>
    </row>
    <row r="1353" spans="1:8" ht="15.5">
      <c r="A1353" s="21">
        <v>1.36</v>
      </c>
      <c r="B1353" s="21">
        <v>0.18</v>
      </c>
      <c r="C1353" s="2">
        <v>2</v>
      </c>
      <c r="D1353" s="2" t="s">
        <v>143</v>
      </c>
      <c r="E1353" s="2" t="s">
        <v>53</v>
      </c>
      <c r="F1353" s="21">
        <v>-14.98</v>
      </c>
      <c r="G1353" s="21">
        <v>-112.75</v>
      </c>
      <c r="H1353" s="21">
        <v>2469.8000000000002</v>
      </c>
    </row>
    <row r="1354" spans="1:8" ht="15.5">
      <c r="A1354" s="21">
        <v>1.26</v>
      </c>
      <c r="B1354" s="21">
        <v>0.08</v>
      </c>
      <c r="C1354" s="2">
        <v>2</v>
      </c>
      <c r="D1354" s="2" t="s">
        <v>144</v>
      </c>
      <c r="E1354" s="2" t="s">
        <v>53</v>
      </c>
      <c r="F1354" s="21">
        <v>-14.98</v>
      </c>
      <c r="G1354" s="21">
        <v>-112.75</v>
      </c>
      <c r="H1354" s="21">
        <v>2521</v>
      </c>
    </row>
    <row r="1355" spans="1:8" ht="15.5">
      <c r="A1355" s="24">
        <v>1.34</v>
      </c>
      <c r="B1355" s="24">
        <v>7.0000000000000007E-2</v>
      </c>
      <c r="C1355" s="2">
        <v>2</v>
      </c>
      <c r="D1355" s="2" t="s">
        <v>145</v>
      </c>
      <c r="E1355" s="2" t="s">
        <v>53</v>
      </c>
      <c r="F1355" s="24">
        <v>-14.98</v>
      </c>
      <c r="G1355" s="24">
        <v>-112.75</v>
      </c>
      <c r="H1355" s="24">
        <v>2620</v>
      </c>
    </row>
    <row r="1356" spans="1:8" ht="15.5">
      <c r="A1356" s="21">
        <v>3.5</v>
      </c>
      <c r="B1356" s="21">
        <v>0.2</v>
      </c>
      <c r="C1356" s="2">
        <v>2</v>
      </c>
      <c r="D1356" s="2" t="s">
        <v>146</v>
      </c>
      <c r="E1356" s="2" t="s">
        <v>53</v>
      </c>
      <c r="F1356" s="21">
        <v>-14</v>
      </c>
      <c r="G1356" s="21">
        <v>-120</v>
      </c>
      <c r="H1356" s="21">
        <v>50.1</v>
      </c>
    </row>
    <row r="1357" spans="1:8" ht="15.5">
      <c r="A1357" s="21">
        <v>2.93</v>
      </c>
      <c r="B1357" s="21">
        <v>0.25</v>
      </c>
      <c r="C1357" s="2">
        <v>2</v>
      </c>
      <c r="D1357" s="2" t="s">
        <v>147</v>
      </c>
      <c r="E1357" s="2" t="s">
        <v>53</v>
      </c>
      <c r="F1357" s="21">
        <v>-14</v>
      </c>
      <c r="G1357" s="21">
        <v>-120</v>
      </c>
      <c r="H1357" s="21">
        <v>227.6</v>
      </c>
    </row>
    <row r="1358" spans="1:8" ht="15.5">
      <c r="A1358" s="21">
        <v>1.75</v>
      </c>
      <c r="B1358" s="21">
        <v>0.36</v>
      </c>
      <c r="C1358" s="2">
        <v>2</v>
      </c>
      <c r="D1358" s="2" t="s">
        <v>148</v>
      </c>
      <c r="E1358" s="2" t="s">
        <v>53</v>
      </c>
      <c r="F1358" s="21">
        <v>-14</v>
      </c>
      <c r="G1358" s="21">
        <v>-120</v>
      </c>
      <c r="H1358" s="21">
        <v>347.8</v>
      </c>
    </row>
    <row r="1359" spans="1:8" ht="15.5">
      <c r="A1359" s="21">
        <v>1.43</v>
      </c>
      <c r="B1359" s="21">
        <v>0.3</v>
      </c>
      <c r="C1359" s="2">
        <v>2</v>
      </c>
      <c r="D1359" s="2" t="s">
        <v>149</v>
      </c>
      <c r="E1359" s="2" t="s">
        <v>53</v>
      </c>
      <c r="F1359" s="21">
        <v>-14</v>
      </c>
      <c r="G1359" s="21">
        <v>-120</v>
      </c>
      <c r="H1359" s="21">
        <v>745.8</v>
      </c>
    </row>
    <row r="1360" spans="1:8" ht="15.5">
      <c r="A1360" s="21">
        <v>1.56</v>
      </c>
      <c r="B1360" s="23" t="s">
        <v>58</v>
      </c>
      <c r="C1360" s="2">
        <v>2</v>
      </c>
      <c r="D1360" s="2" t="s">
        <v>150</v>
      </c>
      <c r="E1360" s="2" t="s">
        <v>53</v>
      </c>
      <c r="F1360" s="21">
        <v>-14</v>
      </c>
      <c r="G1360" s="21">
        <v>-120</v>
      </c>
      <c r="H1360" s="21">
        <v>994.7</v>
      </c>
    </row>
    <row r="1361" spans="1:8" ht="15.5">
      <c r="A1361" s="21">
        <v>1.52</v>
      </c>
      <c r="B1361" s="23" t="s">
        <v>58</v>
      </c>
      <c r="C1361" s="2">
        <v>2</v>
      </c>
      <c r="D1361" s="2" t="s">
        <v>151</v>
      </c>
      <c r="E1361" s="2" t="s">
        <v>53</v>
      </c>
      <c r="F1361" s="21">
        <v>-14</v>
      </c>
      <c r="G1361" s="21">
        <v>-120</v>
      </c>
      <c r="H1361" s="21">
        <v>992.7</v>
      </c>
    </row>
    <row r="1362" spans="1:8" ht="15.5">
      <c r="A1362" s="21">
        <v>1.5</v>
      </c>
      <c r="B1362" s="21">
        <v>0.18</v>
      </c>
      <c r="C1362" s="2">
        <v>2</v>
      </c>
      <c r="D1362" s="2" t="s">
        <v>152</v>
      </c>
      <c r="E1362" s="2" t="s">
        <v>53</v>
      </c>
      <c r="F1362" s="21">
        <v>-14</v>
      </c>
      <c r="G1362" s="21">
        <v>-120</v>
      </c>
      <c r="H1362" s="21">
        <v>1242.9000000000001</v>
      </c>
    </row>
    <row r="1363" spans="1:8" ht="15.5">
      <c r="A1363" s="21">
        <v>1.37</v>
      </c>
      <c r="B1363" s="21">
        <v>0.03</v>
      </c>
      <c r="C1363" s="2">
        <v>2</v>
      </c>
      <c r="D1363" s="2" t="s">
        <v>153</v>
      </c>
      <c r="E1363" s="2" t="s">
        <v>53</v>
      </c>
      <c r="F1363" s="21">
        <v>-14</v>
      </c>
      <c r="G1363" s="21">
        <v>-120</v>
      </c>
      <c r="H1363" s="21">
        <v>1489.9</v>
      </c>
    </row>
    <row r="1364" spans="1:8" ht="15.5">
      <c r="A1364" s="21">
        <v>1.49</v>
      </c>
      <c r="B1364" s="21">
        <v>0.14000000000000001</v>
      </c>
      <c r="C1364" s="2">
        <v>2</v>
      </c>
      <c r="D1364" s="2" t="s">
        <v>154</v>
      </c>
      <c r="E1364" s="2" t="s">
        <v>53</v>
      </c>
      <c r="F1364" s="21">
        <v>-14</v>
      </c>
      <c r="G1364" s="21">
        <v>-120</v>
      </c>
      <c r="H1364" s="21">
        <v>2087</v>
      </c>
    </row>
    <row r="1365" spans="1:8" ht="15.5">
      <c r="A1365" s="21">
        <v>1.34</v>
      </c>
      <c r="B1365" s="21">
        <v>0.3</v>
      </c>
      <c r="C1365" s="2">
        <v>2</v>
      </c>
      <c r="D1365" s="2" t="s">
        <v>155</v>
      </c>
      <c r="E1365" s="2" t="s">
        <v>53</v>
      </c>
      <c r="F1365" s="21">
        <v>-14</v>
      </c>
      <c r="G1365" s="21">
        <v>-120</v>
      </c>
      <c r="H1365" s="21">
        <v>2186.4</v>
      </c>
    </row>
    <row r="1366" spans="1:8" ht="15.5">
      <c r="A1366" s="21">
        <v>1.35</v>
      </c>
      <c r="B1366" s="21">
        <v>0.08</v>
      </c>
      <c r="C1366" s="2">
        <v>2</v>
      </c>
      <c r="D1366" s="2" t="s">
        <v>156</v>
      </c>
      <c r="E1366" s="2" t="s">
        <v>53</v>
      </c>
      <c r="F1366" s="21">
        <v>-14</v>
      </c>
      <c r="G1366" s="21">
        <v>-120</v>
      </c>
      <c r="H1366" s="21">
        <v>2335.6999999999998</v>
      </c>
    </row>
    <row r="1367" spans="1:8" ht="15.5">
      <c r="A1367" s="21">
        <v>1.44</v>
      </c>
      <c r="B1367" s="21">
        <v>0.23</v>
      </c>
      <c r="C1367" s="2">
        <v>2</v>
      </c>
      <c r="D1367" s="2" t="s">
        <v>157</v>
      </c>
      <c r="E1367" s="2" t="s">
        <v>53</v>
      </c>
      <c r="F1367" s="21">
        <v>-14</v>
      </c>
      <c r="G1367" s="21">
        <v>-120</v>
      </c>
      <c r="H1367" s="21">
        <v>2484.6</v>
      </c>
    </row>
    <row r="1368" spans="1:8" ht="15.5">
      <c r="A1368" s="21">
        <v>1.22</v>
      </c>
      <c r="B1368" s="21">
        <v>0.11</v>
      </c>
      <c r="C1368" s="2">
        <v>2</v>
      </c>
      <c r="D1368" s="2" t="s">
        <v>158</v>
      </c>
      <c r="E1368" s="2" t="s">
        <v>53</v>
      </c>
      <c r="F1368" s="21">
        <v>-14</v>
      </c>
      <c r="G1368" s="21">
        <v>-120</v>
      </c>
      <c r="H1368" s="21">
        <v>2583.1999999999998</v>
      </c>
    </row>
    <row r="1369" spans="1:8" ht="15.5">
      <c r="A1369" s="21">
        <v>1.24</v>
      </c>
      <c r="B1369" s="21">
        <v>0</v>
      </c>
      <c r="C1369" s="2">
        <v>2</v>
      </c>
      <c r="D1369" s="2" t="s">
        <v>159</v>
      </c>
      <c r="E1369" s="2" t="s">
        <v>53</v>
      </c>
      <c r="F1369" s="21">
        <v>-14</v>
      </c>
      <c r="G1369" s="21">
        <v>-120</v>
      </c>
      <c r="H1369" s="21">
        <v>2882</v>
      </c>
    </row>
    <row r="1370" spans="1:8" ht="15.5">
      <c r="A1370" s="21">
        <v>1.36</v>
      </c>
      <c r="B1370" s="21">
        <v>0.05</v>
      </c>
      <c r="C1370" s="2">
        <v>2</v>
      </c>
      <c r="D1370" s="2" t="s">
        <v>160</v>
      </c>
      <c r="E1370" s="2" t="s">
        <v>53</v>
      </c>
      <c r="F1370" s="21">
        <v>-14.003299999999999</v>
      </c>
      <c r="G1370" s="21">
        <v>-120.00020000000001</v>
      </c>
      <c r="H1370" s="21">
        <v>3080.8</v>
      </c>
    </row>
    <row r="1371" spans="1:8" ht="15.5">
      <c r="A1371" s="24">
        <v>1.38</v>
      </c>
      <c r="B1371" s="24">
        <v>0.31</v>
      </c>
      <c r="C1371" s="2">
        <v>2</v>
      </c>
      <c r="D1371" s="2" t="s">
        <v>161</v>
      </c>
      <c r="E1371" s="2" t="s">
        <v>53</v>
      </c>
      <c r="F1371" s="24">
        <v>-14</v>
      </c>
      <c r="G1371" s="24">
        <v>-120</v>
      </c>
      <c r="H1371" s="24">
        <v>3371.1</v>
      </c>
    </row>
    <row r="1372" spans="1:8" ht="15.5">
      <c r="A1372" s="21">
        <v>3.42</v>
      </c>
      <c r="B1372" s="21">
        <v>0.11</v>
      </c>
      <c r="C1372" s="2">
        <v>2</v>
      </c>
      <c r="D1372" s="2" t="s">
        <v>162</v>
      </c>
      <c r="E1372" s="2" t="s">
        <v>53</v>
      </c>
      <c r="F1372" s="21">
        <v>-11.63</v>
      </c>
      <c r="G1372" s="21">
        <v>-132.5</v>
      </c>
      <c r="H1372" s="21">
        <v>20.7</v>
      </c>
    </row>
    <row r="1373" spans="1:8" ht="15.5">
      <c r="A1373" s="21">
        <v>3.25</v>
      </c>
      <c r="B1373" s="21">
        <v>0.11</v>
      </c>
      <c r="C1373" s="2">
        <v>2</v>
      </c>
      <c r="D1373" s="2" t="s">
        <v>163</v>
      </c>
      <c r="E1373" s="2" t="s">
        <v>53</v>
      </c>
      <c r="F1373" s="21">
        <v>-11.63</v>
      </c>
      <c r="G1373" s="21">
        <v>-132.5</v>
      </c>
      <c r="H1373" s="21">
        <v>59</v>
      </c>
    </row>
    <row r="1374" spans="1:8" ht="15.5">
      <c r="A1374" s="21">
        <v>2.4500000000000002</v>
      </c>
      <c r="B1374" s="21">
        <v>0.2</v>
      </c>
      <c r="C1374" s="2">
        <v>2</v>
      </c>
      <c r="D1374" s="2" t="s">
        <v>164</v>
      </c>
      <c r="E1374" s="2" t="s">
        <v>53</v>
      </c>
      <c r="F1374" s="21">
        <v>-11.63</v>
      </c>
      <c r="G1374" s="21">
        <v>-132.5</v>
      </c>
      <c r="H1374" s="21">
        <v>218.6</v>
      </c>
    </row>
    <row r="1375" spans="1:8" ht="15.5">
      <c r="A1375" s="21">
        <v>1.72</v>
      </c>
      <c r="B1375" s="21">
        <v>7.0000000000000007E-2</v>
      </c>
      <c r="C1375" s="2">
        <v>2</v>
      </c>
      <c r="D1375" s="2" t="s">
        <v>165</v>
      </c>
      <c r="E1375" s="2" t="s">
        <v>53</v>
      </c>
      <c r="F1375" s="21">
        <v>-11.63</v>
      </c>
      <c r="G1375" s="21">
        <v>-132.5</v>
      </c>
      <c r="H1375" s="21">
        <v>267.60000000000002</v>
      </c>
    </row>
    <row r="1376" spans="1:8" ht="15.5">
      <c r="A1376" s="21">
        <v>1.67</v>
      </c>
      <c r="B1376" s="21">
        <v>0.18</v>
      </c>
      <c r="C1376" s="2">
        <v>2</v>
      </c>
      <c r="D1376" s="2" t="s">
        <v>166</v>
      </c>
      <c r="E1376" s="2" t="s">
        <v>53</v>
      </c>
      <c r="F1376" s="21">
        <v>-11.63</v>
      </c>
      <c r="G1376" s="21">
        <v>-132.5</v>
      </c>
      <c r="H1376" s="21">
        <v>338.1</v>
      </c>
    </row>
    <row r="1377" spans="1:8" ht="15.5">
      <c r="A1377" s="21">
        <v>1.53</v>
      </c>
      <c r="B1377" s="21">
        <v>0.15</v>
      </c>
      <c r="C1377" s="2">
        <v>2</v>
      </c>
      <c r="D1377" s="2" t="s">
        <v>167</v>
      </c>
      <c r="E1377" s="2" t="s">
        <v>53</v>
      </c>
      <c r="F1377" s="21">
        <v>-11.63</v>
      </c>
      <c r="G1377" s="21">
        <v>-132.5</v>
      </c>
      <c r="H1377" s="21">
        <v>608</v>
      </c>
    </row>
    <row r="1378" spans="1:8" ht="15.5">
      <c r="A1378" s="21">
        <v>1.55</v>
      </c>
      <c r="B1378" s="23" t="s">
        <v>58</v>
      </c>
      <c r="C1378" s="2">
        <v>2</v>
      </c>
      <c r="D1378" s="2" t="s">
        <v>168</v>
      </c>
      <c r="E1378" s="2" t="s">
        <v>53</v>
      </c>
      <c r="F1378" s="21">
        <v>-11.63</v>
      </c>
      <c r="G1378" s="21">
        <v>-132.5</v>
      </c>
      <c r="H1378" s="21">
        <v>857.2</v>
      </c>
    </row>
    <row r="1379" spans="1:8" ht="15.5">
      <c r="A1379" s="21">
        <v>1.47</v>
      </c>
      <c r="B1379" s="21">
        <v>0.03</v>
      </c>
      <c r="C1379" s="2">
        <v>2</v>
      </c>
      <c r="D1379" s="2" t="s">
        <v>169</v>
      </c>
      <c r="E1379" s="2" t="s">
        <v>53</v>
      </c>
      <c r="F1379" s="21">
        <v>-11.63</v>
      </c>
      <c r="G1379" s="21">
        <v>-132.5</v>
      </c>
      <c r="H1379" s="21">
        <v>852.7</v>
      </c>
    </row>
    <row r="1380" spans="1:8" ht="15.5">
      <c r="A1380" s="21">
        <v>1.45</v>
      </c>
      <c r="B1380" s="21">
        <v>0.13</v>
      </c>
      <c r="C1380" s="2">
        <v>2</v>
      </c>
      <c r="D1380" s="2" t="s">
        <v>170</v>
      </c>
      <c r="E1380" s="2" t="s">
        <v>53</v>
      </c>
      <c r="F1380" s="21">
        <v>-11.63</v>
      </c>
      <c r="G1380" s="21">
        <v>-132.5</v>
      </c>
      <c r="H1380" s="21">
        <v>1190.3</v>
      </c>
    </row>
    <row r="1381" spans="1:8" ht="15.5">
      <c r="A1381" s="21">
        <v>1.45</v>
      </c>
      <c r="B1381" s="21">
        <v>0.41</v>
      </c>
      <c r="C1381" s="2">
        <v>2</v>
      </c>
      <c r="D1381" s="2" t="s">
        <v>171</v>
      </c>
      <c r="E1381" s="2" t="s">
        <v>53</v>
      </c>
      <c r="F1381" s="21">
        <v>-11.63</v>
      </c>
      <c r="G1381" s="21">
        <v>-132.5</v>
      </c>
      <c r="H1381" s="21">
        <v>1738.2</v>
      </c>
    </row>
    <row r="1382" spans="1:8" ht="15.5">
      <c r="A1382" s="21">
        <v>1.32</v>
      </c>
      <c r="B1382" s="21">
        <v>0.37</v>
      </c>
      <c r="C1382" s="2">
        <v>2</v>
      </c>
      <c r="D1382" s="2" t="s">
        <v>172</v>
      </c>
      <c r="E1382" s="2" t="s">
        <v>53</v>
      </c>
      <c r="F1382" s="21">
        <v>-11.63</v>
      </c>
      <c r="G1382" s="21">
        <v>-132.5</v>
      </c>
      <c r="H1382" s="21">
        <v>2087</v>
      </c>
    </row>
    <row r="1383" spans="1:8" ht="15.5">
      <c r="A1383" s="21">
        <v>1.39</v>
      </c>
      <c r="B1383" s="21">
        <v>7.0000000000000007E-2</v>
      </c>
      <c r="C1383" s="2">
        <v>2</v>
      </c>
      <c r="D1383" s="2" t="s">
        <v>173</v>
      </c>
      <c r="E1383" s="2" t="s">
        <v>53</v>
      </c>
      <c r="F1383" s="21">
        <v>-11.63</v>
      </c>
      <c r="G1383" s="21">
        <v>-132.5</v>
      </c>
      <c r="H1383" s="21">
        <v>2284.3000000000002</v>
      </c>
    </row>
    <row r="1384" spans="1:8" ht="15.5">
      <c r="A1384" s="21">
        <v>1.31</v>
      </c>
      <c r="B1384" s="23" t="s">
        <v>58</v>
      </c>
      <c r="C1384" s="2">
        <v>2</v>
      </c>
      <c r="D1384" s="2" t="s">
        <v>174</v>
      </c>
      <c r="E1384" s="2" t="s">
        <v>53</v>
      </c>
      <c r="F1384" s="21">
        <v>-11.63</v>
      </c>
      <c r="G1384" s="21">
        <v>-132.5</v>
      </c>
      <c r="H1384" s="21">
        <v>2435.1999999999998</v>
      </c>
    </row>
    <row r="1385" spans="1:8" ht="15.5">
      <c r="A1385" s="21">
        <v>1.29</v>
      </c>
      <c r="B1385" s="21">
        <v>0.05</v>
      </c>
      <c r="C1385" s="2">
        <v>2</v>
      </c>
      <c r="D1385" s="2" t="s">
        <v>175</v>
      </c>
      <c r="E1385" s="2" t="s">
        <v>53</v>
      </c>
      <c r="F1385" s="21">
        <v>-11.63</v>
      </c>
      <c r="G1385" s="21">
        <v>-132.5</v>
      </c>
      <c r="H1385" s="21">
        <v>2981</v>
      </c>
    </row>
    <row r="1386" spans="1:8" ht="15.5">
      <c r="A1386" s="21">
        <v>1.32</v>
      </c>
      <c r="B1386" s="21">
        <v>0.08</v>
      </c>
      <c r="C1386" s="2">
        <v>2</v>
      </c>
      <c r="D1386" s="2" t="s">
        <v>176</v>
      </c>
      <c r="E1386" s="2" t="s">
        <v>53</v>
      </c>
      <c r="F1386" s="21">
        <v>-11.63</v>
      </c>
      <c r="G1386" s="21">
        <v>-132.5</v>
      </c>
      <c r="H1386" s="21">
        <v>3229</v>
      </c>
    </row>
    <row r="1387" spans="1:8" ht="15.5">
      <c r="A1387" s="21">
        <v>1.42</v>
      </c>
      <c r="B1387" s="23" t="s">
        <v>58</v>
      </c>
      <c r="C1387" s="2">
        <v>2</v>
      </c>
      <c r="D1387" s="2" t="s">
        <v>177</v>
      </c>
      <c r="E1387" s="2" t="s">
        <v>53</v>
      </c>
      <c r="F1387" s="21">
        <v>-11.63</v>
      </c>
      <c r="G1387" s="21">
        <v>-132.5</v>
      </c>
      <c r="H1387" s="21">
        <v>3478.2</v>
      </c>
    </row>
    <row r="1388" spans="1:8" ht="15.5">
      <c r="A1388" s="21">
        <v>1.38</v>
      </c>
      <c r="B1388" s="23" t="s">
        <v>58</v>
      </c>
      <c r="C1388" s="2">
        <v>2</v>
      </c>
      <c r="D1388" s="2" t="s">
        <v>178</v>
      </c>
      <c r="E1388" s="2" t="s">
        <v>53</v>
      </c>
      <c r="F1388" s="21">
        <v>-11.63</v>
      </c>
      <c r="G1388" s="21">
        <v>-132.5</v>
      </c>
      <c r="H1388" s="21">
        <v>3875</v>
      </c>
    </row>
    <row r="1389" spans="1:8" ht="15.5">
      <c r="A1389" s="24">
        <v>1.33</v>
      </c>
      <c r="B1389" s="24">
        <v>0.15</v>
      </c>
      <c r="C1389" s="2">
        <v>2</v>
      </c>
      <c r="D1389" s="2" t="s">
        <v>179</v>
      </c>
      <c r="E1389" s="2" t="s">
        <v>53</v>
      </c>
      <c r="F1389" s="24">
        <v>-11.63</v>
      </c>
      <c r="G1389" s="24">
        <v>-132.5</v>
      </c>
      <c r="H1389" s="24">
        <v>3989.3</v>
      </c>
    </row>
    <row r="1390" spans="1:8" ht="15.5">
      <c r="A1390" s="21">
        <v>3.32</v>
      </c>
      <c r="B1390" s="21">
        <v>0.08</v>
      </c>
      <c r="C1390" s="2">
        <v>2</v>
      </c>
      <c r="D1390" s="2" t="s">
        <v>180</v>
      </c>
      <c r="E1390" s="2" t="s">
        <v>53</v>
      </c>
      <c r="F1390" s="21">
        <v>-11.03</v>
      </c>
      <c r="G1390" s="21">
        <v>-142.94999999999999</v>
      </c>
      <c r="H1390" s="21">
        <v>30</v>
      </c>
    </row>
    <row r="1391" spans="1:8" ht="15.5">
      <c r="A1391" s="21">
        <v>3.28</v>
      </c>
      <c r="B1391" s="21">
        <v>0.26</v>
      </c>
      <c r="C1391" s="2">
        <v>2</v>
      </c>
      <c r="D1391" s="2" t="s">
        <v>181</v>
      </c>
      <c r="E1391" s="2" t="s">
        <v>53</v>
      </c>
      <c r="F1391" s="21">
        <v>-11.03</v>
      </c>
      <c r="G1391" s="21">
        <v>-142.94999999999999</v>
      </c>
      <c r="H1391" s="21">
        <v>90.9</v>
      </c>
    </row>
    <row r="1392" spans="1:8" ht="15.5">
      <c r="A1392" s="21">
        <v>2.77</v>
      </c>
      <c r="B1392" s="21">
        <v>7.0000000000000007E-2</v>
      </c>
      <c r="C1392" s="2">
        <v>2</v>
      </c>
      <c r="D1392" s="2" t="s">
        <v>182</v>
      </c>
      <c r="E1392" s="2" t="s">
        <v>53</v>
      </c>
      <c r="F1392" s="21">
        <v>-11.03</v>
      </c>
      <c r="G1392" s="21">
        <v>-142.94999999999999</v>
      </c>
      <c r="H1392" s="21">
        <v>124.7</v>
      </c>
    </row>
    <row r="1393" spans="1:8" ht="15.5">
      <c r="A1393" s="21">
        <v>2.71</v>
      </c>
      <c r="B1393" s="21">
        <v>0.24</v>
      </c>
      <c r="C1393" s="2">
        <v>2</v>
      </c>
      <c r="D1393" s="2" t="s">
        <v>183</v>
      </c>
      <c r="E1393" s="2" t="s">
        <v>53</v>
      </c>
      <c r="F1393" s="21">
        <v>-11.03</v>
      </c>
      <c r="G1393" s="21">
        <v>-142.94999999999999</v>
      </c>
      <c r="H1393" s="21">
        <v>199.3</v>
      </c>
    </row>
    <row r="1394" spans="1:8" ht="15.5">
      <c r="A1394" s="21">
        <v>1.48</v>
      </c>
      <c r="B1394" s="21">
        <v>0.16</v>
      </c>
      <c r="C1394" s="2">
        <v>2</v>
      </c>
      <c r="D1394" s="2" t="s">
        <v>184</v>
      </c>
      <c r="E1394" s="2" t="s">
        <v>53</v>
      </c>
      <c r="F1394" s="21">
        <v>-11.03</v>
      </c>
      <c r="G1394" s="21">
        <v>-142.94999999999999</v>
      </c>
      <c r="H1394" s="21">
        <v>334.7</v>
      </c>
    </row>
    <row r="1395" spans="1:8" ht="15.5">
      <c r="A1395" s="21">
        <v>1.4</v>
      </c>
      <c r="B1395" s="21">
        <v>0.06</v>
      </c>
      <c r="C1395" s="2">
        <v>2</v>
      </c>
      <c r="D1395" s="2" t="s">
        <v>185</v>
      </c>
      <c r="E1395" s="2" t="s">
        <v>53</v>
      </c>
      <c r="F1395" s="21">
        <v>-11.03</v>
      </c>
      <c r="G1395" s="21">
        <v>-142.94999999999999</v>
      </c>
      <c r="H1395" s="21">
        <v>449.1</v>
      </c>
    </row>
    <row r="1396" spans="1:8" ht="15.5">
      <c r="A1396" s="21">
        <v>1.26</v>
      </c>
      <c r="B1396" s="23" t="s">
        <v>58</v>
      </c>
      <c r="C1396" s="2">
        <v>2</v>
      </c>
      <c r="D1396" s="2" t="s">
        <v>186</v>
      </c>
      <c r="E1396" s="2" t="s">
        <v>53</v>
      </c>
      <c r="F1396" s="21">
        <v>-11.03</v>
      </c>
      <c r="G1396" s="21">
        <v>-142.94999999999999</v>
      </c>
      <c r="H1396" s="21">
        <v>847.2</v>
      </c>
    </row>
    <row r="1397" spans="1:8" ht="15.5">
      <c r="A1397" s="21">
        <v>1.34</v>
      </c>
      <c r="B1397" s="21">
        <v>0.24</v>
      </c>
      <c r="C1397" s="2">
        <v>2</v>
      </c>
      <c r="D1397" s="2" t="s">
        <v>187</v>
      </c>
      <c r="E1397" s="2" t="s">
        <v>53</v>
      </c>
      <c r="F1397" s="21">
        <v>-11.03</v>
      </c>
      <c r="G1397" s="21">
        <v>-142.94999999999999</v>
      </c>
      <c r="H1397" s="21">
        <v>996.2</v>
      </c>
    </row>
    <row r="1398" spans="1:8" ht="15.5">
      <c r="A1398" s="21">
        <v>1.41</v>
      </c>
      <c r="B1398" s="21">
        <v>0.03</v>
      </c>
      <c r="C1398" s="2">
        <v>2</v>
      </c>
      <c r="D1398" s="2" t="s">
        <v>188</v>
      </c>
      <c r="E1398" s="2" t="s">
        <v>53</v>
      </c>
      <c r="F1398" s="21">
        <v>-11.03</v>
      </c>
      <c r="G1398" s="21">
        <v>-142.94999999999999</v>
      </c>
      <c r="H1398" s="21">
        <v>1243.8</v>
      </c>
    </row>
    <row r="1399" spans="1:8" ht="15.5">
      <c r="A1399" s="21">
        <v>1.36</v>
      </c>
      <c r="B1399" s="21">
        <v>0.1</v>
      </c>
      <c r="C1399" s="2">
        <v>2</v>
      </c>
      <c r="D1399" s="2" t="s">
        <v>189</v>
      </c>
      <c r="E1399" s="2" t="s">
        <v>53</v>
      </c>
      <c r="F1399" s="21">
        <v>-11.03</v>
      </c>
      <c r="G1399" s="21">
        <v>-142.94999999999999</v>
      </c>
      <c r="H1399" s="21">
        <v>1492.4</v>
      </c>
    </row>
    <row r="1400" spans="1:8" ht="15.5">
      <c r="A1400" s="21">
        <v>1.34</v>
      </c>
      <c r="B1400" s="21">
        <v>0.22</v>
      </c>
      <c r="C1400" s="2">
        <v>2</v>
      </c>
      <c r="D1400" s="2" t="s">
        <v>190</v>
      </c>
      <c r="E1400" s="2" t="s">
        <v>53</v>
      </c>
      <c r="F1400" s="21">
        <v>-11.03</v>
      </c>
      <c r="G1400" s="21">
        <v>-142.94999999999999</v>
      </c>
      <c r="H1400" s="21">
        <v>1739</v>
      </c>
    </row>
    <row r="1401" spans="1:8" ht="15.5">
      <c r="A1401" s="21">
        <v>1.32</v>
      </c>
      <c r="B1401" s="21">
        <v>0.18</v>
      </c>
      <c r="C1401" s="2">
        <v>2</v>
      </c>
      <c r="D1401" s="2" t="s">
        <v>191</v>
      </c>
      <c r="E1401" s="2" t="s">
        <v>53</v>
      </c>
      <c r="F1401" s="21">
        <v>-11.03</v>
      </c>
      <c r="G1401" s="21">
        <v>-142.94999999999999</v>
      </c>
      <c r="H1401" s="21">
        <v>2087</v>
      </c>
    </row>
    <row r="1402" spans="1:8" ht="15.5">
      <c r="A1402" s="21">
        <v>1.26</v>
      </c>
      <c r="B1402" s="21">
        <v>0.23</v>
      </c>
      <c r="C1402" s="2">
        <v>2</v>
      </c>
      <c r="D1402" s="2" t="s">
        <v>192</v>
      </c>
      <c r="E1402" s="2" t="s">
        <v>53</v>
      </c>
      <c r="F1402" s="21">
        <v>-11.03</v>
      </c>
      <c r="G1402" s="21">
        <v>-142.94999999999999</v>
      </c>
      <c r="H1402" s="21">
        <v>2385.5</v>
      </c>
    </row>
    <row r="1403" spans="1:8" ht="15.5">
      <c r="A1403" s="21">
        <v>1.37</v>
      </c>
      <c r="B1403" s="21">
        <v>0.16</v>
      </c>
      <c r="C1403" s="2">
        <v>2</v>
      </c>
      <c r="D1403" s="2" t="s">
        <v>193</v>
      </c>
      <c r="E1403" s="2" t="s">
        <v>53</v>
      </c>
      <c r="F1403" s="21">
        <v>-11.03</v>
      </c>
      <c r="G1403" s="21">
        <v>-142.94999999999999</v>
      </c>
      <c r="H1403" s="21">
        <v>2585.1999999999998</v>
      </c>
    </row>
    <row r="1404" spans="1:8" ht="15.5">
      <c r="A1404" s="21">
        <v>1.26</v>
      </c>
      <c r="B1404" s="21">
        <v>0.15</v>
      </c>
      <c r="C1404" s="2">
        <v>2</v>
      </c>
      <c r="D1404" s="2" t="s">
        <v>194</v>
      </c>
      <c r="E1404" s="2" t="s">
        <v>53</v>
      </c>
      <c r="F1404" s="21">
        <v>-11.03</v>
      </c>
      <c r="G1404" s="21">
        <v>-142.94999999999999</v>
      </c>
      <c r="H1404" s="21">
        <v>2782.3</v>
      </c>
    </row>
    <row r="1405" spans="1:8" ht="15.5">
      <c r="A1405" s="21">
        <v>1.32</v>
      </c>
      <c r="B1405" s="21">
        <v>0.22</v>
      </c>
      <c r="C1405" s="2">
        <v>2</v>
      </c>
      <c r="D1405" s="2" t="s">
        <v>195</v>
      </c>
      <c r="E1405" s="2" t="s">
        <v>53</v>
      </c>
      <c r="F1405" s="21">
        <v>-11.03</v>
      </c>
      <c r="G1405" s="21">
        <v>-142.94999999999999</v>
      </c>
      <c r="H1405" s="21">
        <v>3477.8</v>
      </c>
    </row>
    <row r="1406" spans="1:8" ht="15.5">
      <c r="A1406" s="21">
        <v>1.32</v>
      </c>
      <c r="B1406" s="21">
        <v>0.01</v>
      </c>
      <c r="C1406" s="2">
        <v>2</v>
      </c>
      <c r="D1406" s="2" t="s">
        <v>196</v>
      </c>
      <c r="E1406" s="2" t="s">
        <v>53</v>
      </c>
      <c r="F1406" s="21">
        <v>-11.03</v>
      </c>
      <c r="G1406" s="21">
        <v>-142.94999999999999</v>
      </c>
      <c r="H1406" s="21">
        <v>3976</v>
      </c>
    </row>
    <row r="1407" spans="1:8" ht="15.5">
      <c r="A1407" s="21">
        <v>1.39</v>
      </c>
      <c r="B1407" s="21">
        <v>0.03</v>
      </c>
      <c r="C1407" s="2">
        <v>2</v>
      </c>
      <c r="D1407" s="2" t="s">
        <v>197</v>
      </c>
      <c r="E1407" s="2" t="s">
        <v>53</v>
      </c>
      <c r="F1407" s="21">
        <v>-11.03</v>
      </c>
      <c r="G1407" s="21">
        <v>-142.94999999999999</v>
      </c>
      <c r="H1407" s="21">
        <v>4471</v>
      </c>
    </row>
    <row r="1408" spans="1:8" ht="15.5">
      <c r="A1408" s="21">
        <v>1.47</v>
      </c>
      <c r="B1408" s="21">
        <v>7.0000000000000007E-2</v>
      </c>
      <c r="C1408" s="2">
        <v>2</v>
      </c>
      <c r="D1408" s="2" t="s">
        <v>198</v>
      </c>
      <c r="E1408" s="2" t="s">
        <v>53</v>
      </c>
      <c r="F1408" s="21">
        <v>-11.03</v>
      </c>
      <c r="G1408" s="21">
        <v>-142.94999999999999</v>
      </c>
      <c r="H1408" s="21">
        <v>4719.8999999999996</v>
      </c>
    </row>
    <row r="1409" spans="1:8" ht="15.5">
      <c r="A1409" s="24">
        <v>1.37</v>
      </c>
      <c r="B1409" s="24">
        <v>0.08</v>
      </c>
      <c r="C1409" s="2">
        <v>2</v>
      </c>
      <c r="D1409" s="2" t="s">
        <v>199</v>
      </c>
      <c r="E1409" s="2" t="s">
        <v>53</v>
      </c>
      <c r="F1409" s="24">
        <v>-11.03</v>
      </c>
      <c r="G1409" s="24">
        <v>-142.94999999999999</v>
      </c>
      <c r="H1409" s="24">
        <v>4901.8</v>
      </c>
    </row>
    <row r="1410" spans="1:8" ht="15.5">
      <c r="A1410" s="21">
        <v>2.61</v>
      </c>
      <c r="B1410" s="21">
        <v>0.04</v>
      </c>
      <c r="C1410" s="2">
        <v>2</v>
      </c>
      <c r="D1410" s="2" t="s">
        <v>200</v>
      </c>
      <c r="E1410" s="2" t="s">
        <v>53</v>
      </c>
      <c r="F1410" s="21">
        <v>-10.5</v>
      </c>
      <c r="G1410" s="21">
        <v>-152</v>
      </c>
      <c r="H1410" s="21">
        <v>128.6</v>
      </c>
    </row>
    <row r="1411" spans="1:8" ht="15.5">
      <c r="A1411" s="21">
        <v>1.8</v>
      </c>
      <c r="B1411" s="21">
        <v>0.06</v>
      </c>
      <c r="C1411" s="2">
        <v>2</v>
      </c>
      <c r="D1411" s="2" t="s">
        <v>201</v>
      </c>
      <c r="E1411" s="2" t="s">
        <v>53</v>
      </c>
      <c r="F1411" s="21">
        <v>-10.5</v>
      </c>
      <c r="G1411" s="21">
        <v>-152</v>
      </c>
      <c r="H1411" s="21">
        <v>298.7</v>
      </c>
    </row>
    <row r="1412" spans="1:8" ht="15.5">
      <c r="A1412" s="21">
        <v>1.63</v>
      </c>
      <c r="B1412" s="21">
        <v>0.16</v>
      </c>
      <c r="C1412" s="2">
        <v>2</v>
      </c>
      <c r="D1412" s="2" t="s">
        <v>202</v>
      </c>
      <c r="E1412" s="2" t="s">
        <v>53</v>
      </c>
      <c r="F1412" s="21">
        <v>-10.5</v>
      </c>
      <c r="G1412" s="21">
        <v>-152</v>
      </c>
      <c r="H1412" s="21">
        <v>348.5</v>
      </c>
    </row>
    <row r="1413" spans="1:8" ht="15.5">
      <c r="A1413" s="21">
        <v>1.55</v>
      </c>
      <c r="B1413" s="21">
        <v>0.23</v>
      </c>
      <c r="C1413" s="2">
        <v>2</v>
      </c>
      <c r="D1413" s="2" t="s">
        <v>203</v>
      </c>
      <c r="E1413" s="2" t="s">
        <v>53</v>
      </c>
      <c r="F1413" s="21">
        <v>-10.5</v>
      </c>
      <c r="G1413" s="21">
        <v>-152</v>
      </c>
      <c r="H1413" s="21">
        <v>596.70000000000005</v>
      </c>
    </row>
    <row r="1414" spans="1:8" ht="15.5">
      <c r="A1414" s="21">
        <v>1.41</v>
      </c>
      <c r="B1414" s="23" t="s">
        <v>58</v>
      </c>
      <c r="C1414" s="2">
        <v>2</v>
      </c>
      <c r="D1414" s="2" t="s">
        <v>204</v>
      </c>
      <c r="E1414" s="2" t="s">
        <v>53</v>
      </c>
      <c r="F1414" s="21">
        <v>-10.5</v>
      </c>
      <c r="G1414" s="21">
        <v>-152</v>
      </c>
      <c r="H1414" s="21">
        <v>995.5</v>
      </c>
    </row>
    <row r="1415" spans="1:8" ht="15.5">
      <c r="A1415" s="21">
        <v>1.45</v>
      </c>
      <c r="B1415" s="23" t="s">
        <v>58</v>
      </c>
      <c r="C1415" s="2">
        <v>2</v>
      </c>
      <c r="D1415" s="2" t="s">
        <v>205</v>
      </c>
      <c r="E1415" s="2" t="s">
        <v>53</v>
      </c>
      <c r="F1415" s="21">
        <v>-10.5</v>
      </c>
      <c r="G1415" s="21">
        <v>-152</v>
      </c>
      <c r="H1415" s="21">
        <v>993.8</v>
      </c>
    </row>
    <row r="1416" spans="1:8" ht="15.5">
      <c r="A1416" s="21">
        <v>1.48</v>
      </c>
      <c r="B1416" s="21">
        <v>0.17</v>
      </c>
      <c r="C1416" s="2">
        <v>2</v>
      </c>
      <c r="D1416" s="2" t="s">
        <v>206</v>
      </c>
      <c r="E1416" s="2" t="s">
        <v>53</v>
      </c>
      <c r="F1416" s="21">
        <v>-10.5</v>
      </c>
      <c r="G1416" s="21">
        <v>-152</v>
      </c>
      <c r="H1416" s="21">
        <v>1243</v>
      </c>
    </row>
    <row r="1417" spans="1:8" ht="15.5">
      <c r="A1417" s="21">
        <v>1.44</v>
      </c>
      <c r="B1417" s="21">
        <v>0.11</v>
      </c>
      <c r="C1417" s="2">
        <v>2</v>
      </c>
      <c r="D1417" s="2" t="s">
        <v>207</v>
      </c>
      <c r="E1417" s="2" t="s">
        <v>53</v>
      </c>
      <c r="F1417" s="21">
        <v>-10.500400000000001</v>
      </c>
      <c r="G1417" s="21">
        <v>-151.99959999999999</v>
      </c>
      <c r="H1417" s="21">
        <v>1491</v>
      </c>
    </row>
    <row r="1418" spans="1:8" ht="15.5">
      <c r="A1418" s="21">
        <v>1.37</v>
      </c>
      <c r="B1418" s="21">
        <v>0.11</v>
      </c>
      <c r="C1418" s="2">
        <v>2</v>
      </c>
      <c r="D1418" s="2" t="s">
        <v>208</v>
      </c>
      <c r="E1418" s="2" t="s">
        <v>53</v>
      </c>
      <c r="F1418" s="21">
        <v>-10.5</v>
      </c>
      <c r="G1418" s="21">
        <v>-152</v>
      </c>
      <c r="H1418" s="21">
        <v>2087.6999999999998</v>
      </c>
    </row>
    <row r="1419" spans="1:8" ht="15.5">
      <c r="A1419" s="21">
        <v>1.3</v>
      </c>
      <c r="B1419" s="21">
        <v>0.12</v>
      </c>
      <c r="C1419" s="2">
        <v>2</v>
      </c>
      <c r="D1419" s="2" t="s">
        <v>209</v>
      </c>
      <c r="E1419" s="2" t="s">
        <v>53</v>
      </c>
      <c r="F1419" s="21">
        <v>-10.5</v>
      </c>
      <c r="G1419" s="21">
        <v>-152</v>
      </c>
      <c r="H1419" s="21">
        <v>2485.9</v>
      </c>
    </row>
    <row r="1420" spans="1:8" ht="15.5">
      <c r="A1420" s="21">
        <v>1.26</v>
      </c>
      <c r="B1420" s="21">
        <v>0.19</v>
      </c>
      <c r="C1420" s="2">
        <v>2</v>
      </c>
      <c r="D1420" s="2" t="s">
        <v>210</v>
      </c>
      <c r="E1420" s="2" t="s">
        <v>53</v>
      </c>
      <c r="F1420" s="21">
        <v>-10.5</v>
      </c>
      <c r="G1420" s="21">
        <v>-152</v>
      </c>
      <c r="H1420" s="21">
        <v>2783.6</v>
      </c>
    </row>
    <row r="1421" spans="1:8" ht="15.5">
      <c r="A1421" s="21">
        <v>1.28</v>
      </c>
      <c r="B1421" s="21">
        <v>0.26</v>
      </c>
      <c r="C1421" s="2">
        <v>2</v>
      </c>
      <c r="D1421" s="2" t="s">
        <v>211</v>
      </c>
      <c r="E1421" s="2" t="s">
        <v>53</v>
      </c>
      <c r="F1421" s="21">
        <v>-10.5</v>
      </c>
      <c r="G1421" s="21">
        <v>-152</v>
      </c>
      <c r="H1421" s="21">
        <v>3229.7</v>
      </c>
    </row>
    <row r="1422" spans="1:8" ht="15.5">
      <c r="A1422" s="21">
        <v>1.34</v>
      </c>
      <c r="B1422" s="21">
        <v>0.19</v>
      </c>
      <c r="C1422" s="2">
        <v>2</v>
      </c>
      <c r="D1422" s="2" t="s">
        <v>212</v>
      </c>
      <c r="E1422" s="2" t="s">
        <v>53</v>
      </c>
      <c r="F1422" s="21">
        <v>-10.5</v>
      </c>
      <c r="G1422" s="21">
        <v>-152</v>
      </c>
      <c r="H1422" s="21">
        <v>3478.8</v>
      </c>
    </row>
    <row r="1423" spans="1:8" ht="15.5">
      <c r="A1423" s="21">
        <v>1.32</v>
      </c>
      <c r="B1423" s="21">
        <v>0.19</v>
      </c>
      <c r="C1423" s="2">
        <v>2</v>
      </c>
      <c r="D1423" s="2" t="s">
        <v>213</v>
      </c>
      <c r="E1423" s="2" t="s">
        <v>53</v>
      </c>
      <c r="F1423" s="21">
        <v>-10.5</v>
      </c>
      <c r="G1423" s="21">
        <v>-152</v>
      </c>
      <c r="H1423" s="21">
        <v>3974.9</v>
      </c>
    </row>
    <row r="1424" spans="1:8" ht="15.5">
      <c r="A1424" s="21">
        <v>1.4</v>
      </c>
      <c r="B1424" s="21">
        <v>0.12</v>
      </c>
      <c r="C1424" s="2">
        <v>2</v>
      </c>
      <c r="D1424" s="2" t="s">
        <v>214</v>
      </c>
      <c r="E1424" s="2" t="s">
        <v>53</v>
      </c>
      <c r="F1424" s="21">
        <v>-10.5</v>
      </c>
      <c r="G1424" s="21">
        <v>-152</v>
      </c>
      <c r="H1424" s="21">
        <v>4474.3</v>
      </c>
    </row>
    <row r="1425" spans="1:8" ht="15.5">
      <c r="A1425" s="21">
        <v>1.27</v>
      </c>
      <c r="B1425" s="21">
        <v>0.08</v>
      </c>
      <c r="C1425" s="2">
        <v>2</v>
      </c>
      <c r="D1425" s="2" t="s">
        <v>215</v>
      </c>
      <c r="E1425" s="2" t="s">
        <v>53</v>
      </c>
      <c r="F1425" s="21">
        <v>-10.5</v>
      </c>
      <c r="G1425" s="21">
        <v>-152</v>
      </c>
      <c r="H1425" s="21">
        <v>4718.7</v>
      </c>
    </row>
    <row r="1426" spans="1:8" ht="15.5">
      <c r="A1426" s="21">
        <v>1.42</v>
      </c>
      <c r="B1426" s="21">
        <v>0.19</v>
      </c>
      <c r="C1426" s="2">
        <v>2</v>
      </c>
      <c r="D1426" s="2" t="s">
        <v>216</v>
      </c>
      <c r="E1426" s="2" t="s">
        <v>53</v>
      </c>
      <c r="F1426" s="21">
        <v>-10.5</v>
      </c>
      <c r="G1426" s="21">
        <v>-152</v>
      </c>
      <c r="H1426" s="21">
        <v>4970.2</v>
      </c>
    </row>
    <row r="1427" spans="1:8" ht="15.5">
      <c r="A1427" s="21">
        <v>1.25</v>
      </c>
      <c r="B1427" s="23" t="s">
        <v>58</v>
      </c>
      <c r="C1427" s="2">
        <v>2</v>
      </c>
      <c r="D1427" s="2" t="s">
        <v>217</v>
      </c>
      <c r="E1427" s="2" t="s">
        <v>53</v>
      </c>
      <c r="F1427" s="21">
        <v>-10.5</v>
      </c>
      <c r="G1427" s="21">
        <v>-152</v>
      </c>
      <c r="H1427" s="21">
        <v>5069.3</v>
      </c>
    </row>
    <row r="1428" spans="1:8" ht="15.5">
      <c r="A1428" s="21">
        <v>1.35</v>
      </c>
      <c r="B1428" s="21">
        <v>0.05</v>
      </c>
      <c r="C1428" s="2">
        <v>2</v>
      </c>
      <c r="D1428" s="2" t="s">
        <v>218</v>
      </c>
      <c r="E1428" s="2" t="s">
        <v>53</v>
      </c>
      <c r="F1428" s="21">
        <v>-10.5</v>
      </c>
      <c r="G1428" s="21">
        <v>-152</v>
      </c>
      <c r="H1428" s="21">
        <v>5094.5</v>
      </c>
    </row>
    <row r="1429" spans="1:8" ht="12.5">
      <c r="A1429" s="2"/>
    </row>
    <row r="1430" spans="1:8" ht="12.5">
      <c r="A1430" s="2"/>
    </row>
    <row r="1431" spans="1:8" ht="12.5">
      <c r="A1431" s="2"/>
    </row>
    <row r="1432" spans="1:8" ht="12.5">
      <c r="A1432" s="2"/>
    </row>
    <row r="1433" spans="1:8" ht="12.5">
      <c r="A1433" s="2"/>
    </row>
    <row r="1434" spans="1:8" ht="12.5">
      <c r="A1434" s="2"/>
    </row>
    <row r="1435" spans="1:8" ht="12.5">
      <c r="A1435" s="2"/>
    </row>
    <row r="1436" spans="1:8" ht="12.5">
      <c r="A1436" s="2"/>
    </row>
    <row r="1437" spans="1:8" ht="12.5">
      <c r="A1437" s="2"/>
    </row>
    <row r="1438" spans="1:8" ht="12.5">
      <c r="A1438" s="2"/>
    </row>
    <row r="1439" spans="1:8" ht="12.5">
      <c r="A1439" s="2"/>
    </row>
    <row r="1440" spans="1:8" ht="12.5">
      <c r="A1440" s="2"/>
    </row>
    <row r="1441" spans="1:1" ht="12.5">
      <c r="A1441" s="2"/>
    </row>
    <row r="1442" spans="1:1" ht="12.5">
      <c r="A1442" s="2"/>
    </row>
    <row r="1443" spans="1:1" ht="12.5">
      <c r="A1443" s="2"/>
    </row>
    <row r="1444" spans="1:1" ht="12.5">
      <c r="A1444" s="2"/>
    </row>
    <row r="1445" spans="1:1" ht="12.5">
      <c r="A1445" s="2"/>
    </row>
    <row r="1446" spans="1:1" ht="12.5">
      <c r="A1446" s="2"/>
    </row>
    <row r="1447" spans="1:1" ht="12.5">
      <c r="A1447" s="2"/>
    </row>
    <row r="1448" spans="1:1" ht="12.5">
      <c r="A1448" s="2"/>
    </row>
    <row r="1449" spans="1:1" ht="12.5">
      <c r="A1449" s="2"/>
    </row>
    <row r="1450" spans="1:1" ht="12.5">
      <c r="A1450" s="2"/>
    </row>
    <row r="1451" spans="1:1" ht="12.5">
      <c r="A1451" s="2"/>
    </row>
    <row r="1452" spans="1:1" ht="12.5">
      <c r="A1452" s="2"/>
    </row>
    <row r="1453" spans="1:1" ht="12.5">
      <c r="A1453" s="2"/>
    </row>
    <row r="1454" spans="1:1" ht="12.5">
      <c r="A1454" s="2"/>
    </row>
    <row r="1455" spans="1:1" ht="12.5">
      <c r="A1455" s="2"/>
    </row>
    <row r="1456" spans="1:1" ht="12.5">
      <c r="A1456" s="2"/>
    </row>
    <row r="1457" spans="1:1" ht="12.5">
      <c r="A1457" s="2"/>
    </row>
    <row r="1458" spans="1:1" ht="12.5">
      <c r="A1458" s="2"/>
    </row>
    <row r="1459" spans="1:1" ht="12.5">
      <c r="A1459" s="2"/>
    </row>
    <row r="1460" spans="1:1" ht="12.5">
      <c r="A1460" s="2"/>
    </row>
    <row r="1461" spans="1:1" ht="12.5">
      <c r="A1461" s="2"/>
    </row>
    <row r="1462" spans="1:1" ht="12.5">
      <c r="A1462" s="2"/>
    </row>
    <row r="1463" spans="1:1" ht="12.5">
      <c r="A1463" s="2"/>
    </row>
    <row r="1464" spans="1:1" ht="12.5">
      <c r="A1464" s="2"/>
    </row>
    <row r="1465" spans="1:1" ht="12.5">
      <c r="A1465" s="2"/>
    </row>
    <row r="1466" spans="1:1" ht="12.5">
      <c r="A1466" s="2"/>
    </row>
    <row r="1467" spans="1:1" ht="12.5">
      <c r="A1467" s="2"/>
    </row>
    <row r="1468" spans="1:1" ht="12.5">
      <c r="A1468" s="2"/>
    </row>
    <row r="1469" spans="1:1" ht="12.5">
      <c r="A1469" s="2"/>
    </row>
    <row r="1470" spans="1:1" ht="12.5">
      <c r="A1470" s="2"/>
    </row>
    <row r="1471" spans="1:1" ht="12.5">
      <c r="A1471" s="2"/>
    </row>
    <row r="1472" spans="1:1" ht="12.5">
      <c r="A1472" s="2"/>
    </row>
    <row r="1473" spans="1:1" ht="12.5">
      <c r="A1473" s="2"/>
    </row>
    <row r="1474" spans="1:1" ht="12.5">
      <c r="A1474" s="2"/>
    </row>
    <row r="1475" spans="1:1" ht="12.5">
      <c r="A1475" s="2"/>
    </row>
    <row r="1476" spans="1:1" ht="12.5">
      <c r="A1476" s="2"/>
    </row>
    <row r="1477" spans="1:1" ht="12.5">
      <c r="A1477" s="2"/>
    </row>
    <row r="1478" spans="1:1" ht="12.5">
      <c r="A1478" s="2"/>
    </row>
    <row r="1479" spans="1:1" ht="12.5">
      <c r="A1479" s="2"/>
    </row>
    <row r="1480" spans="1:1" ht="12.5">
      <c r="A1480" s="2"/>
    </row>
    <row r="1481" spans="1:1" ht="12.5">
      <c r="A1481" s="2"/>
    </row>
    <row r="1482" spans="1:1" ht="12.5">
      <c r="A1482" s="2"/>
    </row>
    <row r="1483" spans="1:1" ht="12.5">
      <c r="A1483" s="2"/>
    </row>
    <row r="1484" spans="1:1" ht="12.5">
      <c r="A1484" s="2"/>
    </row>
    <row r="1485" spans="1:1" ht="12.5">
      <c r="A1485" s="2"/>
    </row>
    <row r="1486" spans="1:1" ht="12.5">
      <c r="A1486" s="2"/>
    </row>
    <row r="1487" spans="1:1" ht="12.5">
      <c r="A1487" s="2"/>
    </row>
    <row r="1488" spans="1:1" ht="12.5">
      <c r="A1488" s="2"/>
    </row>
    <row r="1489" spans="1:1" ht="12.5">
      <c r="A1489" s="2"/>
    </row>
    <row r="1490" spans="1:1" ht="12.5">
      <c r="A1490" s="2"/>
    </row>
    <row r="1491" spans="1:1" ht="12.5">
      <c r="A1491" s="2"/>
    </row>
    <row r="1492" spans="1:1" ht="12.5">
      <c r="A1492" s="2"/>
    </row>
    <row r="1493" spans="1:1" ht="12.5">
      <c r="A1493" s="2"/>
    </row>
    <row r="1494" spans="1:1" ht="12.5">
      <c r="A1494" s="2"/>
    </row>
    <row r="1495" spans="1:1" ht="12.5">
      <c r="A1495" s="2"/>
    </row>
    <row r="1496" spans="1:1" ht="12.5">
      <c r="A1496" s="2"/>
    </row>
    <row r="1497" spans="1:1" ht="12.5">
      <c r="A1497" s="2"/>
    </row>
    <row r="1498" spans="1:1" ht="12.5">
      <c r="A1498" s="2"/>
    </row>
    <row r="1499" spans="1:1" ht="12.5">
      <c r="A1499" s="2"/>
    </row>
    <row r="1500" spans="1:1" ht="12.5">
      <c r="A1500" s="2"/>
    </row>
    <row r="1501" spans="1:1" ht="12.5">
      <c r="A1501" s="2"/>
    </row>
    <row r="1502" spans="1:1" ht="12.5">
      <c r="A1502" s="2"/>
    </row>
    <row r="1503" spans="1:1" ht="12.5">
      <c r="A1503" s="2"/>
    </row>
    <row r="1504" spans="1:1" ht="12.5">
      <c r="A1504" s="2"/>
    </row>
    <row r="1505" spans="1:1" ht="12.5">
      <c r="A1505" s="2"/>
    </row>
    <row r="1506" spans="1:1" ht="12.5">
      <c r="A1506" s="2"/>
    </row>
    <row r="1507" spans="1:1" ht="12.5">
      <c r="A1507" s="2"/>
    </row>
    <row r="1508" spans="1:1" ht="12.5">
      <c r="A1508" s="2"/>
    </row>
    <row r="1509" spans="1:1" ht="12.5">
      <c r="A1509" s="2"/>
    </row>
    <row r="1510" spans="1:1" ht="12.5">
      <c r="A1510" s="2"/>
    </row>
    <row r="1511" spans="1:1" ht="12.5">
      <c r="A1511" s="2"/>
    </row>
    <row r="1512" spans="1:1" ht="12.5">
      <c r="A1512" s="2"/>
    </row>
    <row r="1513" spans="1:1" ht="12.5">
      <c r="A1513" s="2"/>
    </row>
    <row r="1514" spans="1:1" ht="12.5">
      <c r="A1514" s="2"/>
    </row>
    <row r="1515" spans="1:1" ht="12.5">
      <c r="A1515" s="2"/>
    </row>
    <row r="1516" spans="1:1" ht="12.5">
      <c r="A1516" s="2"/>
    </row>
    <row r="1517" spans="1:1" ht="12.5">
      <c r="A1517" s="2"/>
    </row>
    <row r="1518" spans="1:1" ht="12.5">
      <c r="A1518" s="2"/>
    </row>
    <row r="1519" spans="1:1" ht="12.5">
      <c r="A1519" s="2"/>
    </row>
    <row r="1520" spans="1:1" ht="12.5">
      <c r="A1520" s="2"/>
    </row>
    <row r="1521" spans="1:1" ht="12.5">
      <c r="A1521" s="2"/>
    </row>
    <row r="1522" spans="1:1" ht="12.5">
      <c r="A1522" s="2"/>
    </row>
    <row r="1523" spans="1:1" ht="12.5">
      <c r="A1523" s="2"/>
    </row>
    <row r="1524" spans="1:1" ht="12.5">
      <c r="A1524" s="2"/>
    </row>
    <row r="1525" spans="1:1" ht="12.5">
      <c r="A1525" s="2"/>
    </row>
    <row r="1526" spans="1:1" ht="12.5">
      <c r="A1526" s="2"/>
    </row>
    <row r="1527" spans="1:1" ht="12.5">
      <c r="A1527" s="2"/>
    </row>
    <row r="1528" spans="1:1" ht="12.5">
      <c r="A1528" s="2"/>
    </row>
    <row r="1529" spans="1:1" ht="12.5">
      <c r="A1529" s="2"/>
    </row>
    <row r="1530" spans="1:1" ht="12.5">
      <c r="A1530" s="2"/>
    </row>
    <row r="1531" spans="1:1" ht="12.5">
      <c r="A1531" s="2"/>
    </row>
    <row r="1532" spans="1:1" ht="12.5">
      <c r="A1532" s="2"/>
    </row>
    <row r="1533" spans="1:1" ht="12.5">
      <c r="A1533" s="2"/>
    </row>
    <row r="1534" spans="1:1" ht="12.5">
      <c r="A1534" s="2"/>
    </row>
    <row r="1535" spans="1:1" ht="12.5">
      <c r="A1535" s="2"/>
    </row>
    <row r="1536" spans="1:1" ht="12.5">
      <c r="A1536" s="2"/>
    </row>
    <row r="1537" spans="1:1" ht="12.5">
      <c r="A1537" s="2"/>
    </row>
    <row r="1538" spans="1:1" ht="12.5">
      <c r="A1538" s="2"/>
    </row>
    <row r="1539" spans="1:1" ht="12.5">
      <c r="A1539" s="2"/>
    </row>
    <row r="1540" spans="1:1" ht="12.5">
      <c r="A1540" s="2"/>
    </row>
    <row r="1541" spans="1:1" ht="12.5">
      <c r="A1541" s="2"/>
    </row>
    <row r="1542" spans="1:1" ht="12.5">
      <c r="A1542" s="2"/>
    </row>
    <row r="1543" spans="1:1" ht="12.5">
      <c r="A1543" s="2"/>
    </row>
    <row r="1544" spans="1:1" ht="12.5">
      <c r="A1544" s="2"/>
    </row>
    <row r="1545" spans="1:1" ht="12.5">
      <c r="A1545" s="2"/>
    </row>
    <row r="1546" spans="1:1" ht="12.5">
      <c r="A1546" s="2"/>
    </row>
    <row r="1547" spans="1:1" ht="12.5">
      <c r="A1547" s="2"/>
    </row>
    <row r="1548" spans="1:1" ht="12.5">
      <c r="A1548" s="2"/>
    </row>
    <row r="1549" spans="1:1" ht="12.5">
      <c r="A1549" s="2"/>
    </row>
    <row r="1550" spans="1:1" ht="12.5">
      <c r="A1550" s="2"/>
    </row>
    <row r="1551" spans="1:1" ht="12.5">
      <c r="A1551" s="2"/>
    </row>
    <row r="1552" spans="1:1" ht="12.5">
      <c r="A1552" s="2"/>
    </row>
    <row r="1553" spans="1:1" ht="12.5">
      <c r="A1553" s="2"/>
    </row>
    <row r="1554" spans="1:1" ht="12.5">
      <c r="A1554" s="2"/>
    </row>
    <row r="1555" spans="1:1" ht="12.5">
      <c r="A1555" s="2"/>
    </row>
    <row r="1556" spans="1:1" ht="12.5">
      <c r="A1556" s="2"/>
    </row>
    <row r="1557" spans="1:1" ht="12.5">
      <c r="A1557" s="2"/>
    </row>
    <row r="1558" spans="1:1" ht="12.5">
      <c r="A1558" s="2"/>
    </row>
    <row r="1559" spans="1:1" ht="12.5">
      <c r="A1559" s="2"/>
    </row>
    <row r="1560" spans="1:1" ht="12.5">
      <c r="A1560" s="2"/>
    </row>
    <row r="1561" spans="1:1" ht="12.5">
      <c r="A1561" s="2"/>
    </row>
    <row r="1562" spans="1:1" ht="12.5">
      <c r="A1562" s="2"/>
    </row>
    <row r="1563" spans="1:1" ht="12.5">
      <c r="A1563" s="2"/>
    </row>
    <row r="1564" spans="1:1" ht="12.5">
      <c r="A1564" s="2"/>
    </row>
    <row r="1565" spans="1:1" ht="12.5">
      <c r="A1565" s="2"/>
    </row>
    <row r="1566" spans="1:1" ht="12.5">
      <c r="A1566" s="2"/>
    </row>
    <row r="1567" spans="1:1" ht="12.5">
      <c r="A1567" s="2"/>
    </row>
    <row r="1568" spans="1:1" ht="12.5">
      <c r="A1568" s="2"/>
    </row>
    <row r="1569" spans="1:1" ht="12.5">
      <c r="A1569" s="2"/>
    </row>
    <row r="1570" spans="1:1" ht="12.5">
      <c r="A1570" s="2"/>
    </row>
    <row r="1571" spans="1:1" ht="12.5">
      <c r="A1571" s="2"/>
    </row>
    <row r="1572" spans="1:1" ht="12.5">
      <c r="A1572" s="2"/>
    </row>
    <row r="1573" spans="1:1" ht="12.5">
      <c r="A1573" s="2"/>
    </row>
    <row r="1574" spans="1:1" ht="12.5">
      <c r="A1574" s="2"/>
    </row>
    <row r="1575" spans="1:1" ht="12.5">
      <c r="A1575" s="2"/>
    </row>
    <row r="1576" spans="1:1" ht="12.5">
      <c r="A1576" s="2"/>
    </row>
    <row r="1577" spans="1:1" ht="12.5">
      <c r="A1577" s="2"/>
    </row>
    <row r="1578" spans="1:1" ht="12.5">
      <c r="A1578" s="2"/>
    </row>
    <row r="1579" spans="1:1" ht="12.5">
      <c r="A1579" s="2"/>
    </row>
    <row r="1580" spans="1:1" ht="12.5">
      <c r="A1580" s="2"/>
    </row>
    <row r="1581" spans="1:1" ht="12.5">
      <c r="A1581" s="2"/>
    </row>
    <row r="1582" spans="1:1" ht="12.5">
      <c r="A1582" s="2"/>
    </row>
    <row r="1583" spans="1:1" ht="12.5">
      <c r="A1583" s="2"/>
    </row>
    <row r="1584" spans="1:1" ht="12.5">
      <c r="A1584" s="2"/>
    </row>
    <row r="1585" spans="1:1" ht="12.5">
      <c r="A1585" s="2"/>
    </row>
  </sheetData>
  <hyperlinks>
    <hyperlink ref="D349" r:id="rId1" xr:uid="{00000000-0004-0000-0000-000000000000}"/>
    <hyperlink ref="D1263" r:id="rId2" xr:uid="{00000000-0004-0000-0000-000001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3"/>
  <sheetViews>
    <sheetView workbookViewId="0"/>
  </sheetViews>
  <sheetFormatPr defaultColWidth="14.36328125" defaultRowHeight="15.75" customHeight="1"/>
  <cols>
    <col min="1" max="1" width="6.08984375" customWidth="1"/>
    <col min="2" max="2" width="6.54296875" customWidth="1"/>
    <col min="3" max="3" width="11.7265625" customWidth="1"/>
    <col min="4" max="4" width="22.08984375" customWidth="1"/>
    <col min="5" max="5" width="19.0898437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2.5">
      <c r="A2" s="2">
        <v>-0.4</v>
      </c>
      <c r="B2" s="2">
        <v>0.1</v>
      </c>
      <c r="C2" s="2" t="s">
        <v>12</v>
      </c>
      <c r="D2" s="2" t="s">
        <v>13</v>
      </c>
      <c r="E2" s="2" t="s">
        <v>410</v>
      </c>
    </row>
    <row r="3" spans="1:6" ht="12.5">
      <c r="A3" s="2">
        <v>-0.2</v>
      </c>
      <c r="B3" s="2">
        <v>0.1</v>
      </c>
      <c r="C3" s="2" t="s">
        <v>12</v>
      </c>
      <c r="D3" s="2" t="s">
        <v>13</v>
      </c>
      <c r="E3" s="2" t="s">
        <v>410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1000"/>
  <sheetViews>
    <sheetView topLeftCell="A364" workbookViewId="0"/>
  </sheetViews>
  <sheetFormatPr defaultColWidth="14.36328125" defaultRowHeight="15.75" customHeight="1"/>
  <cols>
    <col min="4" max="4" width="79" customWidth="1"/>
    <col min="7" max="7" width="9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411</v>
      </c>
      <c r="G1" s="49" t="s">
        <v>412</v>
      </c>
      <c r="H1" s="1" t="s">
        <v>8</v>
      </c>
    </row>
    <row r="2" spans="1:28" ht="15.75" customHeight="1">
      <c r="A2" s="2">
        <v>1.74</v>
      </c>
      <c r="B2" s="2">
        <v>0.15</v>
      </c>
      <c r="C2" s="2">
        <v>2</v>
      </c>
      <c r="D2" s="50" t="s">
        <v>413</v>
      </c>
      <c r="E2" s="2" t="s">
        <v>414</v>
      </c>
      <c r="F2" s="2" t="s">
        <v>415</v>
      </c>
      <c r="G2" s="51" t="s">
        <v>416</v>
      </c>
    </row>
    <row r="3" spans="1:28" ht="15.75" customHeight="1">
      <c r="A3" s="2">
        <v>1.54</v>
      </c>
      <c r="B3" s="2">
        <v>0.2</v>
      </c>
      <c r="C3" s="2">
        <v>2</v>
      </c>
      <c r="D3" s="50" t="s">
        <v>417</v>
      </c>
      <c r="E3" s="2" t="s">
        <v>414</v>
      </c>
      <c r="F3" s="2" t="s">
        <v>415</v>
      </c>
      <c r="G3" s="51" t="s">
        <v>416</v>
      </c>
    </row>
    <row r="4" spans="1:28" ht="15.75" customHeight="1">
      <c r="A4" s="2">
        <v>1.7</v>
      </c>
      <c r="B4" s="2">
        <v>0.11</v>
      </c>
      <c r="C4" s="2">
        <v>2</v>
      </c>
      <c r="D4" s="50" t="s">
        <v>418</v>
      </c>
      <c r="E4" s="2" t="s">
        <v>414</v>
      </c>
      <c r="F4" s="2" t="s">
        <v>415</v>
      </c>
      <c r="G4" s="51" t="s">
        <v>416</v>
      </c>
    </row>
    <row r="5" spans="1:28" ht="15.75" customHeight="1">
      <c r="A5" s="2">
        <v>2.5099999999999998</v>
      </c>
      <c r="B5" s="2">
        <v>0.14000000000000001</v>
      </c>
      <c r="C5" s="2">
        <v>2</v>
      </c>
      <c r="D5" s="50" t="s">
        <v>419</v>
      </c>
      <c r="E5" s="2" t="s">
        <v>414</v>
      </c>
      <c r="F5" s="2" t="s">
        <v>415</v>
      </c>
      <c r="G5" s="51" t="s">
        <v>416</v>
      </c>
    </row>
    <row r="6" spans="1:28" ht="15.75" customHeight="1">
      <c r="A6" s="2">
        <v>2.16</v>
      </c>
      <c r="B6" s="2">
        <v>0.11</v>
      </c>
      <c r="C6" s="2">
        <v>2</v>
      </c>
      <c r="D6" s="50" t="s">
        <v>420</v>
      </c>
      <c r="E6" s="2" t="s">
        <v>414</v>
      </c>
      <c r="F6" s="2" t="s">
        <v>415</v>
      </c>
      <c r="G6" s="51" t="s">
        <v>416</v>
      </c>
    </row>
    <row r="7" spans="1:28" ht="15.75" customHeight="1">
      <c r="A7" s="2">
        <v>2.66</v>
      </c>
      <c r="B7" s="2">
        <v>0.12</v>
      </c>
      <c r="C7" s="2">
        <v>2</v>
      </c>
      <c r="D7" s="50" t="s">
        <v>421</v>
      </c>
      <c r="E7" s="2" t="s">
        <v>414</v>
      </c>
      <c r="F7" s="2" t="s">
        <v>415</v>
      </c>
      <c r="G7" s="51" t="s">
        <v>416</v>
      </c>
    </row>
    <row r="8" spans="1:28" ht="15.75" customHeight="1">
      <c r="A8" s="2">
        <v>3.51</v>
      </c>
      <c r="B8" s="2">
        <v>0.14000000000000001</v>
      </c>
      <c r="C8" s="2">
        <v>2</v>
      </c>
      <c r="D8" s="50" t="s">
        <v>422</v>
      </c>
      <c r="E8" s="2" t="s">
        <v>423</v>
      </c>
      <c r="F8" s="2" t="s">
        <v>415</v>
      </c>
      <c r="G8" s="51" t="s">
        <v>416</v>
      </c>
    </row>
    <row r="9" spans="1:28" ht="15.75" customHeight="1">
      <c r="A9" s="2">
        <v>1.74</v>
      </c>
      <c r="B9" s="2">
        <v>7.0000000000000007E-2</v>
      </c>
      <c r="C9" s="2">
        <v>2</v>
      </c>
      <c r="D9" s="50" t="s">
        <v>424</v>
      </c>
      <c r="E9" s="2" t="s">
        <v>423</v>
      </c>
      <c r="F9" s="2" t="s">
        <v>415</v>
      </c>
      <c r="G9" s="51" t="s">
        <v>416</v>
      </c>
    </row>
    <row r="10" spans="1:28" ht="15.75" customHeight="1">
      <c r="A10" s="2">
        <v>3.22</v>
      </c>
      <c r="B10" s="2">
        <v>0.16</v>
      </c>
      <c r="C10" s="2">
        <v>2</v>
      </c>
      <c r="D10" s="50" t="s">
        <v>425</v>
      </c>
      <c r="E10" s="2" t="s">
        <v>423</v>
      </c>
      <c r="F10" s="2" t="s">
        <v>415</v>
      </c>
      <c r="G10" s="51" t="s">
        <v>416</v>
      </c>
    </row>
    <row r="11" spans="1:28" ht="15.75" customHeight="1">
      <c r="A11" s="2">
        <v>3.31</v>
      </c>
      <c r="B11" s="2">
        <v>0.24</v>
      </c>
      <c r="C11" s="2">
        <v>2</v>
      </c>
      <c r="D11" s="50" t="s">
        <v>426</v>
      </c>
      <c r="E11" s="2" t="s">
        <v>423</v>
      </c>
      <c r="F11" s="2" t="s">
        <v>415</v>
      </c>
      <c r="G11" s="51" t="s">
        <v>416</v>
      </c>
    </row>
    <row r="12" spans="1:28" ht="15.75" customHeight="1">
      <c r="A12" s="2">
        <v>3.41</v>
      </c>
      <c r="B12" s="2">
        <v>0.19</v>
      </c>
      <c r="C12" s="2">
        <v>2</v>
      </c>
      <c r="D12" s="50" t="s">
        <v>427</v>
      </c>
      <c r="E12" s="2" t="s">
        <v>423</v>
      </c>
      <c r="F12" s="2" t="s">
        <v>415</v>
      </c>
      <c r="G12" s="51" t="s">
        <v>416</v>
      </c>
    </row>
    <row r="13" spans="1:28" ht="15.75" customHeight="1">
      <c r="A13" s="2">
        <v>2.83</v>
      </c>
      <c r="B13" s="2">
        <v>0.2</v>
      </c>
      <c r="C13" s="2">
        <v>2</v>
      </c>
      <c r="D13" s="50" t="s">
        <v>428</v>
      </c>
      <c r="E13" s="2" t="s">
        <v>429</v>
      </c>
      <c r="F13" s="2" t="s">
        <v>415</v>
      </c>
      <c r="G13" s="51" t="s">
        <v>416</v>
      </c>
    </row>
    <row r="14" spans="1:28" ht="15.75" customHeight="1">
      <c r="A14" s="2">
        <v>2.14</v>
      </c>
      <c r="B14" s="2">
        <v>0.26</v>
      </c>
      <c r="C14" s="2">
        <v>2</v>
      </c>
      <c r="D14" s="50" t="s">
        <v>430</v>
      </c>
      <c r="E14" s="2" t="s">
        <v>429</v>
      </c>
      <c r="F14" s="2" t="s">
        <v>415</v>
      </c>
      <c r="G14" s="51" t="s">
        <v>416</v>
      </c>
    </row>
    <row r="15" spans="1:28" ht="12.5">
      <c r="A15" s="13">
        <v>4.66</v>
      </c>
      <c r="B15" s="13">
        <v>0.15</v>
      </c>
      <c r="C15" s="13">
        <v>2</v>
      </c>
      <c r="D15" s="13" t="s">
        <v>413</v>
      </c>
      <c r="E15" s="13" t="s">
        <v>431</v>
      </c>
      <c r="F15" s="13" t="s">
        <v>432</v>
      </c>
      <c r="G15" s="51" t="s">
        <v>416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ht="12.5">
      <c r="A16" s="13">
        <v>3.63</v>
      </c>
      <c r="B16" s="13">
        <v>0.2</v>
      </c>
      <c r="C16" s="13">
        <v>2</v>
      </c>
      <c r="D16" s="13" t="s">
        <v>417</v>
      </c>
      <c r="E16" s="13" t="s">
        <v>431</v>
      </c>
      <c r="F16" s="13" t="s">
        <v>432</v>
      </c>
      <c r="G16" s="51" t="s">
        <v>416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ht="15.75" customHeight="1">
      <c r="A17" s="2">
        <v>3.79</v>
      </c>
      <c r="B17" s="2">
        <v>0.21</v>
      </c>
      <c r="C17" s="2">
        <v>2</v>
      </c>
      <c r="D17" s="50" t="s">
        <v>430</v>
      </c>
      <c r="E17" s="2" t="s">
        <v>429</v>
      </c>
      <c r="F17" s="2" t="s">
        <v>415</v>
      </c>
      <c r="G17" s="51" t="s">
        <v>416</v>
      </c>
    </row>
    <row r="18" spans="1:28" ht="12.5">
      <c r="A18" s="2">
        <v>1.1499999999999999</v>
      </c>
      <c r="B18" s="2">
        <v>0.17</v>
      </c>
      <c r="C18" s="2">
        <v>2</v>
      </c>
      <c r="D18" s="2" t="s">
        <v>433</v>
      </c>
      <c r="E18" s="2" t="s">
        <v>434</v>
      </c>
      <c r="F18" s="2" t="s">
        <v>435</v>
      </c>
      <c r="G18" s="51" t="s">
        <v>436</v>
      </c>
      <c r="H18" s="2" t="s">
        <v>437</v>
      </c>
    </row>
    <row r="19" spans="1:28" ht="12.5">
      <c r="A19" s="2">
        <v>0.69</v>
      </c>
      <c r="B19" s="2">
        <v>0.03</v>
      </c>
      <c r="C19" s="2">
        <v>2</v>
      </c>
      <c r="D19" s="2" t="str">
        <f t="shared" ref="D19:D31" si="0">D18</f>
        <v>Hughes et al., 2012; doi:10.1016/j.chemgeo.2012.03.016</v>
      </c>
      <c r="E19" s="2" t="s">
        <v>434</v>
      </c>
      <c r="F19" s="2" t="s">
        <v>435</v>
      </c>
      <c r="G19" s="51" t="s">
        <v>436</v>
      </c>
      <c r="H19" s="2" t="s">
        <v>437</v>
      </c>
    </row>
    <row r="20" spans="1:28" ht="12.5">
      <c r="A20" s="2">
        <v>1.53</v>
      </c>
      <c r="B20" s="2">
        <v>0.11</v>
      </c>
      <c r="C20" s="2">
        <v>2</v>
      </c>
      <c r="D20" s="2" t="str">
        <f t="shared" si="0"/>
        <v>Hughes et al., 2012; doi:10.1016/j.chemgeo.2012.03.016</v>
      </c>
      <c r="E20" s="2" t="s">
        <v>434</v>
      </c>
      <c r="F20" s="2" t="s">
        <v>435</v>
      </c>
      <c r="G20" s="51" t="s">
        <v>436</v>
      </c>
      <c r="H20" s="2" t="s">
        <v>437</v>
      </c>
    </row>
    <row r="21" spans="1:28" ht="12.5">
      <c r="A21" s="2">
        <v>1.71</v>
      </c>
      <c r="B21" s="2">
        <v>0.25</v>
      </c>
      <c r="C21" s="2">
        <v>2</v>
      </c>
      <c r="D21" s="2" t="str">
        <f t="shared" si="0"/>
        <v>Hughes et al., 2012; doi:10.1016/j.chemgeo.2012.03.016</v>
      </c>
      <c r="E21" s="2" t="s">
        <v>434</v>
      </c>
      <c r="F21" s="2" t="s">
        <v>435</v>
      </c>
      <c r="G21" s="51" t="s">
        <v>436</v>
      </c>
      <c r="H21" s="2" t="s">
        <v>437</v>
      </c>
    </row>
    <row r="22" spans="1:28" ht="12.5">
      <c r="A22" s="2">
        <v>1.32</v>
      </c>
      <c r="B22" s="2">
        <v>0.04</v>
      </c>
      <c r="C22" s="2">
        <v>2</v>
      </c>
      <c r="D22" s="2" t="str">
        <f t="shared" si="0"/>
        <v>Hughes et al., 2012; doi:10.1016/j.chemgeo.2012.03.016</v>
      </c>
      <c r="E22" s="2" t="s">
        <v>434</v>
      </c>
      <c r="F22" s="2" t="s">
        <v>435</v>
      </c>
      <c r="G22" s="51" t="s">
        <v>436</v>
      </c>
      <c r="H22" s="2" t="s">
        <v>437</v>
      </c>
    </row>
    <row r="23" spans="1:28" ht="12.5">
      <c r="A23" s="2">
        <v>1.35</v>
      </c>
      <c r="B23" s="2">
        <v>0.02</v>
      </c>
      <c r="C23" s="2">
        <v>2</v>
      </c>
      <c r="D23" s="2" t="str">
        <f t="shared" si="0"/>
        <v>Hughes et al., 2012; doi:10.1016/j.chemgeo.2012.03.016</v>
      </c>
      <c r="E23" s="2" t="s">
        <v>434</v>
      </c>
      <c r="F23" s="2" t="s">
        <v>435</v>
      </c>
      <c r="G23" s="51" t="s">
        <v>436</v>
      </c>
      <c r="H23" s="2" t="s">
        <v>437</v>
      </c>
    </row>
    <row r="24" spans="1:28" ht="12.5">
      <c r="A24" s="2">
        <v>2.23</v>
      </c>
      <c r="B24" s="2">
        <v>0.15</v>
      </c>
      <c r="C24" s="2">
        <v>2</v>
      </c>
      <c r="D24" s="2" t="str">
        <f t="shared" si="0"/>
        <v>Hughes et al., 2012; doi:10.1016/j.chemgeo.2012.03.016</v>
      </c>
      <c r="E24" s="2" t="s">
        <v>434</v>
      </c>
      <c r="F24" s="2" t="s">
        <v>438</v>
      </c>
      <c r="G24" s="51" t="s">
        <v>436</v>
      </c>
      <c r="H24" s="2" t="s">
        <v>437</v>
      </c>
    </row>
    <row r="25" spans="1:28" ht="12.5">
      <c r="A25" s="2">
        <v>1.55</v>
      </c>
      <c r="B25" s="2">
        <v>0.1</v>
      </c>
      <c r="C25" s="2">
        <v>2</v>
      </c>
      <c r="D25" s="2" t="str">
        <f t="shared" si="0"/>
        <v>Hughes et al., 2012; doi:10.1016/j.chemgeo.2012.03.016</v>
      </c>
      <c r="E25" s="2" t="s">
        <v>434</v>
      </c>
      <c r="F25" s="2" t="s">
        <v>439</v>
      </c>
      <c r="G25" s="51" t="s">
        <v>436</v>
      </c>
      <c r="H25" s="2" t="s">
        <v>437</v>
      </c>
    </row>
    <row r="26" spans="1:28" ht="12.5">
      <c r="A26" s="2">
        <v>2.09</v>
      </c>
      <c r="B26" s="2">
        <v>0.15</v>
      </c>
      <c r="C26" s="2">
        <v>2</v>
      </c>
      <c r="D26" s="2" t="str">
        <f t="shared" si="0"/>
        <v>Hughes et al., 2012; doi:10.1016/j.chemgeo.2012.03.016</v>
      </c>
      <c r="E26" s="2" t="s">
        <v>434</v>
      </c>
      <c r="F26" s="2" t="s">
        <v>439</v>
      </c>
      <c r="G26" s="51" t="s">
        <v>436</v>
      </c>
      <c r="H26" s="2" t="s">
        <v>437</v>
      </c>
    </row>
    <row r="27" spans="1:28" ht="12.5">
      <c r="A27" s="2">
        <v>1.86</v>
      </c>
      <c r="B27" s="2">
        <v>0.22</v>
      </c>
      <c r="C27" s="2">
        <v>2</v>
      </c>
      <c r="D27" s="2" t="str">
        <f t="shared" si="0"/>
        <v>Hughes et al., 2012; doi:10.1016/j.chemgeo.2012.03.016</v>
      </c>
      <c r="E27" s="2" t="s">
        <v>434</v>
      </c>
      <c r="F27" s="2" t="s">
        <v>439</v>
      </c>
      <c r="G27" s="51" t="s">
        <v>436</v>
      </c>
      <c r="H27" s="2" t="s">
        <v>437</v>
      </c>
    </row>
    <row r="28" spans="1:28" ht="12.5">
      <c r="A28" s="2">
        <v>1.7</v>
      </c>
      <c r="B28" s="2">
        <v>0.08</v>
      </c>
      <c r="C28" s="2">
        <v>2</v>
      </c>
      <c r="D28" s="2" t="str">
        <f t="shared" si="0"/>
        <v>Hughes et al., 2012; doi:10.1016/j.chemgeo.2012.03.016</v>
      </c>
      <c r="E28" s="2" t="s">
        <v>434</v>
      </c>
      <c r="F28" s="2" t="s">
        <v>439</v>
      </c>
      <c r="G28" s="51" t="s">
        <v>436</v>
      </c>
      <c r="H28" s="2" t="s">
        <v>437</v>
      </c>
    </row>
    <row r="29" spans="1:28" ht="12.5">
      <c r="A29" s="2">
        <v>1.79</v>
      </c>
      <c r="B29" s="2">
        <v>0.19</v>
      </c>
      <c r="C29" s="2">
        <v>2</v>
      </c>
      <c r="D29" s="2" t="str">
        <f t="shared" si="0"/>
        <v>Hughes et al., 2012; doi:10.1016/j.chemgeo.2012.03.016</v>
      </c>
      <c r="E29" s="2" t="s">
        <v>434</v>
      </c>
      <c r="F29" s="2" t="s">
        <v>439</v>
      </c>
      <c r="G29" s="51" t="s">
        <v>436</v>
      </c>
      <c r="H29" s="2" t="s">
        <v>437</v>
      </c>
    </row>
    <row r="30" spans="1:28" ht="12.5">
      <c r="A30" s="2">
        <v>1.78</v>
      </c>
      <c r="B30" s="2">
        <v>0.18</v>
      </c>
      <c r="C30" s="2">
        <v>2</v>
      </c>
      <c r="D30" s="2" t="str">
        <f t="shared" si="0"/>
        <v>Hughes et al., 2012; doi:10.1016/j.chemgeo.2012.03.016</v>
      </c>
      <c r="E30" s="2" t="s">
        <v>434</v>
      </c>
      <c r="F30" s="2" t="s">
        <v>439</v>
      </c>
      <c r="G30" s="51" t="s">
        <v>436</v>
      </c>
      <c r="H30" s="2" t="s">
        <v>437</v>
      </c>
    </row>
    <row r="31" spans="1:28" ht="12.5">
      <c r="A31" s="13">
        <v>1.87</v>
      </c>
      <c r="B31" s="13">
        <v>0.1</v>
      </c>
      <c r="C31" s="13">
        <v>2</v>
      </c>
      <c r="D31" s="13" t="str">
        <f t="shared" si="0"/>
        <v>Hughes et al., 2012; doi:10.1016/j.chemgeo.2012.03.016</v>
      </c>
      <c r="E31" s="13" t="s">
        <v>434</v>
      </c>
      <c r="F31" s="13" t="s">
        <v>440</v>
      </c>
      <c r="G31" s="51" t="s">
        <v>436</v>
      </c>
      <c r="H31" s="13" t="str">
        <f>H30</f>
        <v>Estuary water sample d30Si available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ht="12.5">
      <c r="A32" s="2">
        <v>1.21</v>
      </c>
      <c r="B32" s="2">
        <v>0.06</v>
      </c>
      <c r="C32" s="2">
        <v>1</v>
      </c>
      <c r="D32" s="2" t="s">
        <v>441</v>
      </c>
      <c r="E32" s="2" t="s">
        <v>442</v>
      </c>
      <c r="F32" s="2" t="s">
        <v>415</v>
      </c>
      <c r="G32" s="51" t="s">
        <v>443</v>
      </c>
    </row>
    <row r="33" spans="1:28" ht="12.5">
      <c r="A33" s="2">
        <v>1.1399999999999999</v>
      </c>
      <c r="B33" s="2">
        <v>7.0000000000000007E-2</v>
      </c>
      <c r="C33" s="2">
        <v>1</v>
      </c>
      <c r="D33" s="2" t="s">
        <v>444</v>
      </c>
      <c r="E33" s="2" t="s">
        <v>442</v>
      </c>
      <c r="F33" s="2" t="s">
        <v>415</v>
      </c>
      <c r="G33" s="51" t="s">
        <v>443</v>
      </c>
    </row>
    <row r="34" spans="1:28" ht="12.5">
      <c r="A34" s="2">
        <v>1.07</v>
      </c>
      <c r="B34" s="2">
        <v>0.09</v>
      </c>
      <c r="C34" s="2">
        <v>1</v>
      </c>
      <c r="D34" s="2" t="s">
        <v>445</v>
      </c>
      <c r="E34" s="2" t="s">
        <v>442</v>
      </c>
      <c r="F34" s="2" t="s">
        <v>415</v>
      </c>
      <c r="G34" s="51" t="s">
        <v>443</v>
      </c>
    </row>
    <row r="35" spans="1:28" ht="12.5">
      <c r="A35" s="2">
        <v>0.88</v>
      </c>
      <c r="B35" s="2">
        <v>7.0000000000000007E-2</v>
      </c>
      <c r="C35" s="2">
        <v>1</v>
      </c>
      <c r="D35" s="2" t="s">
        <v>446</v>
      </c>
      <c r="E35" s="2" t="s">
        <v>442</v>
      </c>
      <c r="F35" s="2" t="s">
        <v>415</v>
      </c>
      <c r="G35" s="51" t="s">
        <v>443</v>
      </c>
    </row>
    <row r="36" spans="1:28" ht="12.5">
      <c r="A36" s="2">
        <v>0.96</v>
      </c>
      <c r="B36" s="2">
        <v>0.08</v>
      </c>
      <c r="C36" s="2">
        <v>1</v>
      </c>
      <c r="D36" s="2" t="s">
        <v>447</v>
      </c>
      <c r="E36" s="2" t="s">
        <v>442</v>
      </c>
      <c r="F36" s="2" t="s">
        <v>415</v>
      </c>
      <c r="G36" s="51" t="s">
        <v>443</v>
      </c>
    </row>
    <row r="37" spans="1:28" ht="12.5">
      <c r="A37" s="2">
        <v>1.1499999999999999</v>
      </c>
      <c r="B37" s="2">
        <v>0.08</v>
      </c>
      <c r="C37" s="2">
        <v>1</v>
      </c>
      <c r="D37" s="2" t="s">
        <v>448</v>
      </c>
      <c r="E37" s="2" t="s">
        <v>442</v>
      </c>
      <c r="F37" s="2" t="s">
        <v>415</v>
      </c>
      <c r="G37" s="51" t="s">
        <v>443</v>
      </c>
    </row>
    <row r="38" spans="1:28" ht="12.5">
      <c r="A38" s="2">
        <v>1.1000000000000001</v>
      </c>
      <c r="B38" s="2">
        <v>7.0000000000000007E-2</v>
      </c>
      <c r="C38" s="2">
        <v>1</v>
      </c>
      <c r="D38" s="2" t="s">
        <v>449</v>
      </c>
      <c r="E38" s="2" t="s">
        <v>442</v>
      </c>
      <c r="F38" s="2" t="s">
        <v>415</v>
      </c>
      <c r="G38" s="51" t="s">
        <v>443</v>
      </c>
    </row>
    <row r="39" spans="1:28" ht="12.5">
      <c r="A39" s="2">
        <v>1.06</v>
      </c>
      <c r="B39" s="2">
        <v>0.06</v>
      </c>
      <c r="C39" s="2">
        <v>1</v>
      </c>
      <c r="D39" s="2" t="s">
        <v>450</v>
      </c>
      <c r="E39" s="2" t="s">
        <v>442</v>
      </c>
      <c r="F39" s="2" t="s">
        <v>415</v>
      </c>
      <c r="G39" s="51" t="s">
        <v>443</v>
      </c>
    </row>
    <row r="40" spans="1:28" ht="12.5">
      <c r="A40" s="2">
        <v>0.91</v>
      </c>
      <c r="B40" s="2">
        <v>7.0000000000000007E-2</v>
      </c>
      <c r="C40" s="2">
        <v>1</v>
      </c>
      <c r="D40" s="2" t="s">
        <v>451</v>
      </c>
      <c r="E40" s="2" t="s">
        <v>442</v>
      </c>
      <c r="F40" s="2" t="s">
        <v>415</v>
      </c>
      <c r="G40" s="51" t="s">
        <v>443</v>
      </c>
    </row>
    <row r="41" spans="1:28" ht="12.5">
      <c r="A41" s="2">
        <v>1</v>
      </c>
      <c r="B41" s="2">
        <v>0.08</v>
      </c>
      <c r="C41" s="2">
        <v>1</v>
      </c>
      <c r="D41" s="2" t="s">
        <v>452</v>
      </c>
      <c r="E41" s="2" t="s">
        <v>442</v>
      </c>
      <c r="F41" s="2" t="s">
        <v>415</v>
      </c>
      <c r="G41" s="51" t="s">
        <v>443</v>
      </c>
    </row>
    <row r="42" spans="1:28" ht="12.5">
      <c r="A42" s="2">
        <v>0.78</v>
      </c>
      <c r="B42" s="2">
        <v>0.08</v>
      </c>
      <c r="C42" s="2">
        <v>1</v>
      </c>
      <c r="D42" s="2" t="s">
        <v>453</v>
      </c>
      <c r="E42" s="2" t="s">
        <v>442</v>
      </c>
      <c r="F42" s="2" t="s">
        <v>415</v>
      </c>
      <c r="G42" s="51" t="s">
        <v>443</v>
      </c>
    </row>
    <row r="43" spans="1:28" ht="12.5">
      <c r="A43" s="2">
        <v>0.9</v>
      </c>
      <c r="B43" s="2">
        <v>7.0000000000000007E-2</v>
      </c>
      <c r="C43" s="2">
        <v>1</v>
      </c>
      <c r="D43" s="2" t="s">
        <v>454</v>
      </c>
      <c r="E43" s="2" t="s">
        <v>442</v>
      </c>
      <c r="F43" s="2" t="s">
        <v>415</v>
      </c>
      <c r="G43" s="51" t="s">
        <v>443</v>
      </c>
    </row>
    <row r="44" spans="1:28" ht="12.5">
      <c r="A44" s="13">
        <v>1.02</v>
      </c>
      <c r="B44" s="13">
        <v>0.17</v>
      </c>
      <c r="C44" s="13">
        <v>1</v>
      </c>
      <c r="D44" s="13" t="s">
        <v>455</v>
      </c>
      <c r="E44" s="13" t="s">
        <v>456</v>
      </c>
      <c r="F44" s="13" t="s">
        <v>432</v>
      </c>
      <c r="G44" s="51" t="s">
        <v>443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ht="12.5">
      <c r="A45" s="2">
        <v>0.87</v>
      </c>
      <c r="B45" s="2">
        <v>0.06</v>
      </c>
      <c r="C45" s="2">
        <v>1</v>
      </c>
      <c r="D45" s="2" t="s">
        <v>457</v>
      </c>
      <c r="E45" s="2" t="s">
        <v>442</v>
      </c>
      <c r="F45" s="2" t="s">
        <v>415</v>
      </c>
      <c r="G45" s="51" t="s">
        <v>443</v>
      </c>
    </row>
    <row r="46" spans="1:28" ht="12.5">
      <c r="A46" s="2">
        <v>0.02</v>
      </c>
      <c r="B46" s="2">
        <v>0.09</v>
      </c>
      <c r="C46" s="2">
        <v>1</v>
      </c>
      <c r="D46" s="2" t="s">
        <v>458</v>
      </c>
      <c r="E46" s="2" t="s">
        <v>442</v>
      </c>
      <c r="F46" s="2" t="s">
        <v>415</v>
      </c>
      <c r="G46" s="51" t="s">
        <v>443</v>
      </c>
    </row>
    <row r="47" spans="1:28" ht="12.5">
      <c r="A47" s="2">
        <v>0.78</v>
      </c>
      <c r="B47" s="2">
        <v>7.0000000000000007E-2</v>
      </c>
      <c r="C47" s="2">
        <v>1</v>
      </c>
      <c r="D47" s="2" t="s">
        <v>459</v>
      </c>
      <c r="E47" s="2" t="s">
        <v>442</v>
      </c>
      <c r="F47" s="2" t="s">
        <v>415</v>
      </c>
      <c r="G47" s="51" t="s">
        <v>443</v>
      </c>
    </row>
    <row r="48" spans="1:28" ht="12.5">
      <c r="A48" s="2">
        <v>-0.14000000000000001</v>
      </c>
      <c r="B48" s="2">
        <v>0.06</v>
      </c>
      <c r="C48" s="2">
        <v>1</v>
      </c>
      <c r="D48" s="2" t="s">
        <v>460</v>
      </c>
      <c r="E48" s="2" t="s">
        <v>442</v>
      </c>
      <c r="F48" s="2" t="s">
        <v>415</v>
      </c>
      <c r="G48" s="51" t="s">
        <v>443</v>
      </c>
    </row>
    <row r="49" spans="1:28" ht="12.5">
      <c r="A49" s="2">
        <v>0.16</v>
      </c>
      <c r="B49" s="2">
        <v>0.18</v>
      </c>
      <c r="C49" s="2">
        <v>1</v>
      </c>
      <c r="D49" s="2" t="s">
        <v>461</v>
      </c>
      <c r="E49" s="2" t="s">
        <v>442</v>
      </c>
      <c r="F49" s="2" t="s">
        <v>415</v>
      </c>
      <c r="G49" s="51" t="s">
        <v>443</v>
      </c>
    </row>
    <row r="50" spans="1:28" ht="12.5">
      <c r="A50" s="13">
        <v>0.84</v>
      </c>
      <c r="B50" s="13">
        <v>0</v>
      </c>
      <c r="C50" s="13">
        <v>1</v>
      </c>
      <c r="D50" s="13" t="s">
        <v>462</v>
      </c>
      <c r="E50" s="13" t="s">
        <v>456</v>
      </c>
      <c r="F50" s="13" t="s">
        <v>432</v>
      </c>
      <c r="G50" s="51" t="s">
        <v>443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ht="12.5">
      <c r="A51" s="2">
        <v>0.4</v>
      </c>
      <c r="B51" s="2">
        <v>0.1</v>
      </c>
      <c r="C51" s="2" t="s">
        <v>463</v>
      </c>
      <c r="D51" s="2" t="s">
        <v>464</v>
      </c>
      <c r="E51" s="2" t="s">
        <v>465</v>
      </c>
      <c r="F51" s="2" t="s">
        <v>415</v>
      </c>
      <c r="G51" s="51" t="s">
        <v>443</v>
      </c>
    </row>
    <row r="52" spans="1:28" ht="12.5">
      <c r="A52" s="13">
        <v>0.8</v>
      </c>
      <c r="B52" s="13">
        <v>0.1</v>
      </c>
      <c r="C52" s="13" t="s">
        <v>463</v>
      </c>
      <c r="D52" s="13" t="s">
        <v>466</v>
      </c>
      <c r="E52" s="13" t="s">
        <v>467</v>
      </c>
      <c r="F52" s="13" t="s">
        <v>432</v>
      </c>
      <c r="G52" s="51" t="s">
        <v>443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ht="12.5">
      <c r="A53" s="2">
        <v>1</v>
      </c>
      <c r="B53" s="2">
        <v>0.15</v>
      </c>
      <c r="C53" s="2">
        <v>1</v>
      </c>
      <c r="D53" s="2" t="s">
        <v>468</v>
      </c>
      <c r="E53" s="2" t="s">
        <v>469</v>
      </c>
      <c r="F53" s="2" t="s">
        <v>470</v>
      </c>
      <c r="G53" s="51" t="s">
        <v>443</v>
      </c>
    </row>
    <row r="54" spans="1:28" ht="12.5">
      <c r="A54" s="2">
        <v>1.02</v>
      </c>
      <c r="B54" s="2">
        <v>7.0000000000000007E-2</v>
      </c>
      <c r="C54" s="2">
        <v>1</v>
      </c>
      <c r="D54" s="2" t="str">
        <f t="shared" ref="D54:D78" si="1">D53</f>
        <v>Hughes et al., 2011; doi:10.4319/lo.2011.56.2.0551</v>
      </c>
      <c r="E54" s="2" t="s">
        <v>469</v>
      </c>
      <c r="F54" s="2" t="s">
        <v>470</v>
      </c>
      <c r="G54" s="51" t="s">
        <v>443</v>
      </c>
    </row>
    <row r="55" spans="1:28" ht="12.5">
      <c r="A55" s="2">
        <v>0.87</v>
      </c>
      <c r="B55" s="2">
        <v>0.05</v>
      </c>
      <c r="C55" s="2">
        <v>1</v>
      </c>
      <c r="D55" s="2" t="str">
        <f t="shared" si="1"/>
        <v>Hughes et al., 2011; doi:10.4319/lo.2011.56.2.0551</v>
      </c>
      <c r="E55" s="2" t="s">
        <v>469</v>
      </c>
      <c r="F55" s="2" t="s">
        <v>470</v>
      </c>
      <c r="G55" s="51" t="s">
        <v>443</v>
      </c>
    </row>
    <row r="56" spans="1:28" ht="12.5">
      <c r="A56" s="2">
        <v>0.78</v>
      </c>
      <c r="B56" s="2">
        <v>0.22</v>
      </c>
      <c r="C56" s="2">
        <v>1</v>
      </c>
      <c r="D56" s="2" t="str">
        <f t="shared" si="1"/>
        <v>Hughes et al., 2011; doi:10.4319/lo.2011.56.2.0551</v>
      </c>
      <c r="E56" s="2" t="s">
        <v>469</v>
      </c>
      <c r="F56" s="2" t="s">
        <v>470</v>
      </c>
      <c r="G56" s="51" t="s">
        <v>443</v>
      </c>
    </row>
    <row r="57" spans="1:28" ht="12.5">
      <c r="A57" s="2">
        <v>0.73</v>
      </c>
      <c r="B57" s="2">
        <v>7.0000000000000007E-2</v>
      </c>
      <c r="C57" s="2">
        <v>1</v>
      </c>
      <c r="D57" s="2" t="str">
        <f t="shared" si="1"/>
        <v>Hughes et al., 2011; doi:10.4319/lo.2011.56.2.0551</v>
      </c>
      <c r="E57" s="2" t="s">
        <v>469</v>
      </c>
      <c r="F57" s="2" t="s">
        <v>470</v>
      </c>
      <c r="G57" s="51" t="s">
        <v>443</v>
      </c>
    </row>
    <row r="58" spans="1:28" ht="12.5">
      <c r="A58" s="2">
        <v>0.88</v>
      </c>
      <c r="B58" s="2">
        <v>7.0000000000000007E-2</v>
      </c>
      <c r="C58" s="2">
        <v>1</v>
      </c>
      <c r="D58" s="2" t="str">
        <f t="shared" si="1"/>
        <v>Hughes et al., 2011; doi:10.4319/lo.2011.56.2.0551</v>
      </c>
      <c r="E58" s="2" t="s">
        <v>469</v>
      </c>
      <c r="F58" s="2" t="s">
        <v>470</v>
      </c>
      <c r="G58" s="51" t="s">
        <v>443</v>
      </c>
    </row>
    <row r="59" spans="1:28" ht="12.5">
      <c r="A59" s="2">
        <v>0.94</v>
      </c>
      <c r="B59" s="2">
        <v>0.12</v>
      </c>
      <c r="C59" s="2">
        <v>1</v>
      </c>
      <c r="D59" s="2" t="str">
        <f t="shared" si="1"/>
        <v>Hughes et al., 2011; doi:10.4319/lo.2011.56.2.0551</v>
      </c>
      <c r="E59" s="2" t="s">
        <v>469</v>
      </c>
      <c r="F59" s="2" t="s">
        <v>470</v>
      </c>
      <c r="G59" s="51" t="s">
        <v>443</v>
      </c>
    </row>
    <row r="60" spans="1:28" ht="12.5">
      <c r="A60" s="2">
        <v>0.87</v>
      </c>
      <c r="B60" s="2">
        <v>0.01</v>
      </c>
      <c r="C60" s="2">
        <v>1</v>
      </c>
      <c r="D60" s="2" t="str">
        <f t="shared" si="1"/>
        <v>Hughes et al., 2011; doi:10.4319/lo.2011.56.2.0551</v>
      </c>
      <c r="E60" s="2" t="s">
        <v>469</v>
      </c>
      <c r="F60" s="2" t="s">
        <v>470</v>
      </c>
      <c r="G60" s="51" t="s">
        <v>443</v>
      </c>
    </row>
    <row r="61" spans="1:28" ht="12.5">
      <c r="A61" s="2">
        <v>0.75</v>
      </c>
      <c r="B61" s="2">
        <v>0.02</v>
      </c>
      <c r="C61" s="2">
        <v>1</v>
      </c>
      <c r="D61" s="2" t="str">
        <f t="shared" si="1"/>
        <v>Hughes et al., 2011; doi:10.4319/lo.2011.56.2.0551</v>
      </c>
      <c r="E61" s="2" t="s">
        <v>469</v>
      </c>
      <c r="F61" s="2" t="s">
        <v>470</v>
      </c>
      <c r="G61" s="51" t="s">
        <v>443</v>
      </c>
    </row>
    <row r="62" spans="1:28" ht="12.5">
      <c r="A62" s="2">
        <v>0.69</v>
      </c>
      <c r="B62" s="2">
        <v>0.04</v>
      </c>
      <c r="C62" s="2">
        <v>1</v>
      </c>
      <c r="D62" s="2" t="str">
        <f t="shared" si="1"/>
        <v>Hughes et al., 2011; doi:10.4319/lo.2011.56.2.0551</v>
      </c>
      <c r="E62" s="2" t="s">
        <v>469</v>
      </c>
      <c r="F62" s="2" t="s">
        <v>470</v>
      </c>
      <c r="G62" s="51" t="s">
        <v>443</v>
      </c>
    </row>
    <row r="63" spans="1:28" ht="12.5">
      <c r="A63" s="2">
        <v>0.93</v>
      </c>
      <c r="B63" s="2">
        <v>0.09</v>
      </c>
      <c r="C63" s="2">
        <v>1</v>
      </c>
      <c r="D63" s="2" t="str">
        <f t="shared" si="1"/>
        <v>Hughes et al., 2011; doi:10.4319/lo.2011.56.2.0551</v>
      </c>
      <c r="E63" s="2" t="s">
        <v>469</v>
      </c>
      <c r="F63" s="2" t="s">
        <v>470</v>
      </c>
      <c r="G63" s="51" t="s">
        <v>443</v>
      </c>
    </row>
    <row r="64" spans="1:28" ht="12.5">
      <c r="A64" s="2">
        <v>1.89</v>
      </c>
      <c r="B64" s="2">
        <v>0.12</v>
      </c>
      <c r="C64" s="2">
        <v>1</v>
      </c>
      <c r="D64" s="2" t="str">
        <f t="shared" si="1"/>
        <v>Hughes et al., 2011; doi:10.4319/lo.2011.56.2.0551</v>
      </c>
      <c r="E64" s="2" t="s">
        <v>469</v>
      </c>
      <c r="F64" s="2" t="s">
        <v>470</v>
      </c>
      <c r="G64" s="51" t="s">
        <v>443</v>
      </c>
    </row>
    <row r="65" spans="1:28" ht="12.5">
      <c r="A65" s="2">
        <v>0.93</v>
      </c>
      <c r="B65" s="2">
        <v>7.0000000000000007E-2</v>
      </c>
      <c r="C65" s="2">
        <v>1</v>
      </c>
      <c r="D65" s="2" t="str">
        <f t="shared" si="1"/>
        <v>Hughes et al., 2011; doi:10.4319/lo.2011.56.2.0551</v>
      </c>
      <c r="E65" s="2" t="s">
        <v>469</v>
      </c>
      <c r="F65" s="2" t="s">
        <v>470</v>
      </c>
      <c r="G65" s="51" t="s">
        <v>443</v>
      </c>
    </row>
    <row r="66" spans="1:28" ht="12.5">
      <c r="A66" s="2">
        <v>0.82</v>
      </c>
      <c r="B66" s="2">
        <v>0.04</v>
      </c>
      <c r="C66" s="2">
        <v>1</v>
      </c>
      <c r="D66" s="2" t="str">
        <f t="shared" si="1"/>
        <v>Hughes et al., 2011; doi:10.4319/lo.2011.56.2.0551</v>
      </c>
      <c r="E66" s="2" t="s">
        <v>469</v>
      </c>
      <c r="F66" s="2" t="s">
        <v>470</v>
      </c>
      <c r="G66" s="51" t="s">
        <v>443</v>
      </c>
    </row>
    <row r="67" spans="1:28" ht="12.5">
      <c r="A67" s="2">
        <v>0.73</v>
      </c>
      <c r="B67" s="2">
        <v>0.12</v>
      </c>
      <c r="C67" s="2">
        <v>1</v>
      </c>
      <c r="D67" s="2" t="str">
        <f t="shared" si="1"/>
        <v>Hughes et al., 2011; doi:10.4319/lo.2011.56.2.0551</v>
      </c>
      <c r="E67" s="2" t="s">
        <v>469</v>
      </c>
      <c r="F67" s="2" t="s">
        <v>470</v>
      </c>
      <c r="G67" s="51" t="s">
        <v>443</v>
      </c>
    </row>
    <row r="68" spans="1:28" ht="12.5">
      <c r="A68" s="2">
        <v>0.72</v>
      </c>
      <c r="B68" s="2">
        <v>0.04</v>
      </c>
      <c r="C68" s="2">
        <v>1</v>
      </c>
      <c r="D68" s="2" t="str">
        <f t="shared" si="1"/>
        <v>Hughes et al., 2011; doi:10.4319/lo.2011.56.2.0551</v>
      </c>
      <c r="E68" s="2" t="s">
        <v>469</v>
      </c>
      <c r="F68" s="2" t="s">
        <v>470</v>
      </c>
      <c r="G68" s="51" t="s">
        <v>443</v>
      </c>
    </row>
    <row r="69" spans="1:28" ht="12.5">
      <c r="A69" s="2">
        <v>0.76</v>
      </c>
      <c r="B69" s="2">
        <v>0.11</v>
      </c>
      <c r="C69" s="2">
        <v>1</v>
      </c>
      <c r="D69" s="2" t="str">
        <f t="shared" si="1"/>
        <v>Hughes et al., 2011; doi:10.4319/lo.2011.56.2.0551</v>
      </c>
      <c r="E69" s="2" t="s">
        <v>469</v>
      </c>
      <c r="F69" s="2" t="s">
        <v>470</v>
      </c>
      <c r="G69" s="51" t="s">
        <v>443</v>
      </c>
    </row>
    <row r="70" spans="1:28" ht="12.5">
      <c r="A70" s="2">
        <v>0.85</v>
      </c>
      <c r="B70" s="2">
        <v>0</v>
      </c>
      <c r="C70" s="2">
        <v>1</v>
      </c>
      <c r="D70" s="2" t="str">
        <f t="shared" si="1"/>
        <v>Hughes et al., 2011; doi:10.4319/lo.2011.56.2.0551</v>
      </c>
      <c r="E70" s="2" t="s">
        <v>469</v>
      </c>
      <c r="F70" s="2" t="s">
        <v>470</v>
      </c>
      <c r="G70" s="51" t="s">
        <v>443</v>
      </c>
    </row>
    <row r="71" spans="1:28" ht="12.5">
      <c r="A71" s="2">
        <v>0.99</v>
      </c>
      <c r="B71" s="2">
        <v>0.04</v>
      </c>
      <c r="C71" s="2">
        <v>1</v>
      </c>
      <c r="D71" s="2" t="str">
        <f t="shared" si="1"/>
        <v>Hughes et al., 2011; doi:10.4319/lo.2011.56.2.0551</v>
      </c>
      <c r="E71" s="2" t="s">
        <v>469</v>
      </c>
      <c r="F71" s="2" t="s">
        <v>470</v>
      </c>
      <c r="G71" s="51" t="s">
        <v>443</v>
      </c>
    </row>
    <row r="72" spans="1:28" ht="12.5">
      <c r="A72" s="2">
        <v>1.46</v>
      </c>
      <c r="B72" s="2">
        <v>0.04</v>
      </c>
      <c r="C72" s="2">
        <v>1</v>
      </c>
      <c r="D72" s="2" t="str">
        <f t="shared" si="1"/>
        <v>Hughes et al., 2011; doi:10.4319/lo.2011.56.2.0551</v>
      </c>
      <c r="E72" s="2" t="s">
        <v>469</v>
      </c>
      <c r="F72" s="2" t="s">
        <v>470</v>
      </c>
      <c r="G72" s="51" t="s">
        <v>443</v>
      </c>
    </row>
    <row r="73" spans="1:28" ht="12.5">
      <c r="A73" s="2">
        <v>1.21</v>
      </c>
      <c r="B73" s="2">
        <v>0.03</v>
      </c>
      <c r="C73" s="2">
        <v>1</v>
      </c>
      <c r="D73" s="2" t="str">
        <f t="shared" si="1"/>
        <v>Hughes et al., 2011; doi:10.4319/lo.2011.56.2.0551</v>
      </c>
      <c r="E73" s="2" t="s">
        <v>469</v>
      </c>
      <c r="F73" s="2" t="s">
        <v>470</v>
      </c>
      <c r="G73" s="51" t="s">
        <v>443</v>
      </c>
    </row>
    <row r="74" spans="1:28" ht="12.5">
      <c r="A74" s="2">
        <v>1.1000000000000001</v>
      </c>
      <c r="B74" s="2">
        <v>0.05</v>
      </c>
      <c r="C74" s="2">
        <v>1</v>
      </c>
      <c r="D74" s="2" t="str">
        <f t="shared" si="1"/>
        <v>Hughes et al., 2011; doi:10.4319/lo.2011.56.2.0551</v>
      </c>
      <c r="E74" s="2" t="s">
        <v>469</v>
      </c>
      <c r="F74" s="2" t="s">
        <v>470</v>
      </c>
      <c r="G74" s="51" t="s">
        <v>443</v>
      </c>
    </row>
    <row r="75" spans="1:28" ht="12.5">
      <c r="A75" s="2">
        <v>0.78</v>
      </c>
      <c r="B75" s="2">
        <v>0.02</v>
      </c>
      <c r="C75" s="2">
        <v>1</v>
      </c>
      <c r="D75" s="2" t="str">
        <f t="shared" si="1"/>
        <v>Hughes et al., 2011; doi:10.4319/lo.2011.56.2.0551</v>
      </c>
      <c r="E75" s="2" t="s">
        <v>469</v>
      </c>
      <c r="F75" s="2" t="s">
        <v>470</v>
      </c>
      <c r="G75" s="51" t="s">
        <v>443</v>
      </c>
    </row>
    <row r="76" spans="1:28" ht="12.5">
      <c r="A76" s="2">
        <v>1.26</v>
      </c>
      <c r="B76" s="2">
        <v>0.05</v>
      </c>
      <c r="C76" s="2">
        <v>1</v>
      </c>
      <c r="D76" s="2" t="str">
        <f t="shared" si="1"/>
        <v>Hughes et al., 2011; doi:10.4319/lo.2011.56.2.0551</v>
      </c>
      <c r="E76" s="2" t="s">
        <v>469</v>
      </c>
      <c r="F76" s="2" t="s">
        <v>470</v>
      </c>
      <c r="G76" s="51" t="s">
        <v>443</v>
      </c>
    </row>
    <row r="77" spans="1:28" ht="12.5">
      <c r="A77" s="2">
        <v>0.96</v>
      </c>
      <c r="B77" s="2">
        <v>7.0000000000000007E-2</v>
      </c>
      <c r="C77" s="2">
        <v>1</v>
      </c>
      <c r="D77" s="2" t="str">
        <f t="shared" si="1"/>
        <v>Hughes et al., 2011; doi:10.4319/lo.2011.56.2.0551</v>
      </c>
      <c r="E77" s="2" t="s">
        <v>469</v>
      </c>
      <c r="F77" s="2" t="s">
        <v>470</v>
      </c>
      <c r="G77" s="51" t="s">
        <v>443</v>
      </c>
    </row>
    <row r="78" spans="1:28" ht="12.5">
      <c r="A78" s="2">
        <v>0.27</v>
      </c>
      <c r="B78" s="2">
        <v>0.05</v>
      </c>
      <c r="C78" s="2">
        <v>1</v>
      </c>
      <c r="D78" s="2" t="str">
        <f t="shared" si="1"/>
        <v>Hughes et al., 2011; doi:10.4319/lo.2011.56.2.0551</v>
      </c>
      <c r="E78" s="2" t="s">
        <v>469</v>
      </c>
      <c r="F78" s="2" t="s">
        <v>470</v>
      </c>
      <c r="G78" s="51" t="s">
        <v>443</v>
      </c>
    </row>
    <row r="79" spans="1:28" ht="12.5">
      <c r="A79" s="13">
        <v>1.2</v>
      </c>
      <c r="B79" s="13">
        <v>0.1</v>
      </c>
      <c r="C79" s="13" t="s">
        <v>463</v>
      </c>
      <c r="D79" s="13" t="s">
        <v>471</v>
      </c>
      <c r="E79" s="13" t="s">
        <v>472</v>
      </c>
      <c r="F79" s="13" t="s">
        <v>432</v>
      </c>
      <c r="G79" s="52" t="s">
        <v>473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ht="12.5">
      <c r="A80" s="2">
        <v>1.46</v>
      </c>
      <c r="B80" s="2">
        <v>0.08</v>
      </c>
      <c r="C80" s="2">
        <v>1</v>
      </c>
      <c r="D80" s="2" t="s">
        <v>474</v>
      </c>
      <c r="E80" s="2" t="s">
        <v>475</v>
      </c>
      <c r="F80" s="2" t="s">
        <v>415</v>
      </c>
      <c r="G80" s="51" t="s">
        <v>476</v>
      </c>
    </row>
    <row r="81" spans="1:28" ht="12.5">
      <c r="A81" s="2">
        <v>1.22</v>
      </c>
      <c r="B81" s="2">
        <v>0.12</v>
      </c>
      <c r="C81" s="2">
        <v>2</v>
      </c>
      <c r="D81" s="2" t="s">
        <v>477</v>
      </c>
      <c r="E81" s="2" t="str">
        <f t="shared" ref="E81:E87" si="2">E80</f>
        <v>Scheldt, winter 2003</v>
      </c>
      <c r="F81" s="2" t="s">
        <v>415</v>
      </c>
      <c r="G81" s="51" t="s">
        <v>476</v>
      </c>
    </row>
    <row r="82" spans="1:28" ht="12.5">
      <c r="A82" s="2">
        <v>1.4</v>
      </c>
      <c r="B82" s="2">
        <v>0.1</v>
      </c>
      <c r="C82" s="2">
        <v>2</v>
      </c>
      <c r="D82" s="2" t="s">
        <v>478</v>
      </c>
      <c r="E82" s="2" t="str">
        <f t="shared" si="2"/>
        <v>Scheldt, winter 2003</v>
      </c>
      <c r="F82" s="2" t="s">
        <v>415</v>
      </c>
      <c r="G82" s="51" t="s">
        <v>476</v>
      </c>
    </row>
    <row r="83" spans="1:28" ht="12.5">
      <c r="A83" s="2">
        <v>1.04</v>
      </c>
      <c r="B83" s="2">
        <v>0.1</v>
      </c>
      <c r="C83" s="2">
        <v>2</v>
      </c>
      <c r="D83" s="2" t="s">
        <v>479</v>
      </c>
      <c r="E83" s="2" t="str">
        <f t="shared" si="2"/>
        <v>Scheldt, winter 2003</v>
      </c>
      <c r="F83" s="2" t="s">
        <v>415</v>
      </c>
      <c r="G83" s="51" t="s">
        <v>476</v>
      </c>
    </row>
    <row r="84" spans="1:28" ht="12.5">
      <c r="A84" s="2">
        <v>1.03</v>
      </c>
      <c r="B84" s="2">
        <v>0.05</v>
      </c>
      <c r="C84" s="2">
        <v>2</v>
      </c>
      <c r="D84" s="2" t="s">
        <v>480</v>
      </c>
      <c r="E84" s="2" t="str">
        <f t="shared" si="2"/>
        <v>Scheldt, winter 2003</v>
      </c>
      <c r="F84" s="2" t="s">
        <v>415</v>
      </c>
      <c r="G84" s="51" t="s">
        <v>476</v>
      </c>
    </row>
    <row r="85" spans="1:28" ht="12.5">
      <c r="A85" s="2">
        <v>0.79</v>
      </c>
      <c r="B85" s="2">
        <v>0.08</v>
      </c>
      <c r="C85" s="2">
        <v>1</v>
      </c>
      <c r="D85" s="2" t="s">
        <v>481</v>
      </c>
      <c r="E85" s="2" t="str">
        <f t="shared" si="2"/>
        <v>Scheldt, winter 2003</v>
      </c>
      <c r="F85" s="2" t="s">
        <v>415</v>
      </c>
      <c r="G85" s="51" t="s">
        <v>476</v>
      </c>
    </row>
    <row r="86" spans="1:28" ht="12.5">
      <c r="A86" s="2">
        <v>0.9</v>
      </c>
      <c r="B86" s="2">
        <v>0.19</v>
      </c>
      <c r="C86" s="2">
        <v>2</v>
      </c>
      <c r="D86" s="2" t="s">
        <v>482</v>
      </c>
      <c r="E86" s="2" t="str">
        <f t="shared" si="2"/>
        <v>Scheldt, winter 2003</v>
      </c>
      <c r="F86" s="2" t="s">
        <v>415</v>
      </c>
      <c r="G86" s="51" t="s">
        <v>476</v>
      </c>
    </row>
    <row r="87" spans="1:28" ht="12.5">
      <c r="A87" s="2">
        <v>0.55000000000000004</v>
      </c>
      <c r="B87" s="2">
        <v>0.2</v>
      </c>
      <c r="C87" s="2">
        <v>2</v>
      </c>
      <c r="D87" s="2" t="s">
        <v>483</v>
      </c>
      <c r="E87" s="2" t="str">
        <f t="shared" si="2"/>
        <v>Scheldt, winter 2003</v>
      </c>
      <c r="F87" s="2" t="s">
        <v>415</v>
      </c>
      <c r="G87" s="51" t="s">
        <v>476</v>
      </c>
    </row>
    <row r="88" spans="1:28" ht="12.5">
      <c r="A88" s="13">
        <v>0.82</v>
      </c>
      <c r="B88" s="13">
        <v>0</v>
      </c>
      <c r="C88" s="13">
        <v>2</v>
      </c>
      <c r="D88" s="13" t="s">
        <v>484</v>
      </c>
      <c r="E88" s="13" t="s">
        <v>485</v>
      </c>
      <c r="F88" s="13" t="s">
        <v>432</v>
      </c>
      <c r="G88" s="51" t="s">
        <v>476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ht="12.5">
      <c r="A89" s="2">
        <v>1.19</v>
      </c>
      <c r="B89" s="2">
        <v>0.05</v>
      </c>
      <c r="C89" s="2">
        <v>2</v>
      </c>
      <c r="D89" s="2" t="s">
        <v>486</v>
      </c>
      <c r="E89" s="2" t="s">
        <v>487</v>
      </c>
      <c r="F89" s="2" t="s">
        <v>415</v>
      </c>
      <c r="G89" s="51" t="s">
        <v>476</v>
      </c>
    </row>
    <row r="90" spans="1:28" ht="12.5">
      <c r="A90" s="2">
        <v>1.22</v>
      </c>
      <c r="B90" s="2">
        <v>0.08</v>
      </c>
      <c r="C90" s="2">
        <v>1</v>
      </c>
      <c r="D90" s="2" t="s">
        <v>488</v>
      </c>
      <c r="E90" s="2" t="str">
        <f t="shared" ref="E90:E96" si="3">E89</f>
        <v>Scheldt, spring 2003</v>
      </c>
      <c r="F90" s="2" t="s">
        <v>415</v>
      </c>
      <c r="G90" s="51" t="s">
        <v>476</v>
      </c>
    </row>
    <row r="91" spans="1:28" ht="12.5">
      <c r="A91" s="2">
        <v>1.23</v>
      </c>
      <c r="B91" s="2">
        <v>0</v>
      </c>
      <c r="C91" s="2">
        <v>2</v>
      </c>
      <c r="D91" s="2" t="s">
        <v>489</v>
      </c>
      <c r="E91" s="2" t="str">
        <f t="shared" si="3"/>
        <v>Scheldt, spring 2003</v>
      </c>
      <c r="F91" s="2" t="s">
        <v>415</v>
      </c>
      <c r="G91" s="51" t="s">
        <v>476</v>
      </c>
    </row>
    <row r="92" spans="1:28" ht="12.5">
      <c r="A92" s="2">
        <v>1.22</v>
      </c>
      <c r="B92" s="2">
        <v>0.14000000000000001</v>
      </c>
      <c r="C92" s="2">
        <v>2</v>
      </c>
      <c r="D92" s="2" t="s">
        <v>490</v>
      </c>
      <c r="E92" s="2" t="str">
        <f t="shared" si="3"/>
        <v>Scheldt, spring 2003</v>
      </c>
      <c r="F92" s="2" t="s">
        <v>415</v>
      </c>
      <c r="G92" s="51" t="s">
        <v>476</v>
      </c>
    </row>
    <row r="93" spans="1:28" ht="12.5">
      <c r="A93" s="2">
        <v>0.96</v>
      </c>
      <c r="B93" s="2">
        <v>0.02</v>
      </c>
      <c r="C93" s="2">
        <v>2</v>
      </c>
      <c r="D93" s="2" t="s">
        <v>491</v>
      </c>
      <c r="E93" s="2" t="str">
        <f t="shared" si="3"/>
        <v>Scheldt, spring 2003</v>
      </c>
      <c r="F93" s="2" t="s">
        <v>415</v>
      </c>
      <c r="G93" s="51" t="s">
        <v>476</v>
      </c>
    </row>
    <row r="94" spans="1:28" ht="12.5">
      <c r="A94" s="2">
        <v>1.03</v>
      </c>
      <c r="B94" s="2">
        <v>0.03</v>
      </c>
      <c r="C94" s="2">
        <v>2</v>
      </c>
      <c r="D94" s="2" t="s">
        <v>492</v>
      </c>
      <c r="E94" s="2" t="str">
        <f t="shared" si="3"/>
        <v>Scheldt, spring 2003</v>
      </c>
      <c r="F94" s="2" t="s">
        <v>415</v>
      </c>
      <c r="G94" s="51" t="s">
        <v>476</v>
      </c>
    </row>
    <row r="95" spans="1:28" ht="12.5">
      <c r="A95" s="2">
        <v>0.53</v>
      </c>
      <c r="B95" s="2">
        <v>0.08</v>
      </c>
      <c r="C95" s="2">
        <v>1</v>
      </c>
      <c r="D95" s="2" t="s">
        <v>493</v>
      </c>
      <c r="E95" s="2" t="str">
        <f t="shared" si="3"/>
        <v>Scheldt, spring 2003</v>
      </c>
      <c r="F95" s="2" t="s">
        <v>415</v>
      </c>
      <c r="G95" s="51" t="s">
        <v>476</v>
      </c>
    </row>
    <row r="96" spans="1:28" ht="12.5">
      <c r="A96" s="2">
        <v>0.46</v>
      </c>
      <c r="B96" s="2">
        <v>0.13</v>
      </c>
      <c r="C96" s="2">
        <v>2</v>
      </c>
      <c r="D96" s="2" t="s">
        <v>494</v>
      </c>
      <c r="E96" s="2" t="str">
        <f t="shared" si="3"/>
        <v>Scheldt, spring 2003</v>
      </c>
      <c r="F96" s="2" t="s">
        <v>415</v>
      </c>
      <c r="G96" s="51" t="s">
        <v>476</v>
      </c>
    </row>
    <row r="97" spans="1:28" ht="12.5">
      <c r="A97" s="13">
        <v>0.96</v>
      </c>
      <c r="B97" s="13">
        <v>0.02</v>
      </c>
      <c r="C97" s="13">
        <v>2</v>
      </c>
      <c r="D97" s="13" t="s">
        <v>495</v>
      </c>
      <c r="E97" s="13" t="s">
        <v>496</v>
      </c>
      <c r="F97" s="13" t="s">
        <v>432</v>
      </c>
      <c r="G97" s="51" t="s">
        <v>476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ht="12.5">
      <c r="A98" s="2">
        <v>1.52</v>
      </c>
      <c r="B98" s="2">
        <v>0.08</v>
      </c>
      <c r="C98" s="2">
        <v>1</v>
      </c>
      <c r="D98" s="2" t="s">
        <v>497</v>
      </c>
      <c r="E98" s="2" t="s">
        <v>498</v>
      </c>
      <c r="F98" s="2" t="s">
        <v>415</v>
      </c>
      <c r="G98" s="51" t="s">
        <v>476</v>
      </c>
    </row>
    <row r="99" spans="1:28" ht="12.5">
      <c r="A99" s="2">
        <v>1.17</v>
      </c>
      <c r="B99" s="2">
        <v>0.08</v>
      </c>
      <c r="C99" s="2">
        <v>1</v>
      </c>
      <c r="D99" s="2" t="s">
        <v>499</v>
      </c>
      <c r="E99" s="2" t="str">
        <f t="shared" ref="E99:E105" si="4">E98</f>
        <v>Scheldt, summer 2008</v>
      </c>
      <c r="F99" s="2" t="s">
        <v>415</v>
      </c>
      <c r="G99" s="51" t="s">
        <v>476</v>
      </c>
    </row>
    <row r="100" spans="1:28" ht="12.5">
      <c r="A100" s="2">
        <v>2.09</v>
      </c>
      <c r="B100" s="2">
        <v>0.08</v>
      </c>
      <c r="C100" s="2">
        <v>1</v>
      </c>
      <c r="D100" s="2" t="s">
        <v>500</v>
      </c>
      <c r="E100" s="2" t="str">
        <f t="shared" si="4"/>
        <v>Scheldt, summer 2008</v>
      </c>
      <c r="F100" s="2" t="s">
        <v>415</v>
      </c>
      <c r="G100" s="51" t="s">
        <v>476</v>
      </c>
    </row>
    <row r="101" spans="1:28" ht="12.5">
      <c r="A101" s="2">
        <v>0.97</v>
      </c>
      <c r="B101" s="2">
        <v>0.25</v>
      </c>
      <c r="C101" s="2">
        <v>2</v>
      </c>
      <c r="D101" s="2" t="s">
        <v>501</v>
      </c>
      <c r="E101" s="2" t="str">
        <f t="shared" si="4"/>
        <v>Scheldt, summer 2008</v>
      </c>
      <c r="F101" s="2" t="s">
        <v>415</v>
      </c>
      <c r="G101" s="51" t="s">
        <v>476</v>
      </c>
    </row>
    <row r="102" spans="1:28" ht="12.5">
      <c r="A102" s="2">
        <v>1.03</v>
      </c>
      <c r="B102" s="2">
        <v>0.08</v>
      </c>
      <c r="C102" s="2">
        <v>1</v>
      </c>
      <c r="D102" s="2" t="s">
        <v>502</v>
      </c>
      <c r="E102" s="2" t="str">
        <f t="shared" si="4"/>
        <v>Scheldt, summer 2008</v>
      </c>
      <c r="F102" s="2" t="s">
        <v>415</v>
      </c>
      <c r="G102" s="51" t="s">
        <v>476</v>
      </c>
    </row>
    <row r="103" spans="1:28" ht="12.5">
      <c r="A103" s="2">
        <v>1.18</v>
      </c>
      <c r="B103" s="2">
        <v>0.08</v>
      </c>
      <c r="C103" s="2">
        <v>1</v>
      </c>
      <c r="D103" s="2" t="s">
        <v>503</v>
      </c>
      <c r="E103" s="2" t="str">
        <f t="shared" si="4"/>
        <v>Scheldt, summer 2008</v>
      </c>
      <c r="F103" s="2" t="s">
        <v>415</v>
      </c>
      <c r="G103" s="51" t="s">
        <v>476</v>
      </c>
    </row>
    <row r="104" spans="1:28" ht="12.5">
      <c r="A104" s="2">
        <v>1.01</v>
      </c>
      <c r="B104" s="2">
        <v>0.08</v>
      </c>
      <c r="C104" s="2">
        <v>1</v>
      </c>
      <c r="D104" s="2" t="s">
        <v>504</v>
      </c>
      <c r="E104" s="2" t="str">
        <f t="shared" si="4"/>
        <v>Scheldt, summer 2008</v>
      </c>
      <c r="F104" s="2" t="s">
        <v>415</v>
      </c>
      <c r="G104" s="51" t="s">
        <v>476</v>
      </c>
    </row>
    <row r="105" spans="1:28" ht="12.5">
      <c r="A105" s="2">
        <v>0.8</v>
      </c>
      <c r="B105" s="2">
        <v>0.24</v>
      </c>
      <c r="C105" s="2">
        <v>2</v>
      </c>
      <c r="D105" s="2" t="s">
        <v>505</v>
      </c>
      <c r="E105" s="2" t="str">
        <f t="shared" si="4"/>
        <v>Scheldt, summer 2008</v>
      </c>
      <c r="F105" s="2" t="s">
        <v>415</v>
      </c>
      <c r="G105" s="51" t="s">
        <v>476</v>
      </c>
    </row>
    <row r="106" spans="1:28" ht="12.5">
      <c r="A106" s="13">
        <v>1.08</v>
      </c>
      <c r="B106" s="13">
        <v>0.08</v>
      </c>
      <c r="C106" s="13">
        <v>1</v>
      </c>
      <c r="D106" s="13" t="s">
        <v>506</v>
      </c>
      <c r="E106" s="13" t="s">
        <v>507</v>
      </c>
      <c r="F106" s="13" t="s">
        <v>432</v>
      </c>
      <c r="G106" s="51" t="s">
        <v>476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ht="12.5">
      <c r="A107" s="2">
        <v>1.1599999999999999</v>
      </c>
      <c r="B107" s="2">
        <v>0.21</v>
      </c>
      <c r="C107" s="2">
        <v>2</v>
      </c>
      <c r="D107" s="2" t="s">
        <v>508</v>
      </c>
      <c r="E107" s="2" t="s">
        <v>509</v>
      </c>
      <c r="F107" s="2" t="s">
        <v>415</v>
      </c>
      <c r="G107" s="51" t="s">
        <v>476</v>
      </c>
    </row>
    <row r="108" spans="1:28" ht="12.5">
      <c r="A108" s="2">
        <v>1.0900000000000001</v>
      </c>
      <c r="B108" s="2">
        <v>0.03</v>
      </c>
      <c r="C108" s="2">
        <v>2</v>
      </c>
      <c r="D108" s="2" t="s">
        <v>510</v>
      </c>
      <c r="E108" s="2" t="str">
        <f t="shared" ref="E108:E114" si="5">E107</f>
        <v>Scheldt, fall2003</v>
      </c>
      <c r="F108" s="2" t="s">
        <v>415</v>
      </c>
      <c r="G108" s="51" t="s">
        <v>476</v>
      </c>
    </row>
    <row r="109" spans="1:28" ht="12.5">
      <c r="A109" s="2">
        <v>1.5</v>
      </c>
      <c r="B109" s="2">
        <v>0.13</v>
      </c>
      <c r="C109" s="2">
        <v>2</v>
      </c>
      <c r="D109" s="2" t="s">
        <v>511</v>
      </c>
      <c r="E109" s="2" t="str">
        <f t="shared" si="5"/>
        <v>Scheldt, fall2003</v>
      </c>
      <c r="F109" s="2" t="s">
        <v>415</v>
      </c>
      <c r="G109" s="51" t="s">
        <v>476</v>
      </c>
    </row>
    <row r="110" spans="1:28" ht="12.5">
      <c r="A110" s="2">
        <v>1.33</v>
      </c>
      <c r="B110" s="2">
        <v>0.09</v>
      </c>
      <c r="C110" s="2">
        <v>2</v>
      </c>
      <c r="D110" s="2" t="s">
        <v>512</v>
      </c>
      <c r="E110" s="2" t="str">
        <f t="shared" si="5"/>
        <v>Scheldt, fall2003</v>
      </c>
      <c r="F110" s="2" t="s">
        <v>415</v>
      </c>
      <c r="G110" s="51" t="s">
        <v>476</v>
      </c>
    </row>
    <row r="111" spans="1:28" ht="12.5">
      <c r="A111" s="2">
        <v>1.0900000000000001</v>
      </c>
      <c r="B111" s="2">
        <v>0.17</v>
      </c>
      <c r="C111" s="2">
        <v>2</v>
      </c>
      <c r="D111" s="2" t="s">
        <v>513</v>
      </c>
      <c r="E111" s="2" t="str">
        <f t="shared" si="5"/>
        <v>Scheldt, fall2003</v>
      </c>
      <c r="F111" s="2" t="s">
        <v>415</v>
      </c>
      <c r="G111" s="51" t="s">
        <v>476</v>
      </c>
    </row>
    <row r="112" spans="1:28" ht="12.5">
      <c r="A112" s="2">
        <v>0.78</v>
      </c>
      <c r="B112" s="2">
        <v>0.13</v>
      </c>
      <c r="C112" s="2">
        <v>2</v>
      </c>
      <c r="D112" s="2" t="s">
        <v>514</v>
      </c>
      <c r="E112" s="2" t="str">
        <f t="shared" si="5"/>
        <v>Scheldt, fall2003</v>
      </c>
      <c r="F112" s="2" t="s">
        <v>415</v>
      </c>
      <c r="G112" s="51" t="s">
        <v>476</v>
      </c>
    </row>
    <row r="113" spans="1:28" ht="12.5">
      <c r="A113" s="2">
        <v>0.99</v>
      </c>
      <c r="B113" s="2">
        <v>0</v>
      </c>
      <c r="C113" s="2">
        <v>2</v>
      </c>
      <c r="D113" s="2" t="s">
        <v>515</v>
      </c>
      <c r="E113" s="2" t="str">
        <f t="shared" si="5"/>
        <v>Scheldt, fall2003</v>
      </c>
      <c r="F113" s="2" t="s">
        <v>415</v>
      </c>
      <c r="G113" s="51" t="s">
        <v>476</v>
      </c>
    </row>
    <row r="114" spans="1:28" ht="12.5">
      <c r="A114" s="2">
        <v>0.94</v>
      </c>
      <c r="B114" s="2">
        <v>0.28000000000000003</v>
      </c>
      <c r="C114" s="2">
        <v>2</v>
      </c>
      <c r="D114" s="2" t="s">
        <v>516</v>
      </c>
      <c r="E114" s="2" t="str">
        <f t="shared" si="5"/>
        <v>Scheldt, fall2003</v>
      </c>
      <c r="F114" s="2" t="s">
        <v>415</v>
      </c>
      <c r="G114" s="51" t="s">
        <v>476</v>
      </c>
    </row>
    <row r="115" spans="1:28" ht="12.5">
      <c r="A115" s="13">
        <v>1.01</v>
      </c>
      <c r="B115" s="13">
        <v>0.02</v>
      </c>
      <c r="C115" s="13">
        <v>2</v>
      </c>
      <c r="D115" s="13" t="s">
        <v>516</v>
      </c>
      <c r="E115" s="13" t="s">
        <v>517</v>
      </c>
      <c r="F115" s="13" t="s">
        <v>432</v>
      </c>
      <c r="G115" s="51" t="s">
        <v>476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ht="12.5">
      <c r="A116" s="13">
        <v>0.94</v>
      </c>
      <c r="B116" s="13">
        <v>0.13</v>
      </c>
      <c r="C116" s="13">
        <v>2</v>
      </c>
      <c r="D116" s="13" t="s">
        <v>518</v>
      </c>
      <c r="E116" s="13" t="s">
        <v>519</v>
      </c>
      <c r="F116" s="13" t="s">
        <v>432</v>
      </c>
      <c r="G116" s="52" t="s">
        <v>520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ht="12.5">
      <c r="A117" s="2">
        <v>1.07</v>
      </c>
      <c r="B117" s="2">
        <v>0.05</v>
      </c>
      <c r="C117" s="2">
        <v>2</v>
      </c>
      <c r="D117" s="2" t="s">
        <v>518</v>
      </c>
      <c r="E117" s="2" t="s">
        <v>521</v>
      </c>
      <c r="F117" s="2" t="s">
        <v>415</v>
      </c>
      <c r="G117" s="51" t="s">
        <v>520</v>
      </c>
    </row>
    <row r="118" spans="1:28" ht="12.5">
      <c r="A118" s="13">
        <v>0.98</v>
      </c>
      <c r="B118" s="13">
        <v>0.11</v>
      </c>
      <c r="C118" s="13">
        <v>2</v>
      </c>
      <c r="D118" s="13" t="s">
        <v>518</v>
      </c>
      <c r="E118" s="13" t="s">
        <v>522</v>
      </c>
      <c r="F118" s="13" t="s">
        <v>432</v>
      </c>
      <c r="G118" s="51" t="s">
        <v>520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ht="12.5">
      <c r="A119" s="13">
        <v>0.3</v>
      </c>
      <c r="B119" s="13">
        <v>7.0000000000000007E-2</v>
      </c>
      <c r="C119" s="13">
        <v>2</v>
      </c>
      <c r="D119" s="13" t="s">
        <v>518</v>
      </c>
      <c r="E119" s="13" t="s">
        <v>523</v>
      </c>
      <c r="F119" s="13" t="s">
        <v>432</v>
      </c>
      <c r="G119" s="51" t="s">
        <v>520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ht="12.5">
      <c r="A120" s="2">
        <v>1.32</v>
      </c>
      <c r="B120" s="2">
        <v>0.15</v>
      </c>
      <c r="C120" s="2">
        <v>2</v>
      </c>
      <c r="D120" s="2" t="s">
        <v>518</v>
      </c>
      <c r="E120" s="2" t="s">
        <v>524</v>
      </c>
      <c r="F120" s="2" t="s">
        <v>415</v>
      </c>
      <c r="G120" s="51" t="s">
        <v>520</v>
      </c>
    </row>
    <row r="121" spans="1:28" ht="12.5">
      <c r="A121" s="2">
        <v>1.33</v>
      </c>
      <c r="B121" s="2">
        <v>0.08</v>
      </c>
      <c r="C121" s="2">
        <v>2</v>
      </c>
      <c r="D121" s="2" t="s">
        <v>518</v>
      </c>
      <c r="E121" s="2" t="s">
        <v>525</v>
      </c>
      <c r="F121" s="2" t="s">
        <v>415</v>
      </c>
      <c r="G121" s="51" t="s">
        <v>520</v>
      </c>
    </row>
    <row r="122" spans="1:28" ht="12.5">
      <c r="A122" s="2">
        <v>0.14000000000000001</v>
      </c>
      <c r="B122" s="2">
        <v>0.09</v>
      </c>
      <c r="C122" s="2">
        <v>2</v>
      </c>
      <c r="D122" s="2" t="s">
        <v>518</v>
      </c>
      <c r="E122" s="2" t="s">
        <v>526</v>
      </c>
      <c r="F122" s="2" t="s">
        <v>415</v>
      </c>
      <c r="G122" s="51" t="s">
        <v>520</v>
      </c>
    </row>
    <row r="123" spans="1:28" ht="12.5">
      <c r="A123" s="2">
        <v>0.83</v>
      </c>
      <c r="B123" s="2">
        <v>0.12</v>
      </c>
      <c r="C123" s="2">
        <v>2</v>
      </c>
      <c r="D123" s="2" t="s">
        <v>518</v>
      </c>
      <c r="E123" s="2" t="s">
        <v>527</v>
      </c>
      <c r="F123" s="2" t="s">
        <v>415</v>
      </c>
      <c r="G123" s="51" t="s">
        <v>520</v>
      </c>
    </row>
    <row r="124" spans="1:28" ht="12.5">
      <c r="A124" s="2">
        <v>0.53</v>
      </c>
      <c r="B124" s="2">
        <v>0.16</v>
      </c>
      <c r="C124" s="2">
        <v>2</v>
      </c>
      <c r="D124" s="2" t="s">
        <v>518</v>
      </c>
      <c r="E124" s="2" t="s">
        <v>527</v>
      </c>
      <c r="F124" s="2" t="s">
        <v>415</v>
      </c>
      <c r="G124" s="51" t="s">
        <v>520</v>
      </c>
    </row>
    <row r="125" spans="1:28" ht="12.5">
      <c r="A125" s="2">
        <v>1.22</v>
      </c>
      <c r="B125" s="2">
        <v>0.05</v>
      </c>
      <c r="C125" s="2">
        <v>2</v>
      </c>
      <c r="D125" s="2" t="s">
        <v>518</v>
      </c>
      <c r="E125" s="2" t="s">
        <v>528</v>
      </c>
      <c r="F125" s="2" t="s">
        <v>415</v>
      </c>
      <c r="G125" s="51" t="s">
        <v>520</v>
      </c>
    </row>
    <row r="126" spans="1:28" ht="12.5">
      <c r="A126" s="2">
        <v>0.09</v>
      </c>
      <c r="B126" s="2">
        <v>0.15</v>
      </c>
      <c r="C126" s="2">
        <v>2</v>
      </c>
      <c r="D126" s="2" t="s">
        <v>518</v>
      </c>
      <c r="E126" s="2" t="s">
        <v>529</v>
      </c>
      <c r="F126" s="2" t="s">
        <v>415</v>
      </c>
      <c r="G126" s="51" t="s">
        <v>520</v>
      </c>
    </row>
    <row r="127" spans="1:28" ht="12.5">
      <c r="A127" s="2">
        <v>0.49</v>
      </c>
      <c r="B127" s="2">
        <v>0.14000000000000001</v>
      </c>
      <c r="C127" s="2">
        <v>2</v>
      </c>
      <c r="D127" s="2" t="s">
        <v>518</v>
      </c>
      <c r="E127" s="2" t="s">
        <v>530</v>
      </c>
      <c r="F127" s="2" t="s">
        <v>415</v>
      </c>
      <c r="G127" s="51" t="s">
        <v>520</v>
      </c>
    </row>
    <row r="128" spans="1:28" ht="12.5">
      <c r="A128" s="2">
        <v>0.11</v>
      </c>
      <c r="B128" s="2">
        <v>0.1</v>
      </c>
      <c r="C128" s="2">
        <v>2</v>
      </c>
      <c r="D128" s="2" t="s">
        <v>518</v>
      </c>
      <c r="E128" s="2" t="s">
        <v>531</v>
      </c>
      <c r="F128" s="2" t="s">
        <v>415</v>
      </c>
      <c r="G128" s="51" t="s">
        <v>520</v>
      </c>
    </row>
    <row r="129" spans="1:7" ht="12.5">
      <c r="A129" s="2">
        <v>0.01</v>
      </c>
      <c r="B129" s="2">
        <v>0.13</v>
      </c>
      <c r="C129" s="2">
        <v>2</v>
      </c>
      <c r="D129" s="2" t="s">
        <v>518</v>
      </c>
      <c r="E129" s="2" t="s">
        <v>532</v>
      </c>
      <c r="F129" s="2" t="s">
        <v>415</v>
      </c>
      <c r="G129" s="51" t="s">
        <v>520</v>
      </c>
    </row>
    <row r="130" spans="1:7" ht="12.5">
      <c r="A130" s="2">
        <v>0.23</v>
      </c>
      <c r="B130" s="2">
        <v>0.1</v>
      </c>
      <c r="C130" s="2">
        <v>2</v>
      </c>
      <c r="D130" s="2" t="s">
        <v>518</v>
      </c>
      <c r="E130" s="2" t="s">
        <v>533</v>
      </c>
      <c r="F130" s="2" t="s">
        <v>415</v>
      </c>
      <c r="G130" s="51" t="s">
        <v>520</v>
      </c>
    </row>
    <row r="131" spans="1:7" ht="12.5">
      <c r="A131" s="2">
        <v>0.21</v>
      </c>
      <c r="B131" s="2">
        <v>0.09</v>
      </c>
      <c r="C131" s="2">
        <v>2</v>
      </c>
      <c r="D131" s="2" t="s">
        <v>518</v>
      </c>
      <c r="E131" s="2" t="s">
        <v>534</v>
      </c>
      <c r="F131" s="2" t="s">
        <v>415</v>
      </c>
      <c r="G131" s="51" t="s">
        <v>520</v>
      </c>
    </row>
    <row r="132" spans="1:7" ht="12.5">
      <c r="A132" s="2">
        <v>-0.1</v>
      </c>
      <c r="B132" s="2">
        <v>0.1</v>
      </c>
      <c r="C132" s="2">
        <v>2</v>
      </c>
      <c r="D132" s="2" t="s">
        <v>518</v>
      </c>
      <c r="E132" s="2" t="s">
        <v>535</v>
      </c>
      <c r="F132" s="2" t="s">
        <v>415</v>
      </c>
      <c r="G132" s="51" t="s">
        <v>520</v>
      </c>
    </row>
    <row r="133" spans="1:7" ht="12.5">
      <c r="A133" s="2">
        <v>0.52</v>
      </c>
      <c r="B133" s="2">
        <v>0.15</v>
      </c>
      <c r="C133" s="2">
        <v>2</v>
      </c>
      <c r="D133" s="2" t="s">
        <v>518</v>
      </c>
      <c r="E133" s="2" t="s">
        <v>536</v>
      </c>
      <c r="F133" s="2" t="s">
        <v>415</v>
      </c>
      <c r="G133" s="51" t="s">
        <v>520</v>
      </c>
    </row>
    <row r="134" spans="1:7" ht="12.5">
      <c r="A134" s="2">
        <v>1.46</v>
      </c>
      <c r="B134" s="2">
        <v>0.04</v>
      </c>
      <c r="C134" s="2">
        <v>2</v>
      </c>
      <c r="D134" s="2" t="s">
        <v>537</v>
      </c>
      <c r="E134" s="2" t="s">
        <v>538</v>
      </c>
      <c r="F134" s="2" t="s">
        <v>539</v>
      </c>
      <c r="G134" s="51" t="s">
        <v>520</v>
      </c>
    </row>
    <row r="135" spans="1:7" ht="12.5">
      <c r="A135" s="2">
        <v>0.65</v>
      </c>
      <c r="B135" s="2">
        <v>0.04</v>
      </c>
      <c r="C135" s="2">
        <v>2</v>
      </c>
      <c r="D135" s="2" t="str">
        <f t="shared" ref="D135:D157" si="6">D134</f>
        <v>Georg et al, 2007; doi:10.1016/j.epsl.2007.07.004</v>
      </c>
      <c r="E135" s="2" t="s">
        <v>538</v>
      </c>
      <c r="F135" s="2" t="s">
        <v>539</v>
      </c>
      <c r="G135" s="51" t="s">
        <v>520</v>
      </c>
    </row>
    <row r="136" spans="1:7" ht="12.5">
      <c r="A136" s="2">
        <v>0.67</v>
      </c>
      <c r="B136" s="2">
        <v>0.05</v>
      </c>
      <c r="C136" s="2">
        <v>2</v>
      </c>
      <c r="D136" s="2" t="str">
        <f t="shared" si="6"/>
        <v>Georg et al, 2007; doi:10.1016/j.epsl.2007.07.004</v>
      </c>
      <c r="E136" s="2" t="s">
        <v>538</v>
      </c>
      <c r="F136" s="2" t="s">
        <v>539</v>
      </c>
      <c r="G136" s="51" t="s">
        <v>520</v>
      </c>
    </row>
    <row r="137" spans="1:7" ht="12.5">
      <c r="A137" s="2">
        <v>0.21</v>
      </c>
      <c r="B137" s="2">
        <v>0.04</v>
      </c>
      <c r="C137" s="2">
        <v>2</v>
      </c>
      <c r="D137" s="2" t="str">
        <f t="shared" si="6"/>
        <v>Georg et al, 2007; doi:10.1016/j.epsl.2007.07.004</v>
      </c>
      <c r="E137" s="2" t="s">
        <v>538</v>
      </c>
      <c r="F137" s="2" t="s">
        <v>539</v>
      </c>
      <c r="G137" s="51" t="s">
        <v>520</v>
      </c>
    </row>
    <row r="138" spans="1:7" ht="12.5">
      <c r="A138" s="2">
        <v>1.1000000000000001</v>
      </c>
      <c r="B138" s="2">
        <v>0.04</v>
      </c>
      <c r="C138" s="2">
        <v>2</v>
      </c>
      <c r="D138" s="2" t="str">
        <f t="shared" si="6"/>
        <v>Georg et al, 2007; doi:10.1016/j.epsl.2007.07.004</v>
      </c>
      <c r="E138" s="2" t="s">
        <v>538</v>
      </c>
      <c r="F138" s="2" t="s">
        <v>539</v>
      </c>
      <c r="G138" s="51" t="s">
        <v>520</v>
      </c>
    </row>
    <row r="139" spans="1:7" ht="12.5">
      <c r="A139" s="2">
        <v>1.42</v>
      </c>
      <c r="B139" s="2">
        <v>0.04</v>
      </c>
      <c r="C139" s="2">
        <v>2</v>
      </c>
      <c r="D139" s="2" t="str">
        <f t="shared" si="6"/>
        <v>Georg et al, 2007; doi:10.1016/j.epsl.2007.07.004</v>
      </c>
      <c r="E139" s="2" t="s">
        <v>538</v>
      </c>
      <c r="F139" s="2" t="s">
        <v>539</v>
      </c>
      <c r="G139" s="51" t="s">
        <v>520</v>
      </c>
    </row>
    <row r="140" spans="1:7" ht="12.5">
      <c r="A140" s="2">
        <v>1.43</v>
      </c>
      <c r="B140" s="2">
        <v>0.04</v>
      </c>
      <c r="C140" s="2">
        <v>2</v>
      </c>
      <c r="D140" s="2" t="str">
        <f t="shared" si="6"/>
        <v>Georg et al, 2007; doi:10.1016/j.epsl.2007.07.004</v>
      </c>
      <c r="E140" s="2" t="s">
        <v>538</v>
      </c>
      <c r="F140" s="2" t="s">
        <v>539</v>
      </c>
      <c r="G140" s="51" t="s">
        <v>520</v>
      </c>
    </row>
    <row r="141" spans="1:7" ht="12.5">
      <c r="A141" s="2">
        <v>0.89</v>
      </c>
      <c r="B141" s="2">
        <v>0.04</v>
      </c>
      <c r="C141" s="2">
        <v>2</v>
      </c>
      <c r="D141" s="2" t="str">
        <f t="shared" si="6"/>
        <v>Georg et al, 2007; doi:10.1016/j.epsl.2007.07.004</v>
      </c>
      <c r="E141" s="2" t="s">
        <v>538</v>
      </c>
      <c r="F141" s="2" t="s">
        <v>539</v>
      </c>
      <c r="G141" s="51" t="s">
        <v>520</v>
      </c>
    </row>
    <row r="142" spans="1:7" ht="12.5">
      <c r="A142" s="2">
        <v>0.78</v>
      </c>
      <c r="B142" s="2">
        <v>0.04</v>
      </c>
      <c r="C142" s="2">
        <v>2</v>
      </c>
      <c r="D142" s="2" t="str">
        <f t="shared" si="6"/>
        <v>Georg et al, 2007; doi:10.1016/j.epsl.2007.07.004</v>
      </c>
      <c r="E142" s="2" t="s">
        <v>538</v>
      </c>
      <c r="F142" s="2" t="s">
        <v>539</v>
      </c>
      <c r="G142" s="51" t="s">
        <v>520</v>
      </c>
    </row>
    <row r="143" spans="1:7" ht="12.5">
      <c r="A143" s="2">
        <v>0.19</v>
      </c>
      <c r="B143" s="2">
        <v>0.04</v>
      </c>
      <c r="C143" s="2">
        <v>2</v>
      </c>
      <c r="D143" s="2" t="str">
        <f t="shared" si="6"/>
        <v>Georg et al, 2007; doi:10.1016/j.epsl.2007.07.004</v>
      </c>
      <c r="E143" s="2" t="s">
        <v>538</v>
      </c>
      <c r="F143" s="2" t="s">
        <v>539</v>
      </c>
      <c r="G143" s="51" t="s">
        <v>520</v>
      </c>
    </row>
    <row r="144" spans="1:7" ht="12.5">
      <c r="A144" s="2">
        <v>0.69</v>
      </c>
      <c r="B144" s="2">
        <v>0.04</v>
      </c>
      <c r="C144" s="2">
        <v>2</v>
      </c>
      <c r="D144" s="2" t="str">
        <f t="shared" si="6"/>
        <v>Georg et al, 2007; doi:10.1016/j.epsl.2007.07.004</v>
      </c>
      <c r="E144" s="2" t="s">
        <v>538</v>
      </c>
      <c r="F144" s="2" t="s">
        <v>539</v>
      </c>
      <c r="G144" s="51" t="s">
        <v>520</v>
      </c>
    </row>
    <row r="145" spans="1:28" ht="12.5">
      <c r="A145" s="2">
        <v>0.55000000000000004</v>
      </c>
      <c r="B145" s="2">
        <v>0.04</v>
      </c>
      <c r="C145" s="2">
        <v>2</v>
      </c>
      <c r="D145" s="2" t="str">
        <f t="shared" si="6"/>
        <v>Georg et al, 2007; doi:10.1016/j.epsl.2007.07.004</v>
      </c>
      <c r="E145" s="2" t="s">
        <v>538</v>
      </c>
      <c r="F145" s="2" t="s">
        <v>539</v>
      </c>
      <c r="G145" s="51" t="s">
        <v>520</v>
      </c>
    </row>
    <row r="146" spans="1:28" ht="12.5">
      <c r="A146" s="2">
        <v>0.55000000000000004</v>
      </c>
      <c r="B146" s="2">
        <v>0.04</v>
      </c>
      <c r="C146" s="2">
        <v>2</v>
      </c>
      <c r="D146" s="2" t="str">
        <f t="shared" si="6"/>
        <v>Georg et al, 2007; doi:10.1016/j.epsl.2007.07.004</v>
      </c>
      <c r="E146" s="2" t="s">
        <v>538</v>
      </c>
      <c r="F146" s="2" t="s">
        <v>539</v>
      </c>
      <c r="G146" s="51" t="s">
        <v>520</v>
      </c>
    </row>
    <row r="147" spans="1:28" ht="12.5">
      <c r="A147" s="2">
        <v>0.48</v>
      </c>
      <c r="B147" s="2">
        <v>0.04</v>
      </c>
      <c r="C147" s="2">
        <v>2</v>
      </c>
      <c r="D147" s="2" t="str">
        <f t="shared" si="6"/>
        <v>Georg et al, 2007; doi:10.1016/j.epsl.2007.07.004</v>
      </c>
      <c r="E147" s="2" t="s">
        <v>538</v>
      </c>
      <c r="F147" s="2" t="s">
        <v>539</v>
      </c>
      <c r="G147" s="51" t="s">
        <v>520</v>
      </c>
    </row>
    <row r="148" spans="1:28" ht="12.5">
      <c r="A148" s="2">
        <v>0.46</v>
      </c>
      <c r="B148" s="2">
        <v>0.05</v>
      </c>
      <c r="C148" s="2">
        <v>2</v>
      </c>
      <c r="D148" s="2" t="str">
        <f t="shared" si="6"/>
        <v>Georg et al, 2007; doi:10.1016/j.epsl.2007.07.004</v>
      </c>
      <c r="E148" s="2" t="s">
        <v>538</v>
      </c>
      <c r="F148" s="2" t="s">
        <v>539</v>
      </c>
      <c r="G148" s="51" t="s">
        <v>520</v>
      </c>
    </row>
    <row r="149" spans="1:28" ht="12.5">
      <c r="A149" s="2">
        <v>0.65</v>
      </c>
      <c r="B149" s="2">
        <v>0.04</v>
      </c>
      <c r="C149" s="2">
        <v>2</v>
      </c>
      <c r="D149" s="2" t="str">
        <f t="shared" si="6"/>
        <v>Georg et al, 2007; doi:10.1016/j.epsl.2007.07.004</v>
      </c>
      <c r="E149" s="2" t="s">
        <v>538</v>
      </c>
      <c r="F149" s="2" t="s">
        <v>539</v>
      </c>
      <c r="G149" s="51" t="s">
        <v>520</v>
      </c>
    </row>
    <row r="150" spans="1:28" ht="12.5">
      <c r="A150" s="2">
        <v>0.33</v>
      </c>
      <c r="B150" s="2">
        <v>0.04</v>
      </c>
      <c r="C150" s="2">
        <v>2</v>
      </c>
      <c r="D150" s="2" t="str">
        <f t="shared" si="6"/>
        <v>Georg et al, 2007; doi:10.1016/j.epsl.2007.07.004</v>
      </c>
      <c r="E150" s="2" t="s">
        <v>538</v>
      </c>
      <c r="F150" s="2" t="s">
        <v>539</v>
      </c>
      <c r="G150" s="51" t="s">
        <v>520</v>
      </c>
    </row>
    <row r="151" spans="1:28" ht="12.5">
      <c r="A151" s="2">
        <v>0.36</v>
      </c>
      <c r="B151" s="2">
        <v>0.04</v>
      </c>
      <c r="C151" s="2">
        <v>2</v>
      </c>
      <c r="D151" s="2" t="str">
        <f t="shared" si="6"/>
        <v>Georg et al, 2007; doi:10.1016/j.epsl.2007.07.004</v>
      </c>
      <c r="E151" s="2" t="s">
        <v>538</v>
      </c>
      <c r="F151" s="2" t="s">
        <v>539</v>
      </c>
      <c r="G151" s="51" t="s">
        <v>520</v>
      </c>
    </row>
    <row r="152" spans="1:28" ht="12.5">
      <c r="A152" s="2">
        <v>0.52</v>
      </c>
      <c r="B152" s="2">
        <v>0.04</v>
      </c>
      <c r="C152" s="2">
        <v>2</v>
      </c>
      <c r="D152" s="2" t="str">
        <f t="shared" si="6"/>
        <v>Georg et al, 2007; doi:10.1016/j.epsl.2007.07.004</v>
      </c>
      <c r="E152" s="2" t="s">
        <v>538</v>
      </c>
      <c r="F152" s="2" t="s">
        <v>539</v>
      </c>
      <c r="G152" s="51" t="s">
        <v>520</v>
      </c>
    </row>
    <row r="153" spans="1:28" ht="12.5">
      <c r="A153" s="2">
        <v>0.62</v>
      </c>
      <c r="B153" s="2">
        <v>0.04</v>
      </c>
      <c r="C153" s="2">
        <v>2</v>
      </c>
      <c r="D153" s="2" t="str">
        <f t="shared" si="6"/>
        <v>Georg et al, 2007; doi:10.1016/j.epsl.2007.07.004</v>
      </c>
      <c r="E153" s="2" t="s">
        <v>538</v>
      </c>
      <c r="F153" s="2" t="s">
        <v>539</v>
      </c>
      <c r="G153" s="51" t="s">
        <v>520</v>
      </c>
    </row>
    <row r="154" spans="1:28" ht="12.5">
      <c r="A154" s="2">
        <v>0.75</v>
      </c>
      <c r="B154" s="2">
        <v>0.04</v>
      </c>
      <c r="C154" s="2">
        <v>2</v>
      </c>
      <c r="D154" s="2" t="str">
        <f t="shared" si="6"/>
        <v>Georg et al, 2007; doi:10.1016/j.epsl.2007.07.004</v>
      </c>
      <c r="E154" s="2" t="s">
        <v>538</v>
      </c>
      <c r="F154" s="2" t="s">
        <v>539</v>
      </c>
      <c r="G154" s="51" t="s">
        <v>520</v>
      </c>
    </row>
    <row r="155" spans="1:28" ht="12.5">
      <c r="A155" s="2">
        <v>0.78</v>
      </c>
      <c r="B155" s="2">
        <v>0.05</v>
      </c>
      <c r="C155" s="2">
        <v>2</v>
      </c>
      <c r="D155" s="2" t="str">
        <f t="shared" si="6"/>
        <v>Georg et al, 2007; doi:10.1016/j.epsl.2007.07.004</v>
      </c>
      <c r="E155" s="2" t="s">
        <v>538</v>
      </c>
      <c r="F155" s="2" t="s">
        <v>539</v>
      </c>
      <c r="G155" s="51" t="s">
        <v>520</v>
      </c>
    </row>
    <row r="156" spans="1:28" ht="12.5">
      <c r="A156" s="2">
        <v>-0.08</v>
      </c>
      <c r="B156" s="2">
        <v>0.04</v>
      </c>
      <c r="C156" s="2">
        <v>2</v>
      </c>
      <c r="D156" s="2" t="str">
        <f t="shared" si="6"/>
        <v>Georg et al, 2007; doi:10.1016/j.epsl.2007.07.004</v>
      </c>
      <c r="E156" s="2" t="s">
        <v>538</v>
      </c>
      <c r="F156" s="2" t="s">
        <v>539</v>
      </c>
      <c r="G156" s="51" t="s">
        <v>520</v>
      </c>
    </row>
    <row r="157" spans="1:28" ht="12.5">
      <c r="A157" s="2">
        <v>0.41</v>
      </c>
      <c r="B157" s="2">
        <v>0.04</v>
      </c>
      <c r="C157" s="2">
        <v>2</v>
      </c>
      <c r="D157" s="2" t="str">
        <f t="shared" si="6"/>
        <v>Georg et al, 2007; doi:10.1016/j.epsl.2007.07.004</v>
      </c>
      <c r="E157" s="2" t="s">
        <v>538</v>
      </c>
      <c r="F157" s="2" t="s">
        <v>539</v>
      </c>
      <c r="G157" s="51" t="s">
        <v>520</v>
      </c>
    </row>
    <row r="158" spans="1:28" ht="12.5">
      <c r="A158" s="13">
        <v>0.5</v>
      </c>
      <c r="B158" s="13">
        <v>0.1</v>
      </c>
      <c r="C158" s="13" t="s">
        <v>463</v>
      </c>
      <c r="D158" s="13" t="s">
        <v>540</v>
      </c>
      <c r="E158" s="13" t="s">
        <v>541</v>
      </c>
      <c r="F158" s="13" t="s">
        <v>432</v>
      </c>
      <c r="G158" s="52" t="s">
        <v>542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ht="12.5">
      <c r="A159" s="13">
        <v>0.9</v>
      </c>
      <c r="B159" s="13">
        <v>0.1</v>
      </c>
      <c r="C159" s="13" t="s">
        <v>463</v>
      </c>
      <c r="D159" s="13" t="s">
        <v>543</v>
      </c>
      <c r="E159" s="13" t="s">
        <v>544</v>
      </c>
      <c r="F159" s="13" t="s">
        <v>432</v>
      </c>
      <c r="G159" s="52" t="s">
        <v>545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ht="12.5">
      <c r="A160" s="13">
        <v>1.2</v>
      </c>
      <c r="B160" s="13">
        <v>0.1</v>
      </c>
      <c r="C160" s="13" t="s">
        <v>463</v>
      </c>
      <c r="D160" s="13" t="s">
        <v>546</v>
      </c>
      <c r="E160" s="13" t="s">
        <v>547</v>
      </c>
      <c r="F160" s="13" t="s">
        <v>432</v>
      </c>
      <c r="G160" s="52" t="s">
        <v>545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ht="12.5">
      <c r="A161" s="13">
        <v>0.9</v>
      </c>
      <c r="B161" s="13">
        <v>0.1</v>
      </c>
      <c r="C161" s="13" t="s">
        <v>463</v>
      </c>
      <c r="D161" s="13" t="s">
        <v>548</v>
      </c>
      <c r="E161" s="13" t="s">
        <v>549</v>
      </c>
      <c r="F161" s="13" t="s">
        <v>432</v>
      </c>
      <c r="G161" s="52" t="s">
        <v>550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ht="12.5">
      <c r="A162" s="2">
        <v>0.6</v>
      </c>
      <c r="B162" s="2">
        <v>0.1</v>
      </c>
      <c r="C162" s="2" t="s">
        <v>463</v>
      </c>
      <c r="D162" s="2" t="s">
        <v>551</v>
      </c>
      <c r="E162" s="2" t="s">
        <v>552</v>
      </c>
      <c r="F162" s="2" t="s">
        <v>415</v>
      </c>
      <c r="G162" s="52" t="s">
        <v>550</v>
      </c>
    </row>
    <row r="163" spans="1:28" ht="12.5">
      <c r="A163" s="13">
        <v>0.75</v>
      </c>
      <c r="B163" s="13">
        <v>0.09</v>
      </c>
      <c r="C163" s="13">
        <v>2</v>
      </c>
      <c r="D163" s="13" t="s">
        <v>553</v>
      </c>
      <c r="E163" s="13" t="s">
        <v>554</v>
      </c>
      <c r="F163" s="13" t="s">
        <v>539</v>
      </c>
      <c r="G163" s="52" t="s">
        <v>550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ht="12.5">
      <c r="A164" s="13">
        <v>0.71</v>
      </c>
      <c r="B164" s="13">
        <v>0.17</v>
      </c>
      <c r="C164" s="13">
        <v>2</v>
      </c>
      <c r="D164" s="13" t="str">
        <f t="shared" ref="D164:D186" si="7">D163</f>
        <v>Hughes et al, 2013; http://dx.doi.org/10.1016/j.gca.2013.07.040</v>
      </c>
      <c r="E164" s="13" t="s">
        <v>554</v>
      </c>
      <c r="F164" s="13" t="s">
        <v>539</v>
      </c>
      <c r="G164" s="52" t="s">
        <v>550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ht="12.5">
      <c r="A165" s="13">
        <v>0.87</v>
      </c>
      <c r="B165" s="13">
        <v>0.13</v>
      </c>
      <c r="C165" s="13">
        <v>2</v>
      </c>
      <c r="D165" s="13" t="str">
        <f t="shared" si="7"/>
        <v>Hughes et al, 2013; http://dx.doi.org/10.1016/j.gca.2013.07.040</v>
      </c>
      <c r="E165" s="13" t="s">
        <v>554</v>
      </c>
      <c r="F165" s="13" t="s">
        <v>539</v>
      </c>
      <c r="G165" s="52" t="s">
        <v>550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ht="12.5">
      <c r="A166" s="13">
        <v>0.9</v>
      </c>
      <c r="B166" s="13">
        <v>0.15</v>
      </c>
      <c r="C166" s="13">
        <v>2</v>
      </c>
      <c r="D166" s="13" t="str">
        <f t="shared" si="7"/>
        <v>Hughes et al, 2013; http://dx.doi.org/10.1016/j.gca.2013.07.040</v>
      </c>
      <c r="E166" s="13" t="s">
        <v>554</v>
      </c>
      <c r="F166" s="13" t="s">
        <v>539</v>
      </c>
      <c r="G166" s="52" t="s">
        <v>550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ht="12.5">
      <c r="A167" s="13">
        <v>1.28</v>
      </c>
      <c r="B167" s="13">
        <v>0.04</v>
      </c>
      <c r="C167" s="13">
        <v>2</v>
      </c>
      <c r="D167" s="13" t="str">
        <f t="shared" si="7"/>
        <v>Hughes et al, 2013; http://dx.doi.org/10.1016/j.gca.2013.07.040</v>
      </c>
      <c r="E167" s="13" t="s">
        <v>554</v>
      </c>
      <c r="F167" s="13" t="s">
        <v>539</v>
      </c>
      <c r="G167" s="52" t="s">
        <v>550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ht="12.5">
      <c r="A168" s="13">
        <v>1.76</v>
      </c>
      <c r="B168" s="13">
        <v>0.25</v>
      </c>
      <c r="C168" s="13">
        <v>2</v>
      </c>
      <c r="D168" s="13" t="str">
        <f t="shared" si="7"/>
        <v>Hughes et al, 2013; http://dx.doi.org/10.1016/j.gca.2013.07.040</v>
      </c>
      <c r="E168" s="13" t="s">
        <v>554</v>
      </c>
      <c r="F168" s="13" t="s">
        <v>539</v>
      </c>
      <c r="G168" s="52" t="s">
        <v>550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ht="12.5">
      <c r="A169" s="2">
        <v>0.83</v>
      </c>
      <c r="B169" s="2">
        <v>0.06</v>
      </c>
      <c r="C169" s="2">
        <v>2</v>
      </c>
      <c r="D169" s="2" t="str">
        <f t="shared" si="7"/>
        <v>Hughes et al, 2013; http://dx.doi.org/10.1016/j.gca.2013.07.040</v>
      </c>
      <c r="E169" s="2" t="s">
        <v>555</v>
      </c>
      <c r="F169" s="2" t="s">
        <v>556</v>
      </c>
      <c r="G169" s="51" t="s">
        <v>550</v>
      </c>
    </row>
    <row r="170" spans="1:28" ht="12.5">
      <c r="A170" s="2">
        <v>0.83</v>
      </c>
      <c r="B170" s="2">
        <v>0.04</v>
      </c>
      <c r="C170" s="2">
        <v>2</v>
      </c>
      <c r="D170" s="2" t="str">
        <f t="shared" si="7"/>
        <v>Hughes et al, 2013; http://dx.doi.org/10.1016/j.gca.2013.07.040</v>
      </c>
      <c r="E170" s="2" t="s">
        <v>555</v>
      </c>
      <c r="F170" s="2" t="s">
        <v>556</v>
      </c>
      <c r="G170" s="51" t="s">
        <v>550</v>
      </c>
    </row>
    <row r="171" spans="1:28" ht="12.5">
      <c r="A171" s="2">
        <v>1.17</v>
      </c>
      <c r="B171" s="2">
        <v>0.17</v>
      </c>
      <c r="C171" s="2">
        <v>2</v>
      </c>
      <c r="D171" s="2" t="str">
        <f t="shared" si="7"/>
        <v>Hughes et al, 2013; http://dx.doi.org/10.1016/j.gca.2013.07.040</v>
      </c>
      <c r="E171" s="2" t="s">
        <v>555</v>
      </c>
      <c r="F171" s="2" t="s">
        <v>556</v>
      </c>
      <c r="G171" s="51" t="s">
        <v>550</v>
      </c>
    </row>
    <row r="172" spans="1:28" ht="12.5">
      <c r="A172" s="2">
        <v>1.66</v>
      </c>
      <c r="B172" s="2">
        <v>0.15</v>
      </c>
      <c r="C172" s="2">
        <v>2</v>
      </c>
      <c r="D172" s="2" t="str">
        <f t="shared" si="7"/>
        <v>Hughes et al, 2013; http://dx.doi.org/10.1016/j.gca.2013.07.040</v>
      </c>
      <c r="E172" s="2" t="s">
        <v>555</v>
      </c>
      <c r="F172" s="2" t="s">
        <v>556</v>
      </c>
      <c r="G172" s="51" t="s">
        <v>550</v>
      </c>
    </row>
    <row r="173" spans="1:28" ht="12.5">
      <c r="A173" s="2">
        <v>2.09</v>
      </c>
      <c r="B173" s="2">
        <v>0.05</v>
      </c>
      <c r="C173" s="2">
        <v>2</v>
      </c>
      <c r="D173" s="2" t="str">
        <f t="shared" si="7"/>
        <v>Hughes et al, 2013; http://dx.doi.org/10.1016/j.gca.2013.07.040</v>
      </c>
      <c r="E173" s="2" t="s">
        <v>557</v>
      </c>
      <c r="F173" s="2" t="s">
        <v>556</v>
      </c>
      <c r="G173" s="51" t="s">
        <v>550</v>
      </c>
    </row>
    <row r="174" spans="1:28" ht="12.5">
      <c r="A174" s="2">
        <v>2.2799999999999998</v>
      </c>
      <c r="B174" s="2">
        <v>0.16</v>
      </c>
      <c r="C174" s="2">
        <v>2</v>
      </c>
      <c r="D174" s="2" t="str">
        <f t="shared" si="7"/>
        <v>Hughes et al, 2013; http://dx.doi.org/10.1016/j.gca.2013.07.040</v>
      </c>
      <c r="E174" s="2" t="s">
        <v>557</v>
      </c>
      <c r="F174" s="2" t="s">
        <v>556</v>
      </c>
      <c r="G174" s="51" t="s">
        <v>550</v>
      </c>
    </row>
    <row r="175" spans="1:28" ht="12.5">
      <c r="A175" s="2">
        <v>0.96</v>
      </c>
      <c r="B175" s="2">
        <v>0.18</v>
      </c>
      <c r="C175" s="2">
        <v>2</v>
      </c>
      <c r="D175" s="2" t="str">
        <f t="shared" si="7"/>
        <v>Hughes et al, 2013; http://dx.doi.org/10.1016/j.gca.2013.07.040</v>
      </c>
      <c r="E175" s="2" t="s">
        <v>557</v>
      </c>
      <c r="F175" s="2" t="s">
        <v>556</v>
      </c>
      <c r="G175" s="51" t="s">
        <v>550</v>
      </c>
    </row>
    <row r="176" spans="1:28" ht="12.5">
      <c r="A176" s="2">
        <v>1.41</v>
      </c>
      <c r="B176" s="2">
        <v>0.11</v>
      </c>
      <c r="C176" s="2">
        <v>2</v>
      </c>
      <c r="D176" s="2" t="str">
        <f t="shared" si="7"/>
        <v>Hughes et al, 2013; http://dx.doi.org/10.1016/j.gca.2013.07.040</v>
      </c>
      <c r="E176" s="2" t="s">
        <v>557</v>
      </c>
      <c r="F176" s="2" t="s">
        <v>556</v>
      </c>
      <c r="G176" s="51" t="s">
        <v>550</v>
      </c>
    </row>
    <row r="177" spans="1:28" ht="12.5">
      <c r="A177" s="13">
        <v>1.02</v>
      </c>
      <c r="B177" s="13">
        <v>0.2</v>
      </c>
      <c r="C177" s="13">
        <v>2</v>
      </c>
      <c r="D177" s="13" t="str">
        <f t="shared" si="7"/>
        <v>Hughes et al, 2013; http://dx.doi.org/10.1016/j.gca.2013.07.040</v>
      </c>
      <c r="E177" s="13" t="s">
        <v>558</v>
      </c>
      <c r="F177" s="13" t="s">
        <v>559</v>
      </c>
      <c r="G177" s="51" t="s">
        <v>550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ht="12.5">
      <c r="A178" s="13">
        <v>0.71</v>
      </c>
      <c r="B178" s="13">
        <v>0.28999999999999998</v>
      </c>
      <c r="C178" s="13">
        <v>2</v>
      </c>
      <c r="D178" s="13" t="str">
        <f t="shared" si="7"/>
        <v>Hughes et al, 2013; http://dx.doi.org/10.1016/j.gca.2013.07.040</v>
      </c>
      <c r="E178" s="13" t="s">
        <v>558</v>
      </c>
      <c r="F178" s="13" t="s">
        <v>559</v>
      </c>
      <c r="G178" s="51" t="s">
        <v>550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ht="12.5">
      <c r="A179" s="13">
        <v>0.72</v>
      </c>
      <c r="B179" s="13">
        <v>0.23</v>
      </c>
      <c r="C179" s="13">
        <v>2</v>
      </c>
      <c r="D179" s="13" t="str">
        <f t="shared" si="7"/>
        <v>Hughes et al, 2013; http://dx.doi.org/10.1016/j.gca.2013.07.040</v>
      </c>
      <c r="E179" s="13" t="s">
        <v>558</v>
      </c>
      <c r="F179" s="13" t="s">
        <v>559</v>
      </c>
      <c r="G179" s="51" t="s">
        <v>550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ht="12.5">
      <c r="A180" s="2">
        <v>1.37</v>
      </c>
      <c r="B180" s="2">
        <v>0.16</v>
      </c>
      <c r="C180" s="2">
        <v>2</v>
      </c>
      <c r="D180" s="2" t="str">
        <f t="shared" si="7"/>
        <v>Hughes et al, 2013; http://dx.doi.org/10.1016/j.gca.2013.07.040</v>
      </c>
      <c r="E180" s="2" t="s">
        <v>560</v>
      </c>
      <c r="G180" s="51" t="s">
        <v>550</v>
      </c>
    </row>
    <row r="181" spans="1:28" ht="12.5">
      <c r="A181" s="2">
        <v>1.31</v>
      </c>
      <c r="B181" s="2">
        <v>0.2</v>
      </c>
      <c r="C181" s="2">
        <v>2</v>
      </c>
      <c r="D181" s="2" t="str">
        <f t="shared" si="7"/>
        <v>Hughes et al, 2013; http://dx.doi.org/10.1016/j.gca.2013.07.040</v>
      </c>
      <c r="E181" s="2" t="s">
        <v>560</v>
      </c>
      <c r="G181" s="51" t="s">
        <v>550</v>
      </c>
    </row>
    <row r="182" spans="1:28" ht="12.5">
      <c r="A182" s="2">
        <v>1.07</v>
      </c>
      <c r="B182" s="2">
        <v>0.03</v>
      </c>
      <c r="C182" s="2">
        <v>2</v>
      </c>
      <c r="D182" s="2" t="str">
        <f t="shared" si="7"/>
        <v>Hughes et al, 2013; http://dx.doi.org/10.1016/j.gca.2013.07.040</v>
      </c>
      <c r="E182" s="2" t="s">
        <v>560</v>
      </c>
      <c r="G182" s="51" t="s">
        <v>550</v>
      </c>
    </row>
    <row r="183" spans="1:28" ht="12.5">
      <c r="A183" s="2">
        <v>1.17</v>
      </c>
      <c r="B183" s="2">
        <v>0.24</v>
      </c>
      <c r="C183" s="2">
        <v>2</v>
      </c>
      <c r="D183" s="2" t="str">
        <f t="shared" si="7"/>
        <v>Hughes et al, 2013; http://dx.doi.org/10.1016/j.gca.2013.07.040</v>
      </c>
      <c r="E183" s="2" t="s">
        <v>560</v>
      </c>
      <c r="G183" s="51" t="s">
        <v>550</v>
      </c>
    </row>
    <row r="184" spans="1:28" ht="12.5">
      <c r="A184" s="2">
        <v>-0.01</v>
      </c>
      <c r="B184" s="2">
        <v>0.14000000000000001</v>
      </c>
      <c r="C184" s="2">
        <v>2</v>
      </c>
      <c r="D184" s="2" t="str">
        <f t="shared" si="7"/>
        <v>Hughes et al, 2013; http://dx.doi.org/10.1016/j.gca.2013.07.040</v>
      </c>
      <c r="E184" s="2" t="s">
        <v>561</v>
      </c>
      <c r="G184" s="51" t="s">
        <v>550</v>
      </c>
    </row>
    <row r="185" spans="1:28" ht="12.5">
      <c r="A185" s="2">
        <v>0.11</v>
      </c>
      <c r="B185" s="2">
        <v>0.14000000000000001</v>
      </c>
      <c r="C185" s="2">
        <v>2</v>
      </c>
      <c r="D185" s="2" t="str">
        <f t="shared" si="7"/>
        <v>Hughes et al, 2013; http://dx.doi.org/10.1016/j.gca.2013.07.040</v>
      </c>
      <c r="E185" s="2" t="s">
        <v>561</v>
      </c>
      <c r="G185" s="51" t="s">
        <v>550</v>
      </c>
    </row>
    <row r="186" spans="1:28" ht="12.5">
      <c r="A186" s="2">
        <v>0.06</v>
      </c>
      <c r="B186" s="2">
        <v>0.14000000000000001</v>
      </c>
      <c r="C186" s="2">
        <v>2</v>
      </c>
      <c r="D186" s="2" t="str">
        <f t="shared" si="7"/>
        <v>Hughes et al, 2013; http://dx.doi.org/10.1016/j.gca.2013.07.040</v>
      </c>
      <c r="E186" s="2" t="s">
        <v>561</v>
      </c>
      <c r="G186" s="51" t="s">
        <v>550</v>
      </c>
    </row>
    <row r="187" spans="1:28" ht="12.5">
      <c r="A187" s="2">
        <v>1.19</v>
      </c>
      <c r="B187" s="2">
        <v>0.19</v>
      </c>
      <c r="C187" s="2">
        <v>2</v>
      </c>
      <c r="D187" s="2" t="s">
        <v>37</v>
      </c>
      <c r="E187" s="2" t="s">
        <v>562</v>
      </c>
      <c r="F187" s="2" t="s">
        <v>440</v>
      </c>
      <c r="G187" s="51" t="s">
        <v>550</v>
      </c>
      <c r="H187" s="2" t="s">
        <v>563</v>
      </c>
    </row>
    <row r="188" spans="1:28" ht="12.5">
      <c r="A188" s="2">
        <v>1.67</v>
      </c>
      <c r="B188" s="2">
        <v>0.2</v>
      </c>
      <c r="C188" s="2">
        <v>2</v>
      </c>
      <c r="D188" s="2" t="s">
        <v>37</v>
      </c>
      <c r="E188" s="2" t="s">
        <v>562</v>
      </c>
      <c r="F188" s="2" t="s">
        <v>440</v>
      </c>
      <c r="G188" s="51" t="s">
        <v>550</v>
      </c>
      <c r="H188" s="2" t="s">
        <v>563</v>
      </c>
    </row>
    <row r="189" spans="1:28" ht="12.5">
      <c r="A189" s="2">
        <v>1.98</v>
      </c>
      <c r="B189" s="2">
        <v>0.2</v>
      </c>
      <c r="C189" s="2">
        <v>2</v>
      </c>
      <c r="D189" s="2" t="s">
        <v>37</v>
      </c>
      <c r="E189" s="2" t="s">
        <v>562</v>
      </c>
      <c r="F189" s="2" t="s">
        <v>440</v>
      </c>
      <c r="G189" s="51" t="s">
        <v>550</v>
      </c>
      <c r="H189" s="2" t="s">
        <v>563</v>
      </c>
    </row>
    <row r="190" spans="1:28" ht="12.5">
      <c r="A190" s="2">
        <v>1.85</v>
      </c>
      <c r="B190" s="2">
        <v>0.19</v>
      </c>
      <c r="C190" s="2">
        <v>2</v>
      </c>
      <c r="D190" s="2" t="s">
        <v>564</v>
      </c>
      <c r="E190" s="2" t="s">
        <v>565</v>
      </c>
      <c r="F190" s="2" t="s">
        <v>415</v>
      </c>
      <c r="G190" s="51" t="s">
        <v>566</v>
      </c>
    </row>
    <row r="191" spans="1:28" ht="12.5">
      <c r="A191" s="2">
        <v>1.72</v>
      </c>
      <c r="B191" s="2">
        <v>0.13</v>
      </c>
      <c r="C191" s="2">
        <v>2</v>
      </c>
      <c r="D191" s="2" t="s">
        <v>567</v>
      </c>
      <c r="E191" s="2" t="s">
        <v>565</v>
      </c>
      <c r="F191" s="2" t="s">
        <v>415</v>
      </c>
      <c r="G191" s="51" t="s">
        <v>566</v>
      </c>
    </row>
    <row r="192" spans="1:28" ht="12.5">
      <c r="A192" s="2">
        <v>1.21</v>
      </c>
      <c r="B192" s="2">
        <v>0.11</v>
      </c>
      <c r="C192" s="2">
        <v>2</v>
      </c>
      <c r="D192" s="2" t="s">
        <v>568</v>
      </c>
      <c r="E192" s="2" t="s">
        <v>565</v>
      </c>
      <c r="F192" s="2" t="s">
        <v>415</v>
      </c>
      <c r="G192" s="51" t="s">
        <v>566</v>
      </c>
    </row>
    <row r="193" spans="1:7" ht="12.5">
      <c r="A193" s="2">
        <v>1.2</v>
      </c>
      <c r="B193" s="2">
        <v>0.09</v>
      </c>
      <c r="C193" s="2">
        <v>2</v>
      </c>
      <c r="D193" s="2" t="s">
        <v>569</v>
      </c>
      <c r="E193" s="2" t="s">
        <v>565</v>
      </c>
      <c r="F193" s="2" t="s">
        <v>415</v>
      </c>
      <c r="G193" s="51" t="s">
        <v>566</v>
      </c>
    </row>
    <row r="194" spans="1:7" ht="12.5">
      <c r="A194" s="2">
        <v>0.92</v>
      </c>
      <c r="B194" s="2">
        <v>0.16</v>
      </c>
      <c r="C194" s="2">
        <v>2</v>
      </c>
      <c r="D194" s="2" t="s">
        <v>570</v>
      </c>
      <c r="E194" s="2" t="s">
        <v>565</v>
      </c>
      <c r="F194" s="2" t="s">
        <v>415</v>
      </c>
      <c r="G194" s="51" t="s">
        <v>566</v>
      </c>
    </row>
    <row r="195" spans="1:7" ht="12.5">
      <c r="A195" s="2">
        <v>1.22</v>
      </c>
      <c r="B195" s="2">
        <v>0.05</v>
      </c>
      <c r="C195" s="2">
        <v>2</v>
      </c>
      <c r="D195" s="2" t="s">
        <v>571</v>
      </c>
      <c r="E195" s="2" t="s">
        <v>565</v>
      </c>
      <c r="F195" s="2" t="s">
        <v>415</v>
      </c>
      <c r="G195" s="51" t="s">
        <v>566</v>
      </c>
    </row>
    <row r="196" spans="1:7" ht="12.5">
      <c r="A196" s="2">
        <v>1.42</v>
      </c>
      <c r="B196" s="2">
        <v>0.11</v>
      </c>
      <c r="C196" s="2">
        <v>2</v>
      </c>
      <c r="D196" s="2" t="s">
        <v>572</v>
      </c>
      <c r="E196" s="2" t="s">
        <v>565</v>
      </c>
      <c r="F196" s="2" t="s">
        <v>415</v>
      </c>
      <c r="G196" s="51" t="s">
        <v>566</v>
      </c>
    </row>
    <row r="197" spans="1:7" ht="12.5">
      <c r="A197" s="2">
        <v>0.82</v>
      </c>
      <c r="B197" s="2">
        <v>0.09</v>
      </c>
      <c r="C197" s="2">
        <v>2</v>
      </c>
      <c r="D197" s="2" t="s">
        <v>573</v>
      </c>
      <c r="E197" s="2" t="s">
        <v>565</v>
      </c>
      <c r="F197" s="2" t="s">
        <v>415</v>
      </c>
      <c r="G197" s="51" t="s">
        <v>566</v>
      </c>
    </row>
    <row r="198" spans="1:7" ht="12.5">
      <c r="A198" s="2">
        <v>0.77</v>
      </c>
      <c r="B198" s="2">
        <v>0.15</v>
      </c>
      <c r="C198" s="2">
        <v>2</v>
      </c>
      <c r="D198" s="2" t="s">
        <v>574</v>
      </c>
      <c r="E198" s="2" t="s">
        <v>565</v>
      </c>
      <c r="F198" s="2" t="s">
        <v>415</v>
      </c>
      <c r="G198" s="51" t="s">
        <v>566</v>
      </c>
    </row>
    <row r="199" spans="1:7" ht="12.5">
      <c r="A199" s="2">
        <v>0.82</v>
      </c>
      <c r="B199" s="2">
        <v>0.09</v>
      </c>
      <c r="C199" s="2">
        <v>2</v>
      </c>
      <c r="D199" s="2" t="s">
        <v>575</v>
      </c>
      <c r="E199" s="2" t="s">
        <v>565</v>
      </c>
      <c r="F199" s="2" t="s">
        <v>415</v>
      </c>
      <c r="G199" s="51" t="s">
        <v>566</v>
      </c>
    </row>
    <row r="200" spans="1:7" ht="12.5">
      <c r="A200" s="2">
        <v>0.92</v>
      </c>
      <c r="B200" s="2">
        <v>0.21</v>
      </c>
      <c r="C200" s="2">
        <v>2</v>
      </c>
      <c r="D200" s="2" t="s">
        <v>576</v>
      </c>
      <c r="E200" s="2" t="s">
        <v>565</v>
      </c>
      <c r="F200" s="2" t="s">
        <v>415</v>
      </c>
      <c r="G200" s="51" t="s">
        <v>566</v>
      </c>
    </row>
    <row r="201" spans="1:7" ht="12.5">
      <c r="A201" s="2">
        <v>0.95</v>
      </c>
      <c r="B201" s="2">
        <v>0.08</v>
      </c>
      <c r="C201" s="2">
        <v>2</v>
      </c>
      <c r="D201" s="2" t="s">
        <v>577</v>
      </c>
      <c r="E201" s="2" t="s">
        <v>565</v>
      </c>
      <c r="F201" s="2" t="s">
        <v>415</v>
      </c>
      <c r="G201" s="51" t="s">
        <v>566</v>
      </c>
    </row>
    <row r="202" spans="1:7" ht="12.5">
      <c r="A202" s="2">
        <v>0.96</v>
      </c>
      <c r="B202" s="2">
        <v>0.14000000000000001</v>
      </c>
      <c r="C202" s="2">
        <v>2</v>
      </c>
      <c r="D202" s="2" t="s">
        <v>578</v>
      </c>
      <c r="E202" s="2" t="s">
        <v>565</v>
      </c>
      <c r="F202" s="2" t="s">
        <v>415</v>
      </c>
      <c r="G202" s="51" t="s">
        <v>566</v>
      </c>
    </row>
    <row r="203" spans="1:7" ht="12.5">
      <c r="A203" s="2">
        <v>1.4</v>
      </c>
      <c r="B203" s="2">
        <v>0.08</v>
      </c>
      <c r="C203" s="2">
        <v>2</v>
      </c>
      <c r="D203" s="2" t="s">
        <v>579</v>
      </c>
      <c r="E203" s="2" t="s">
        <v>565</v>
      </c>
      <c r="F203" s="2" t="s">
        <v>415</v>
      </c>
      <c r="G203" s="51" t="s">
        <v>566</v>
      </c>
    </row>
    <row r="204" spans="1:7" ht="12.5">
      <c r="A204" s="2">
        <v>1.72</v>
      </c>
      <c r="B204" s="2">
        <v>0.21</v>
      </c>
      <c r="C204" s="2">
        <v>2</v>
      </c>
      <c r="D204" s="2" t="s">
        <v>580</v>
      </c>
      <c r="E204" s="2" t="s">
        <v>565</v>
      </c>
      <c r="F204" s="2" t="s">
        <v>415</v>
      </c>
      <c r="G204" s="51" t="s">
        <v>566</v>
      </c>
    </row>
    <row r="205" spans="1:7" ht="12.5">
      <c r="A205" s="2">
        <v>0.56999999999999995</v>
      </c>
      <c r="B205" s="2">
        <v>0.14000000000000001</v>
      </c>
      <c r="C205" s="2">
        <v>2</v>
      </c>
      <c r="D205" s="2" t="s">
        <v>581</v>
      </c>
      <c r="E205" s="2" t="s">
        <v>582</v>
      </c>
      <c r="F205" s="2" t="s">
        <v>415</v>
      </c>
      <c r="G205" s="51" t="s">
        <v>566</v>
      </c>
    </row>
    <row r="206" spans="1:7" ht="12.5">
      <c r="A206" s="2">
        <v>1.25</v>
      </c>
      <c r="B206" s="2">
        <v>0.09</v>
      </c>
      <c r="C206" s="2">
        <v>2</v>
      </c>
      <c r="D206" s="2" t="s">
        <v>583</v>
      </c>
      <c r="E206" s="2" t="s">
        <v>582</v>
      </c>
      <c r="F206" s="2" t="s">
        <v>415</v>
      </c>
      <c r="G206" s="51" t="s">
        <v>566</v>
      </c>
    </row>
    <row r="207" spans="1:7" ht="12.5">
      <c r="A207" s="2">
        <v>1.55</v>
      </c>
      <c r="B207" s="2">
        <v>0.13</v>
      </c>
      <c r="C207" s="2">
        <v>2</v>
      </c>
      <c r="D207" s="2" t="s">
        <v>584</v>
      </c>
      <c r="E207" s="2" t="s">
        <v>582</v>
      </c>
      <c r="F207" s="2" t="s">
        <v>415</v>
      </c>
      <c r="G207" s="51" t="s">
        <v>566</v>
      </c>
    </row>
    <row r="208" spans="1:7" ht="12.5">
      <c r="A208" s="2">
        <v>1.58</v>
      </c>
      <c r="B208" s="2">
        <v>0.09</v>
      </c>
      <c r="C208" s="2">
        <v>2</v>
      </c>
      <c r="D208" s="2" t="s">
        <v>585</v>
      </c>
      <c r="E208" s="2" t="s">
        <v>582</v>
      </c>
      <c r="F208" s="2" t="s">
        <v>415</v>
      </c>
      <c r="G208" s="51" t="s">
        <v>566</v>
      </c>
    </row>
    <row r="209" spans="1:7" ht="12.5">
      <c r="A209" s="2">
        <v>1.58</v>
      </c>
      <c r="B209" s="2">
        <v>0.1</v>
      </c>
      <c r="C209" s="2">
        <v>2</v>
      </c>
      <c r="D209" s="2" t="s">
        <v>586</v>
      </c>
      <c r="E209" s="2" t="s">
        <v>582</v>
      </c>
      <c r="F209" s="2" t="s">
        <v>415</v>
      </c>
      <c r="G209" s="51" t="s">
        <v>566</v>
      </c>
    </row>
    <row r="210" spans="1:7" ht="12.5">
      <c r="A210" s="2">
        <v>1.98</v>
      </c>
      <c r="B210" s="2">
        <v>0.08</v>
      </c>
      <c r="C210" s="2">
        <v>2</v>
      </c>
      <c r="D210" s="2" t="s">
        <v>587</v>
      </c>
      <c r="E210" s="2" t="s">
        <v>582</v>
      </c>
      <c r="F210" s="2" t="s">
        <v>415</v>
      </c>
      <c r="G210" s="51" t="s">
        <v>566</v>
      </c>
    </row>
    <row r="211" spans="1:7" ht="12.5">
      <c r="A211" s="2">
        <v>2.0499999999999998</v>
      </c>
      <c r="B211" s="2">
        <v>0.15</v>
      </c>
      <c r="C211" s="2">
        <v>2</v>
      </c>
      <c r="D211" s="2" t="s">
        <v>588</v>
      </c>
      <c r="E211" s="2" t="s">
        <v>582</v>
      </c>
      <c r="F211" s="2" t="s">
        <v>415</v>
      </c>
      <c r="G211" s="51" t="s">
        <v>566</v>
      </c>
    </row>
    <row r="212" spans="1:7" ht="12.5">
      <c r="A212" s="2">
        <v>2.0499999999999998</v>
      </c>
      <c r="B212" s="2">
        <v>0.15</v>
      </c>
      <c r="C212" s="2">
        <v>2</v>
      </c>
      <c r="D212" s="2" t="s">
        <v>589</v>
      </c>
      <c r="E212" s="2" t="s">
        <v>582</v>
      </c>
      <c r="F212" s="2" t="s">
        <v>415</v>
      </c>
      <c r="G212" s="51" t="s">
        <v>566</v>
      </c>
    </row>
    <row r="213" spans="1:7" ht="12.5">
      <c r="A213" s="2">
        <v>2.11</v>
      </c>
      <c r="B213" s="2">
        <v>0.11</v>
      </c>
      <c r="C213" s="2">
        <v>2</v>
      </c>
      <c r="D213" s="2" t="s">
        <v>590</v>
      </c>
      <c r="E213" s="2" t="s">
        <v>582</v>
      </c>
      <c r="F213" s="2" t="s">
        <v>415</v>
      </c>
      <c r="G213" s="51" t="s">
        <v>566</v>
      </c>
    </row>
    <row r="214" spans="1:7" ht="12.5">
      <c r="A214" s="2">
        <v>2.36</v>
      </c>
      <c r="B214" s="2">
        <v>0.13</v>
      </c>
      <c r="C214" s="2">
        <v>2</v>
      </c>
      <c r="D214" s="2" t="s">
        <v>591</v>
      </c>
      <c r="E214" s="2" t="s">
        <v>582</v>
      </c>
      <c r="F214" s="2" t="s">
        <v>415</v>
      </c>
      <c r="G214" s="51" t="s">
        <v>566</v>
      </c>
    </row>
    <row r="215" spans="1:7" ht="12.5">
      <c r="A215" s="2">
        <v>2.4700000000000002</v>
      </c>
      <c r="B215" s="2">
        <v>0.11</v>
      </c>
      <c r="C215" s="2">
        <v>2</v>
      </c>
      <c r="D215" s="2" t="s">
        <v>592</v>
      </c>
      <c r="E215" s="2" t="s">
        <v>582</v>
      </c>
      <c r="F215" s="2" t="s">
        <v>415</v>
      </c>
      <c r="G215" s="51" t="s">
        <v>566</v>
      </c>
    </row>
    <row r="216" spans="1:7" ht="12.5">
      <c r="A216" s="2">
        <v>2.23</v>
      </c>
      <c r="B216" s="2">
        <v>0.09</v>
      </c>
      <c r="C216" s="2">
        <v>2</v>
      </c>
      <c r="D216" s="2" t="s">
        <v>593</v>
      </c>
      <c r="E216" s="2" t="s">
        <v>582</v>
      </c>
      <c r="F216" s="2" t="s">
        <v>415</v>
      </c>
      <c r="G216" s="51" t="s">
        <v>566</v>
      </c>
    </row>
    <row r="217" spans="1:7" ht="12.5">
      <c r="A217" s="2">
        <v>1.75</v>
      </c>
      <c r="B217" s="2">
        <v>0.09</v>
      </c>
      <c r="C217" s="2">
        <v>2</v>
      </c>
      <c r="D217" s="2" t="s">
        <v>594</v>
      </c>
      <c r="E217" s="2" t="s">
        <v>582</v>
      </c>
      <c r="F217" s="2" t="s">
        <v>415</v>
      </c>
      <c r="G217" s="51" t="s">
        <v>566</v>
      </c>
    </row>
    <row r="218" spans="1:7" ht="12.5">
      <c r="A218" s="2">
        <v>0.73</v>
      </c>
      <c r="B218" s="2">
        <v>0.09</v>
      </c>
      <c r="C218" s="2">
        <v>2</v>
      </c>
      <c r="D218" s="2" t="s">
        <v>595</v>
      </c>
      <c r="E218" s="2" t="s">
        <v>582</v>
      </c>
      <c r="F218" s="2" t="s">
        <v>415</v>
      </c>
      <c r="G218" s="51" t="s">
        <v>566</v>
      </c>
    </row>
    <row r="219" spans="1:7" ht="12.5">
      <c r="A219" s="2">
        <v>0.97</v>
      </c>
      <c r="B219" s="2">
        <v>0.12</v>
      </c>
      <c r="C219" s="2">
        <v>2</v>
      </c>
      <c r="D219" s="2" t="s">
        <v>596</v>
      </c>
      <c r="E219" s="2" t="s">
        <v>582</v>
      </c>
      <c r="F219" s="2" t="s">
        <v>415</v>
      </c>
      <c r="G219" s="51" t="s">
        <v>566</v>
      </c>
    </row>
    <row r="220" spans="1:7" ht="12.5">
      <c r="A220" s="2">
        <v>0.85</v>
      </c>
      <c r="B220" s="2">
        <v>0.08</v>
      </c>
      <c r="C220" s="2">
        <v>2</v>
      </c>
      <c r="D220" s="2" t="s">
        <v>597</v>
      </c>
      <c r="E220" s="2" t="s">
        <v>582</v>
      </c>
      <c r="F220" s="2" t="s">
        <v>415</v>
      </c>
      <c r="G220" s="51" t="s">
        <v>566</v>
      </c>
    </row>
    <row r="221" spans="1:7" ht="12.5">
      <c r="A221" s="2">
        <v>0.94</v>
      </c>
      <c r="B221" s="2">
        <v>7.0000000000000007E-2</v>
      </c>
      <c r="C221" s="2">
        <v>2</v>
      </c>
      <c r="D221" s="2" t="s">
        <v>598</v>
      </c>
      <c r="E221" s="2" t="s">
        <v>582</v>
      </c>
      <c r="F221" s="2" t="s">
        <v>415</v>
      </c>
      <c r="G221" s="51" t="s">
        <v>566</v>
      </c>
    </row>
    <row r="222" spans="1:7" ht="12.5">
      <c r="A222" s="2">
        <v>1.08</v>
      </c>
      <c r="B222" s="2">
        <v>0.08</v>
      </c>
      <c r="C222" s="2">
        <v>2</v>
      </c>
      <c r="D222" s="2" t="s">
        <v>599</v>
      </c>
      <c r="E222" s="2" t="s">
        <v>582</v>
      </c>
      <c r="F222" s="2" t="s">
        <v>415</v>
      </c>
      <c r="G222" s="51" t="s">
        <v>566</v>
      </c>
    </row>
    <row r="223" spans="1:7" ht="12.5">
      <c r="A223" s="2">
        <v>1.0900000000000001</v>
      </c>
      <c r="B223" s="2">
        <v>0.1</v>
      </c>
      <c r="C223" s="2">
        <v>2</v>
      </c>
      <c r="D223" s="2" t="s">
        <v>600</v>
      </c>
      <c r="E223" s="2" t="s">
        <v>582</v>
      </c>
      <c r="F223" s="2" t="s">
        <v>415</v>
      </c>
      <c r="G223" s="51" t="s">
        <v>566</v>
      </c>
    </row>
    <row r="224" spans="1:7" ht="12.5">
      <c r="A224" s="2">
        <v>1.42</v>
      </c>
      <c r="B224" s="2">
        <v>0.12</v>
      </c>
      <c r="C224" s="2">
        <v>2</v>
      </c>
      <c r="D224" s="2" t="s">
        <v>601</v>
      </c>
      <c r="E224" s="2" t="s">
        <v>582</v>
      </c>
      <c r="F224" s="2" t="s">
        <v>415</v>
      </c>
      <c r="G224" s="51" t="s">
        <v>566</v>
      </c>
    </row>
    <row r="225" spans="1:7" ht="12.5">
      <c r="A225" s="2">
        <v>1.96</v>
      </c>
      <c r="B225" s="2">
        <v>0.08</v>
      </c>
      <c r="C225" s="2">
        <v>2</v>
      </c>
      <c r="D225" s="2" t="s">
        <v>602</v>
      </c>
      <c r="E225" s="2" t="s">
        <v>582</v>
      </c>
      <c r="F225" s="2" t="s">
        <v>415</v>
      </c>
      <c r="G225" s="51" t="s">
        <v>566</v>
      </c>
    </row>
    <row r="226" spans="1:7" ht="12.5">
      <c r="A226" s="2">
        <v>2.0699999999999998</v>
      </c>
      <c r="B226" s="2">
        <v>0.08</v>
      </c>
      <c r="C226" s="2">
        <v>2</v>
      </c>
      <c r="D226" s="2" t="s">
        <v>603</v>
      </c>
      <c r="E226" s="2" t="s">
        <v>582</v>
      </c>
      <c r="F226" s="2" t="s">
        <v>415</v>
      </c>
      <c r="G226" s="51" t="s">
        <v>566</v>
      </c>
    </row>
    <row r="227" spans="1:7" ht="12.5">
      <c r="A227" s="2">
        <v>2</v>
      </c>
      <c r="B227" s="2">
        <v>0.1</v>
      </c>
      <c r="C227" s="2">
        <v>2</v>
      </c>
      <c r="D227" s="2" t="s">
        <v>604</v>
      </c>
      <c r="E227" s="2" t="s">
        <v>582</v>
      </c>
      <c r="F227" s="2" t="s">
        <v>415</v>
      </c>
      <c r="G227" s="51" t="s">
        <v>566</v>
      </c>
    </row>
    <row r="228" spans="1:7" ht="12.5">
      <c r="A228" s="2">
        <v>2.13</v>
      </c>
      <c r="B228" s="2">
        <v>0.09</v>
      </c>
      <c r="C228" s="2">
        <v>2</v>
      </c>
      <c r="D228" s="2" t="s">
        <v>605</v>
      </c>
      <c r="E228" s="2" t="s">
        <v>582</v>
      </c>
      <c r="F228" s="2" t="s">
        <v>415</v>
      </c>
      <c r="G228" s="51" t="s">
        <v>566</v>
      </c>
    </row>
    <row r="229" spans="1:7" ht="12.5">
      <c r="A229" s="2">
        <v>1.86</v>
      </c>
      <c r="B229" s="2">
        <v>0.12</v>
      </c>
      <c r="C229" s="2">
        <v>2</v>
      </c>
      <c r="D229" s="2" t="s">
        <v>606</v>
      </c>
      <c r="E229" s="2" t="s">
        <v>582</v>
      </c>
      <c r="F229" s="2" t="s">
        <v>415</v>
      </c>
      <c r="G229" s="51" t="s">
        <v>566</v>
      </c>
    </row>
    <row r="230" spans="1:7" ht="12.5">
      <c r="A230" s="2">
        <v>1.97</v>
      </c>
      <c r="B230" s="2">
        <v>0.16</v>
      </c>
      <c r="C230" s="2">
        <v>2</v>
      </c>
      <c r="D230" s="2" t="s">
        <v>607</v>
      </c>
      <c r="E230" s="2" t="s">
        <v>582</v>
      </c>
      <c r="F230" s="2" t="s">
        <v>415</v>
      </c>
      <c r="G230" s="51" t="s">
        <v>566</v>
      </c>
    </row>
    <row r="231" spans="1:7" ht="12.5">
      <c r="A231" s="2">
        <v>1.93</v>
      </c>
      <c r="B231" s="2">
        <v>0.23</v>
      </c>
      <c r="C231" s="2">
        <v>2</v>
      </c>
      <c r="D231" s="2" t="s">
        <v>608</v>
      </c>
      <c r="E231" s="2" t="s">
        <v>582</v>
      </c>
      <c r="F231" s="2" t="s">
        <v>415</v>
      </c>
      <c r="G231" s="51" t="s">
        <v>566</v>
      </c>
    </row>
    <row r="232" spans="1:7" ht="12.5">
      <c r="A232" s="2">
        <v>1.23</v>
      </c>
      <c r="B232" s="2">
        <v>0.16</v>
      </c>
      <c r="C232" s="2">
        <v>2</v>
      </c>
      <c r="D232" s="2" t="s">
        <v>609</v>
      </c>
      <c r="E232" s="2" t="s">
        <v>610</v>
      </c>
      <c r="F232" s="2" t="s">
        <v>415</v>
      </c>
      <c r="G232" s="51" t="s">
        <v>566</v>
      </c>
    </row>
    <row r="233" spans="1:7" ht="12.5">
      <c r="A233" s="2">
        <v>1.63</v>
      </c>
      <c r="B233" s="2">
        <v>0.45</v>
      </c>
      <c r="C233" s="2">
        <v>2</v>
      </c>
      <c r="D233" s="2" t="s">
        <v>611</v>
      </c>
      <c r="E233" s="2" t="s">
        <v>610</v>
      </c>
      <c r="F233" s="2" t="s">
        <v>415</v>
      </c>
      <c r="G233" s="51" t="s">
        <v>566</v>
      </c>
    </row>
    <row r="234" spans="1:7" ht="12.5">
      <c r="A234" s="2">
        <v>1.88</v>
      </c>
      <c r="B234" s="2">
        <v>0.14000000000000001</v>
      </c>
      <c r="C234" s="2">
        <v>2</v>
      </c>
      <c r="D234" s="2" t="s">
        <v>612</v>
      </c>
      <c r="E234" s="2" t="s">
        <v>610</v>
      </c>
      <c r="F234" s="2" t="s">
        <v>415</v>
      </c>
      <c r="G234" s="51" t="s">
        <v>566</v>
      </c>
    </row>
    <row r="235" spans="1:7" ht="12.5">
      <c r="A235" s="2">
        <v>1.9</v>
      </c>
      <c r="B235" s="2">
        <v>0.1</v>
      </c>
      <c r="C235" s="2">
        <v>2</v>
      </c>
      <c r="D235" s="2" t="s">
        <v>613</v>
      </c>
      <c r="E235" s="2" t="s">
        <v>610</v>
      </c>
      <c r="F235" s="2" t="s">
        <v>415</v>
      </c>
      <c r="G235" s="51" t="s">
        <v>566</v>
      </c>
    </row>
    <row r="236" spans="1:7" ht="12.5">
      <c r="A236" s="2">
        <v>1.29</v>
      </c>
      <c r="B236" s="2">
        <v>0.09</v>
      </c>
      <c r="C236" s="2">
        <v>2</v>
      </c>
      <c r="D236" s="2" t="s">
        <v>614</v>
      </c>
      <c r="E236" s="2" t="s">
        <v>610</v>
      </c>
      <c r="F236" s="2" t="s">
        <v>415</v>
      </c>
      <c r="G236" s="51" t="s">
        <v>566</v>
      </c>
    </row>
    <row r="237" spans="1:7" ht="12.5">
      <c r="A237" s="2">
        <v>1.92</v>
      </c>
      <c r="B237" s="2">
        <v>0.13</v>
      </c>
      <c r="C237" s="2">
        <v>2</v>
      </c>
      <c r="D237" s="2" t="s">
        <v>615</v>
      </c>
      <c r="E237" s="2" t="s">
        <v>610</v>
      </c>
      <c r="F237" s="2" t="s">
        <v>415</v>
      </c>
      <c r="G237" s="51" t="s">
        <v>566</v>
      </c>
    </row>
    <row r="238" spans="1:7" ht="12.5">
      <c r="A238" s="2">
        <v>2.17</v>
      </c>
      <c r="B238" s="2">
        <v>0.1</v>
      </c>
      <c r="C238" s="2">
        <v>2</v>
      </c>
      <c r="D238" s="2" t="s">
        <v>616</v>
      </c>
      <c r="E238" s="2" t="s">
        <v>610</v>
      </c>
      <c r="F238" s="2" t="s">
        <v>415</v>
      </c>
      <c r="G238" s="51" t="s">
        <v>566</v>
      </c>
    </row>
    <row r="239" spans="1:7" ht="12.5">
      <c r="A239" s="2">
        <v>2.64</v>
      </c>
      <c r="B239" s="2">
        <v>0.21</v>
      </c>
      <c r="C239" s="2">
        <v>2</v>
      </c>
      <c r="D239" s="2" t="s">
        <v>617</v>
      </c>
      <c r="E239" s="2" t="s">
        <v>610</v>
      </c>
      <c r="F239" s="2" t="s">
        <v>415</v>
      </c>
      <c r="G239" s="51" t="s">
        <v>566</v>
      </c>
    </row>
    <row r="240" spans="1:7" ht="12.5">
      <c r="A240" s="2">
        <v>2.5099999999999998</v>
      </c>
      <c r="B240" s="2">
        <v>0.14000000000000001</v>
      </c>
      <c r="C240" s="2">
        <v>2</v>
      </c>
      <c r="D240" s="2" t="s">
        <v>618</v>
      </c>
      <c r="E240" s="2" t="s">
        <v>610</v>
      </c>
      <c r="F240" s="2" t="s">
        <v>415</v>
      </c>
      <c r="G240" s="51" t="s">
        <v>566</v>
      </c>
    </row>
    <row r="241" spans="1:7" ht="12.5">
      <c r="A241" s="2">
        <v>2.23</v>
      </c>
      <c r="B241" s="2">
        <v>0.25</v>
      </c>
      <c r="C241" s="2">
        <v>2</v>
      </c>
      <c r="D241" s="2" t="s">
        <v>619</v>
      </c>
      <c r="E241" s="2" t="s">
        <v>610</v>
      </c>
      <c r="F241" s="2" t="s">
        <v>415</v>
      </c>
      <c r="G241" s="51" t="s">
        <v>566</v>
      </c>
    </row>
    <row r="242" spans="1:7" ht="12.5">
      <c r="A242" s="2">
        <v>2.59</v>
      </c>
      <c r="B242" s="2">
        <v>0.09</v>
      </c>
      <c r="C242" s="2">
        <v>2</v>
      </c>
      <c r="D242" s="2" t="s">
        <v>620</v>
      </c>
      <c r="E242" s="2" t="s">
        <v>610</v>
      </c>
      <c r="F242" s="2" t="s">
        <v>415</v>
      </c>
      <c r="G242" s="51" t="s">
        <v>566</v>
      </c>
    </row>
    <row r="243" spans="1:7" ht="12.5">
      <c r="A243" s="2">
        <v>2.72</v>
      </c>
      <c r="B243" s="2">
        <v>7.0000000000000007E-2</v>
      </c>
      <c r="C243" s="2">
        <v>2</v>
      </c>
      <c r="D243" s="2" t="s">
        <v>621</v>
      </c>
      <c r="E243" s="2" t="s">
        <v>610</v>
      </c>
      <c r="F243" s="2" t="s">
        <v>415</v>
      </c>
      <c r="G243" s="51" t="s">
        <v>566</v>
      </c>
    </row>
    <row r="244" spans="1:7" ht="12.5">
      <c r="A244" s="2">
        <v>2.68</v>
      </c>
      <c r="B244" s="2">
        <v>0.08</v>
      </c>
      <c r="C244" s="2">
        <v>2</v>
      </c>
      <c r="D244" s="2" t="s">
        <v>622</v>
      </c>
      <c r="E244" s="2" t="s">
        <v>610</v>
      </c>
      <c r="F244" s="2" t="s">
        <v>415</v>
      </c>
      <c r="G244" s="51" t="s">
        <v>566</v>
      </c>
    </row>
    <row r="245" spans="1:7" ht="12.5">
      <c r="A245" s="2">
        <v>2.37</v>
      </c>
      <c r="B245" s="2">
        <v>0.13</v>
      </c>
      <c r="C245" s="2">
        <v>2</v>
      </c>
      <c r="D245" s="2" t="s">
        <v>623</v>
      </c>
      <c r="E245" s="2" t="s">
        <v>610</v>
      </c>
      <c r="F245" s="2" t="s">
        <v>415</v>
      </c>
      <c r="G245" s="51" t="s">
        <v>566</v>
      </c>
    </row>
    <row r="246" spans="1:7" ht="12.5">
      <c r="A246" s="2">
        <v>1.3</v>
      </c>
      <c r="B246" s="2">
        <v>0.1</v>
      </c>
      <c r="C246" s="2">
        <v>2</v>
      </c>
      <c r="D246" s="2" t="s">
        <v>624</v>
      </c>
      <c r="E246" s="2" t="s">
        <v>625</v>
      </c>
      <c r="F246" s="2" t="s">
        <v>415</v>
      </c>
      <c r="G246" s="51" t="s">
        <v>626</v>
      </c>
    </row>
    <row r="247" spans="1:7" ht="12.5">
      <c r="A247" s="2">
        <v>1.8</v>
      </c>
      <c r="B247" s="2">
        <v>0.1</v>
      </c>
      <c r="C247" s="2">
        <v>2</v>
      </c>
      <c r="D247" s="2" t="s">
        <v>624</v>
      </c>
      <c r="E247" s="2" t="s">
        <v>627</v>
      </c>
      <c r="F247" s="2" t="s">
        <v>415</v>
      </c>
      <c r="G247" s="51" t="s">
        <v>626</v>
      </c>
    </row>
    <row r="248" spans="1:7" ht="12.5">
      <c r="A248" s="2">
        <v>1.5</v>
      </c>
      <c r="B248" s="2">
        <v>0.1</v>
      </c>
      <c r="C248" s="2">
        <v>2</v>
      </c>
      <c r="D248" s="2" t="str">
        <f t="shared" ref="D248:D274" si="8">D247</f>
        <v>Ding et al., 2011, doi:10.1016/j.gca.2011.07.040</v>
      </c>
      <c r="E248" s="2" t="s">
        <v>628</v>
      </c>
      <c r="F248" s="2" t="s">
        <v>415</v>
      </c>
      <c r="G248" s="51" t="s">
        <v>626</v>
      </c>
    </row>
    <row r="249" spans="1:7" ht="12.5">
      <c r="A249" s="2">
        <v>1.2</v>
      </c>
      <c r="B249" s="2">
        <v>0.1</v>
      </c>
      <c r="C249" s="2">
        <v>2</v>
      </c>
      <c r="D249" s="2" t="str">
        <f t="shared" si="8"/>
        <v>Ding et al., 2011, doi:10.1016/j.gca.2011.07.040</v>
      </c>
      <c r="E249" s="2" t="s">
        <v>629</v>
      </c>
      <c r="F249" s="2" t="s">
        <v>415</v>
      </c>
      <c r="G249" s="51" t="s">
        <v>626</v>
      </c>
    </row>
    <row r="250" spans="1:7" ht="12.5">
      <c r="A250" s="2">
        <v>1.2</v>
      </c>
      <c r="B250" s="2">
        <v>0.1</v>
      </c>
      <c r="C250" s="2">
        <v>2</v>
      </c>
      <c r="D250" s="2" t="str">
        <f t="shared" si="8"/>
        <v>Ding et al., 2011, doi:10.1016/j.gca.2011.07.040</v>
      </c>
      <c r="E250" s="2" t="s">
        <v>630</v>
      </c>
      <c r="F250" s="2" t="s">
        <v>415</v>
      </c>
      <c r="G250" s="51" t="s">
        <v>626</v>
      </c>
    </row>
    <row r="251" spans="1:7" ht="12.5">
      <c r="A251" s="2">
        <v>0.5</v>
      </c>
      <c r="B251" s="2">
        <v>0.1</v>
      </c>
      <c r="C251" s="2">
        <v>2</v>
      </c>
      <c r="D251" s="2" t="str">
        <f t="shared" si="8"/>
        <v>Ding et al., 2011, doi:10.1016/j.gca.2011.07.040</v>
      </c>
      <c r="E251" s="2" t="s">
        <v>631</v>
      </c>
      <c r="F251" s="2" t="s">
        <v>415</v>
      </c>
      <c r="G251" s="51" t="s">
        <v>626</v>
      </c>
    </row>
    <row r="252" spans="1:7" ht="12.5">
      <c r="A252" s="2">
        <v>0.8</v>
      </c>
      <c r="B252" s="2">
        <v>0.1</v>
      </c>
      <c r="C252" s="2">
        <v>2</v>
      </c>
      <c r="D252" s="2" t="str">
        <f t="shared" si="8"/>
        <v>Ding et al., 2011, doi:10.1016/j.gca.2011.07.040</v>
      </c>
      <c r="E252" s="2" t="s">
        <v>632</v>
      </c>
      <c r="F252" s="2" t="s">
        <v>415</v>
      </c>
      <c r="G252" s="51" t="s">
        <v>626</v>
      </c>
    </row>
    <row r="253" spans="1:7" ht="12.5">
      <c r="A253" s="2">
        <v>1</v>
      </c>
      <c r="B253" s="2">
        <v>0.1</v>
      </c>
      <c r="C253" s="2">
        <v>2</v>
      </c>
      <c r="D253" s="2" t="str">
        <f t="shared" si="8"/>
        <v>Ding et al., 2011, doi:10.1016/j.gca.2011.07.040</v>
      </c>
      <c r="E253" s="2" t="s">
        <v>633</v>
      </c>
      <c r="F253" s="2" t="s">
        <v>415</v>
      </c>
      <c r="G253" s="51" t="s">
        <v>626</v>
      </c>
    </row>
    <row r="254" spans="1:7" ht="12.5">
      <c r="A254" s="2">
        <v>0.4</v>
      </c>
      <c r="B254" s="2">
        <v>0.1</v>
      </c>
      <c r="C254" s="2">
        <v>2</v>
      </c>
      <c r="D254" s="2" t="str">
        <f t="shared" si="8"/>
        <v>Ding et al., 2011, doi:10.1016/j.gca.2011.07.040</v>
      </c>
      <c r="E254" s="2" t="s">
        <v>634</v>
      </c>
      <c r="F254" s="2" t="s">
        <v>415</v>
      </c>
      <c r="G254" s="51" t="s">
        <v>626</v>
      </c>
    </row>
    <row r="255" spans="1:7" ht="12.5">
      <c r="A255" s="2">
        <v>0.5</v>
      </c>
      <c r="B255" s="2">
        <v>0.1</v>
      </c>
      <c r="C255" s="2">
        <v>2</v>
      </c>
      <c r="D255" s="2" t="str">
        <f t="shared" si="8"/>
        <v>Ding et al., 2011, doi:10.1016/j.gca.2011.07.040</v>
      </c>
      <c r="E255" s="2" t="s">
        <v>635</v>
      </c>
      <c r="F255" s="2" t="s">
        <v>415</v>
      </c>
      <c r="G255" s="51" t="s">
        <v>626</v>
      </c>
    </row>
    <row r="256" spans="1:7" ht="12.5">
      <c r="A256" s="2">
        <v>1</v>
      </c>
      <c r="B256" s="2">
        <v>0.1</v>
      </c>
      <c r="C256" s="2">
        <v>2</v>
      </c>
      <c r="D256" s="2" t="str">
        <f t="shared" si="8"/>
        <v>Ding et al., 2011, doi:10.1016/j.gca.2011.07.040</v>
      </c>
      <c r="E256" s="2" t="s">
        <v>636</v>
      </c>
      <c r="F256" s="2" t="s">
        <v>415</v>
      </c>
      <c r="G256" s="51" t="s">
        <v>626</v>
      </c>
    </row>
    <row r="257" spans="1:28" ht="12.5">
      <c r="A257" s="2">
        <v>1</v>
      </c>
      <c r="B257" s="2">
        <v>0.1</v>
      </c>
      <c r="C257" s="2">
        <v>2</v>
      </c>
      <c r="D257" s="2" t="str">
        <f t="shared" si="8"/>
        <v>Ding et al., 2011, doi:10.1016/j.gca.2011.07.040</v>
      </c>
      <c r="E257" s="2" t="s">
        <v>637</v>
      </c>
      <c r="F257" s="2" t="s">
        <v>415</v>
      </c>
      <c r="G257" s="51" t="s">
        <v>626</v>
      </c>
    </row>
    <row r="258" spans="1:28" ht="12.5">
      <c r="A258" s="2">
        <v>1.1000000000000001</v>
      </c>
      <c r="B258" s="2">
        <v>0.1</v>
      </c>
      <c r="C258" s="2">
        <v>2</v>
      </c>
      <c r="D258" s="2" t="str">
        <f t="shared" si="8"/>
        <v>Ding et al., 2011, doi:10.1016/j.gca.2011.07.040</v>
      </c>
      <c r="E258" s="2" t="s">
        <v>638</v>
      </c>
      <c r="F258" s="2" t="s">
        <v>415</v>
      </c>
      <c r="G258" s="51" t="s">
        <v>626</v>
      </c>
    </row>
    <row r="259" spans="1:28" ht="12.5">
      <c r="A259" s="2">
        <v>0.8</v>
      </c>
      <c r="B259" s="2">
        <v>0.1</v>
      </c>
      <c r="C259" s="2">
        <v>2</v>
      </c>
      <c r="D259" s="2" t="str">
        <f t="shared" si="8"/>
        <v>Ding et al., 2011, doi:10.1016/j.gca.2011.07.040</v>
      </c>
      <c r="E259" s="2" t="s">
        <v>639</v>
      </c>
      <c r="F259" s="2" t="s">
        <v>415</v>
      </c>
      <c r="G259" s="51" t="s">
        <v>626</v>
      </c>
    </row>
    <row r="260" spans="1:28" ht="12.5">
      <c r="A260" s="2">
        <v>0.8</v>
      </c>
      <c r="B260" s="2">
        <v>0.1</v>
      </c>
      <c r="C260" s="2">
        <v>2</v>
      </c>
      <c r="D260" s="2" t="str">
        <f t="shared" si="8"/>
        <v>Ding et al., 2011, doi:10.1016/j.gca.2011.07.040</v>
      </c>
      <c r="E260" s="2" t="s">
        <v>640</v>
      </c>
      <c r="F260" s="2" t="s">
        <v>415</v>
      </c>
      <c r="G260" s="51" t="s">
        <v>626</v>
      </c>
    </row>
    <row r="261" spans="1:28" ht="12.5">
      <c r="A261" s="2">
        <v>1.2</v>
      </c>
      <c r="B261" s="2">
        <v>0.1</v>
      </c>
      <c r="C261" s="2">
        <v>2</v>
      </c>
      <c r="D261" s="2" t="str">
        <f t="shared" si="8"/>
        <v>Ding et al., 2011, doi:10.1016/j.gca.2011.07.040</v>
      </c>
      <c r="E261" s="2" t="s">
        <v>641</v>
      </c>
      <c r="F261" s="2" t="s">
        <v>415</v>
      </c>
      <c r="G261" s="51" t="s">
        <v>626</v>
      </c>
    </row>
    <row r="262" spans="1:28" ht="12.5">
      <c r="A262" s="2">
        <v>1.1000000000000001</v>
      </c>
      <c r="B262" s="2">
        <v>0.1</v>
      </c>
      <c r="C262" s="2">
        <v>2</v>
      </c>
      <c r="D262" s="2" t="str">
        <f t="shared" si="8"/>
        <v>Ding et al., 2011, doi:10.1016/j.gca.2011.07.040</v>
      </c>
      <c r="E262" s="2" t="s">
        <v>642</v>
      </c>
      <c r="F262" s="2" t="s">
        <v>415</v>
      </c>
      <c r="G262" s="51" t="s">
        <v>626</v>
      </c>
    </row>
    <row r="263" spans="1:28" ht="12.5">
      <c r="A263" s="2">
        <v>1.6</v>
      </c>
      <c r="B263" s="2">
        <v>0.1</v>
      </c>
      <c r="C263" s="2">
        <v>2</v>
      </c>
      <c r="D263" s="2" t="str">
        <f t="shared" si="8"/>
        <v>Ding et al., 2011, doi:10.1016/j.gca.2011.07.040</v>
      </c>
      <c r="E263" s="2" t="s">
        <v>643</v>
      </c>
      <c r="F263" s="2" t="s">
        <v>415</v>
      </c>
      <c r="G263" s="51" t="s">
        <v>626</v>
      </c>
    </row>
    <row r="264" spans="1:28" ht="12.5">
      <c r="A264" s="2">
        <v>1.8</v>
      </c>
      <c r="B264" s="2">
        <v>0.1</v>
      </c>
      <c r="C264" s="2">
        <v>2</v>
      </c>
      <c r="D264" s="2" t="str">
        <f t="shared" si="8"/>
        <v>Ding et al., 2011, doi:10.1016/j.gca.2011.07.040</v>
      </c>
      <c r="E264" s="2" t="s">
        <v>644</v>
      </c>
      <c r="F264" s="2" t="s">
        <v>415</v>
      </c>
      <c r="G264" s="51" t="s">
        <v>626</v>
      </c>
    </row>
    <row r="265" spans="1:28" ht="12.5">
      <c r="A265" s="2">
        <v>2.5</v>
      </c>
      <c r="B265" s="2">
        <v>0.1</v>
      </c>
      <c r="C265" s="2">
        <v>2</v>
      </c>
      <c r="D265" s="2" t="str">
        <f t="shared" si="8"/>
        <v>Ding et al., 2011, doi:10.1016/j.gca.2011.07.040</v>
      </c>
      <c r="E265" s="2" t="s">
        <v>645</v>
      </c>
      <c r="F265" s="2" t="s">
        <v>415</v>
      </c>
      <c r="G265" s="51" t="s">
        <v>626</v>
      </c>
    </row>
    <row r="266" spans="1:28" ht="12.5">
      <c r="A266" s="2">
        <v>1.5</v>
      </c>
      <c r="B266" s="2">
        <v>0.1</v>
      </c>
      <c r="C266" s="2">
        <v>2</v>
      </c>
      <c r="D266" s="2" t="str">
        <f t="shared" si="8"/>
        <v>Ding et al., 2011, doi:10.1016/j.gca.2011.07.040</v>
      </c>
      <c r="E266" s="2" t="s">
        <v>646</v>
      </c>
      <c r="F266" s="2" t="s">
        <v>415</v>
      </c>
      <c r="G266" s="51" t="s">
        <v>626</v>
      </c>
    </row>
    <row r="267" spans="1:28" ht="12.5">
      <c r="A267" s="2">
        <v>1.8</v>
      </c>
      <c r="B267" s="2">
        <v>0.1</v>
      </c>
      <c r="C267" s="2">
        <v>2</v>
      </c>
      <c r="D267" s="2" t="str">
        <f t="shared" si="8"/>
        <v>Ding et al., 2011, doi:10.1016/j.gca.2011.07.040</v>
      </c>
      <c r="E267" s="2" t="s">
        <v>647</v>
      </c>
      <c r="F267" s="2" t="s">
        <v>415</v>
      </c>
      <c r="G267" s="51" t="s">
        <v>626</v>
      </c>
    </row>
    <row r="268" spans="1:28" ht="12.5">
      <c r="A268" s="13">
        <v>1.7</v>
      </c>
      <c r="B268" s="13">
        <v>0.1</v>
      </c>
      <c r="C268" s="13">
        <v>2</v>
      </c>
      <c r="D268" s="13" t="str">
        <f t="shared" si="8"/>
        <v>Ding et al., 2011, doi:10.1016/j.gca.2011.07.040</v>
      </c>
      <c r="E268" s="13" t="s">
        <v>648</v>
      </c>
      <c r="F268" s="13" t="s">
        <v>432</v>
      </c>
      <c r="G268" s="51" t="s">
        <v>626</v>
      </c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ht="12.5">
      <c r="A269" s="13">
        <v>1.3</v>
      </c>
      <c r="B269" s="13">
        <v>0.1</v>
      </c>
      <c r="C269" s="13">
        <v>2</v>
      </c>
      <c r="D269" s="13" t="str">
        <f t="shared" si="8"/>
        <v>Ding et al., 2011, doi:10.1016/j.gca.2011.07.040</v>
      </c>
      <c r="E269" s="13" t="s">
        <v>649</v>
      </c>
      <c r="F269" s="13" t="s">
        <v>432</v>
      </c>
      <c r="G269" s="51" t="s">
        <v>626</v>
      </c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ht="12.5">
      <c r="A270" s="13">
        <v>2.1</v>
      </c>
      <c r="B270" s="13">
        <v>0.1</v>
      </c>
      <c r="C270" s="13">
        <v>2</v>
      </c>
      <c r="D270" s="13" t="str">
        <f t="shared" si="8"/>
        <v>Ding et al., 2011, doi:10.1016/j.gca.2011.07.040</v>
      </c>
      <c r="E270" s="13" t="s">
        <v>650</v>
      </c>
      <c r="F270" s="13" t="s">
        <v>432</v>
      </c>
      <c r="G270" s="51" t="s">
        <v>626</v>
      </c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ht="12.5">
      <c r="A271" s="2">
        <v>1.1000000000000001</v>
      </c>
      <c r="B271" s="2">
        <v>0.1</v>
      </c>
      <c r="C271" s="2">
        <v>2</v>
      </c>
      <c r="D271" s="2" t="str">
        <f t="shared" si="8"/>
        <v>Ding et al., 2011, doi:10.1016/j.gca.2011.07.040</v>
      </c>
      <c r="E271" s="2" t="s">
        <v>651</v>
      </c>
      <c r="F271" s="2" t="s">
        <v>415</v>
      </c>
      <c r="G271" s="51" t="s">
        <v>626</v>
      </c>
    </row>
    <row r="272" spans="1:28" ht="12.5">
      <c r="A272" s="2">
        <v>0.8</v>
      </c>
      <c r="B272" s="2">
        <v>0.1</v>
      </c>
      <c r="C272" s="2">
        <v>2</v>
      </c>
      <c r="D272" s="2" t="str">
        <f t="shared" si="8"/>
        <v>Ding et al., 2011, doi:10.1016/j.gca.2011.07.040</v>
      </c>
      <c r="E272" s="2" t="s">
        <v>652</v>
      </c>
      <c r="F272" s="2" t="s">
        <v>415</v>
      </c>
      <c r="G272" s="51" t="s">
        <v>626</v>
      </c>
    </row>
    <row r="273" spans="1:7" ht="12.5">
      <c r="A273" s="2">
        <v>0.9</v>
      </c>
      <c r="B273" s="2">
        <v>0.1</v>
      </c>
      <c r="C273" s="2">
        <v>2</v>
      </c>
      <c r="D273" s="2" t="str">
        <f t="shared" si="8"/>
        <v>Ding et al., 2011, doi:10.1016/j.gca.2011.07.040</v>
      </c>
      <c r="E273" s="2" t="s">
        <v>653</v>
      </c>
      <c r="F273" s="2" t="s">
        <v>415</v>
      </c>
      <c r="G273" s="51" t="s">
        <v>626</v>
      </c>
    </row>
    <row r="274" spans="1:7" ht="12.5">
      <c r="A274" s="2">
        <v>1.7</v>
      </c>
      <c r="B274" s="2">
        <v>0.1</v>
      </c>
      <c r="C274" s="2">
        <v>2</v>
      </c>
      <c r="D274" s="2" t="str">
        <f t="shared" si="8"/>
        <v>Ding et al., 2011, doi:10.1016/j.gca.2011.07.040</v>
      </c>
      <c r="E274" s="2" t="s">
        <v>654</v>
      </c>
      <c r="F274" s="2" t="s">
        <v>415</v>
      </c>
      <c r="G274" s="51" t="s">
        <v>626</v>
      </c>
    </row>
    <row r="275" spans="1:7" ht="12.5">
      <c r="A275" s="2">
        <v>0.7</v>
      </c>
      <c r="B275" s="2">
        <v>0.1</v>
      </c>
      <c r="C275" s="2">
        <v>2</v>
      </c>
      <c r="D275" s="2" t="s">
        <v>655</v>
      </c>
      <c r="E275" s="2" t="s">
        <v>656</v>
      </c>
      <c r="F275" s="2" t="s">
        <v>415</v>
      </c>
      <c r="G275" s="51" t="s">
        <v>657</v>
      </c>
    </row>
    <row r="276" spans="1:7" ht="12.5">
      <c r="A276" s="2">
        <v>1.2</v>
      </c>
      <c r="B276" s="2">
        <v>0.1</v>
      </c>
      <c r="C276" s="2">
        <v>2</v>
      </c>
      <c r="D276" s="2" t="str">
        <f t="shared" ref="D276:D291" si="9">D275</f>
        <v>Ding et al., 2004, doi:10.1016/S0016-7037(03)00264-3</v>
      </c>
      <c r="E276" s="2" t="s">
        <v>658</v>
      </c>
      <c r="F276" s="2" t="s">
        <v>415</v>
      </c>
      <c r="G276" s="51" t="s">
        <v>657</v>
      </c>
    </row>
    <row r="277" spans="1:7" ht="12.5">
      <c r="A277" s="2">
        <v>1.2</v>
      </c>
      <c r="B277" s="2">
        <v>0.1</v>
      </c>
      <c r="C277" s="2">
        <v>2</v>
      </c>
      <c r="D277" s="2" t="str">
        <f t="shared" si="9"/>
        <v>Ding et al., 2004, doi:10.1016/S0016-7037(03)00264-3</v>
      </c>
      <c r="E277" s="2" t="s">
        <v>659</v>
      </c>
      <c r="F277" s="2" t="s">
        <v>415</v>
      </c>
      <c r="G277" s="51" t="s">
        <v>657</v>
      </c>
    </row>
    <row r="278" spans="1:7" ht="12.5">
      <c r="A278" s="2">
        <v>1.9</v>
      </c>
      <c r="B278" s="2">
        <v>0.1</v>
      </c>
      <c r="C278" s="2">
        <v>2</v>
      </c>
      <c r="D278" s="2" t="str">
        <f t="shared" si="9"/>
        <v>Ding et al., 2004, doi:10.1016/S0016-7037(03)00264-3</v>
      </c>
      <c r="E278" s="2" t="s">
        <v>660</v>
      </c>
      <c r="F278" s="2" t="s">
        <v>415</v>
      </c>
      <c r="G278" s="51" t="s">
        <v>657</v>
      </c>
    </row>
    <row r="279" spans="1:7" ht="12.5">
      <c r="A279" s="2">
        <v>2.9</v>
      </c>
      <c r="B279" s="2">
        <v>0.1</v>
      </c>
      <c r="C279" s="2">
        <v>2</v>
      </c>
      <c r="D279" s="2" t="str">
        <f t="shared" si="9"/>
        <v>Ding et al., 2004, doi:10.1016/S0016-7037(03)00264-3</v>
      </c>
      <c r="E279" s="2" t="s">
        <v>661</v>
      </c>
      <c r="F279" s="2" t="s">
        <v>415</v>
      </c>
      <c r="G279" s="51" t="s">
        <v>657</v>
      </c>
    </row>
    <row r="280" spans="1:7" ht="12.5">
      <c r="A280" s="2">
        <v>2</v>
      </c>
      <c r="B280" s="2">
        <v>0.1</v>
      </c>
      <c r="C280" s="2">
        <v>2</v>
      </c>
      <c r="D280" s="2" t="str">
        <f t="shared" si="9"/>
        <v>Ding et al., 2004, doi:10.1016/S0016-7037(03)00264-3</v>
      </c>
      <c r="E280" s="2" t="s">
        <v>662</v>
      </c>
      <c r="F280" s="2" t="s">
        <v>415</v>
      </c>
      <c r="G280" s="51" t="s">
        <v>657</v>
      </c>
    </row>
    <row r="281" spans="1:7" ht="12.5">
      <c r="A281" s="2">
        <v>3.2</v>
      </c>
      <c r="B281" s="2">
        <v>0.1</v>
      </c>
      <c r="C281" s="2">
        <v>2</v>
      </c>
      <c r="D281" s="2" t="str">
        <f t="shared" si="9"/>
        <v>Ding et al., 2004, doi:10.1016/S0016-7037(03)00264-3</v>
      </c>
      <c r="E281" s="2" t="s">
        <v>663</v>
      </c>
      <c r="F281" s="2" t="s">
        <v>415</v>
      </c>
      <c r="G281" s="51" t="s">
        <v>657</v>
      </c>
    </row>
    <row r="282" spans="1:7" ht="12.5">
      <c r="A282" s="2">
        <v>2</v>
      </c>
      <c r="B282" s="2">
        <v>0.1</v>
      </c>
      <c r="C282" s="2">
        <v>2</v>
      </c>
      <c r="D282" s="2" t="str">
        <f t="shared" si="9"/>
        <v>Ding et al., 2004, doi:10.1016/S0016-7037(03)00264-3</v>
      </c>
      <c r="E282" s="2" t="s">
        <v>664</v>
      </c>
      <c r="F282" s="2" t="s">
        <v>415</v>
      </c>
      <c r="G282" s="51" t="s">
        <v>657</v>
      </c>
    </row>
    <row r="283" spans="1:7" ht="12.5">
      <c r="A283" s="2">
        <v>1.5</v>
      </c>
      <c r="B283" s="2">
        <v>0.1</v>
      </c>
      <c r="C283" s="2">
        <v>2</v>
      </c>
      <c r="D283" s="2" t="str">
        <f t="shared" si="9"/>
        <v>Ding et al., 2004, doi:10.1016/S0016-7037(03)00264-3</v>
      </c>
      <c r="E283" s="2" t="s">
        <v>665</v>
      </c>
      <c r="F283" s="2" t="s">
        <v>415</v>
      </c>
      <c r="G283" s="51" t="s">
        <v>657</v>
      </c>
    </row>
    <row r="284" spans="1:7" ht="12.5">
      <c r="A284" s="2">
        <v>2.7</v>
      </c>
      <c r="B284" s="2">
        <v>0.1</v>
      </c>
      <c r="C284" s="2">
        <v>2</v>
      </c>
      <c r="D284" s="2" t="str">
        <f t="shared" si="9"/>
        <v>Ding et al., 2004, doi:10.1016/S0016-7037(03)00264-3</v>
      </c>
      <c r="E284" s="2" t="s">
        <v>666</v>
      </c>
      <c r="F284" s="2" t="s">
        <v>415</v>
      </c>
      <c r="G284" s="51" t="s">
        <v>657</v>
      </c>
    </row>
    <row r="285" spans="1:7" ht="12.5">
      <c r="A285" s="2">
        <v>1.8</v>
      </c>
      <c r="B285" s="2">
        <v>0.1</v>
      </c>
      <c r="C285" s="2">
        <v>2</v>
      </c>
      <c r="D285" s="2" t="str">
        <f t="shared" si="9"/>
        <v>Ding et al., 2004, doi:10.1016/S0016-7037(03)00264-3</v>
      </c>
      <c r="E285" s="2" t="s">
        <v>667</v>
      </c>
      <c r="F285" s="2" t="s">
        <v>415</v>
      </c>
      <c r="G285" s="51" t="s">
        <v>657</v>
      </c>
    </row>
    <row r="286" spans="1:7" ht="12.5">
      <c r="A286" s="2">
        <v>2.1</v>
      </c>
      <c r="B286" s="2">
        <v>0.1</v>
      </c>
      <c r="C286" s="2">
        <v>2</v>
      </c>
      <c r="D286" s="2" t="str">
        <f t="shared" si="9"/>
        <v>Ding et al., 2004, doi:10.1016/S0016-7037(03)00264-3</v>
      </c>
      <c r="E286" s="2" t="s">
        <v>668</v>
      </c>
      <c r="F286" s="2" t="s">
        <v>415</v>
      </c>
      <c r="G286" s="51" t="s">
        <v>657</v>
      </c>
    </row>
    <row r="287" spans="1:7" ht="12.5">
      <c r="A287" s="2">
        <v>2.1</v>
      </c>
      <c r="B287" s="2">
        <v>0.1</v>
      </c>
      <c r="C287" s="2">
        <v>2</v>
      </c>
      <c r="D287" s="2" t="str">
        <f t="shared" si="9"/>
        <v>Ding et al., 2004, doi:10.1016/S0016-7037(03)00264-3</v>
      </c>
      <c r="E287" s="2" t="s">
        <v>669</v>
      </c>
      <c r="F287" s="2" t="s">
        <v>415</v>
      </c>
      <c r="G287" s="51" t="s">
        <v>657</v>
      </c>
    </row>
    <row r="288" spans="1:7" ht="12.5">
      <c r="A288" s="2">
        <v>3.4</v>
      </c>
      <c r="B288" s="2">
        <v>0.1</v>
      </c>
      <c r="C288" s="2">
        <v>2</v>
      </c>
      <c r="D288" s="2" t="str">
        <f t="shared" si="9"/>
        <v>Ding et al., 2004, doi:10.1016/S0016-7037(03)00264-3</v>
      </c>
      <c r="E288" s="2" t="s">
        <v>670</v>
      </c>
      <c r="F288" s="2" t="s">
        <v>415</v>
      </c>
      <c r="G288" s="51" t="s">
        <v>657</v>
      </c>
    </row>
    <row r="289" spans="1:28" ht="12.5">
      <c r="A289" s="13">
        <v>2.2000000000000002</v>
      </c>
      <c r="B289" s="13">
        <v>0.1</v>
      </c>
      <c r="C289" s="13">
        <v>2</v>
      </c>
      <c r="D289" s="13" t="str">
        <f t="shared" si="9"/>
        <v>Ding et al., 2004, doi:10.1016/S0016-7037(03)00264-3</v>
      </c>
      <c r="E289" s="13" t="s">
        <v>671</v>
      </c>
      <c r="F289" s="13" t="s">
        <v>432</v>
      </c>
      <c r="G289" s="51" t="s">
        <v>657</v>
      </c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ht="12.5">
      <c r="A290" s="13">
        <v>2.2999999999999998</v>
      </c>
      <c r="B290" s="13">
        <v>0.1</v>
      </c>
      <c r="C290" s="13">
        <v>2</v>
      </c>
      <c r="D290" s="13" t="str">
        <f t="shared" si="9"/>
        <v>Ding et al., 2004, doi:10.1016/S0016-7037(03)00264-3</v>
      </c>
      <c r="E290" s="13" t="s">
        <v>672</v>
      </c>
      <c r="F290" s="13" t="s">
        <v>432</v>
      </c>
      <c r="G290" s="51" t="s">
        <v>657</v>
      </c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ht="12.5">
      <c r="A291" s="13">
        <v>3</v>
      </c>
      <c r="B291" s="13">
        <v>0.1</v>
      </c>
      <c r="C291" s="13">
        <v>2</v>
      </c>
      <c r="D291" s="13" t="str">
        <f t="shared" si="9"/>
        <v>Ding et al., 2004, doi:10.1016/S0016-7037(03)00264-3</v>
      </c>
      <c r="E291" s="13" t="s">
        <v>673</v>
      </c>
      <c r="F291" s="13" t="s">
        <v>432</v>
      </c>
      <c r="G291" s="51" t="s">
        <v>657</v>
      </c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ht="12.5">
      <c r="A292" s="2">
        <v>1.79</v>
      </c>
      <c r="B292" s="2">
        <v>0.01</v>
      </c>
      <c r="C292" s="2">
        <v>2</v>
      </c>
      <c r="D292" s="2" t="s">
        <v>37</v>
      </c>
      <c r="E292" s="2" t="s">
        <v>674</v>
      </c>
      <c r="F292" s="2" t="s">
        <v>440</v>
      </c>
      <c r="G292" s="51" t="s">
        <v>657</v>
      </c>
      <c r="H292" s="2" t="s">
        <v>563</v>
      </c>
    </row>
    <row r="293" spans="1:28" ht="12.5">
      <c r="A293" s="2">
        <v>1.79</v>
      </c>
      <c r="B293" s="2">
        <v>0.04</v>
      </c>
      <c r="C293" s="2">
        <v>2</v>
      </c>
      <c r="D293" s="2" t="s">
        <v>37</v>
      </c>
      <c r="E293" s="2" t="s">
        <v>674</v>
      </c>
      <c r="F293" s="2" t="s">
        <v>440</v>
      </c>
      <c r="G293" s="51" t="s">
        <v>657</v>
      </c>
      <c r="H293" s="2" t="s">
        <v>563</v>
      </c>
    </row>
    <row r="294" spans="1:28" ht="12.5">
      <c r="A294" s="2">
        <v>1.7</v>
      </c>
      <c r="B294" s="2">
        <v>0.03</v>
      </c>
      <c r="C294" s="2">
        <v>2</v>
      </c>
      <c r="D294" s="2" t="s">
        <v>37</v>
      </c>
      <c r="E294" s="2" t="s">
        <v>674</v>
      </c>
      <c r="F294" s="2" t="s">
        <v>440</v>
      </c>
      <c r="G294" s="51" t="s">
        <v>657</v>
      </c>
      <c r="H294" s="2" t="s">
        <v>563</v>
      </c>
    </row>
    <row r="295" spans="1:28" ht="12.5">
      <c r="A295" s="2">
        <v>1.89</v>
      </c>
      <c r="B295" s="2">
        <v>0.13</v>
      </c>
      <c r="C295" s="2">
        <v>2</v>
      </c>
      <c r="D295" s="2" t="s">
        <v>37</v>
      </c>
      <c r="E295" s="2" t="s">
        <v>674</v>
      </c>
      <c r="F295" s="2" t="s">
        <v>440</v>
      </c>
      <c r="G295" s="51" t="s">
        <v>657</v>
      </c>
      <c r="H295" s="2" t="s">
        <v>563</v>
      </c>
    </row>
    <row r="296" spans="1:28" ht="12.5">
      <c r="A296" s="2">
        <v>1.44</v>
      </c>
      <c r="B296" s="2">
        <v>0.08</v>
      </c>
      <c r="C296" s="2">
        <v>2</v>
      </c>
      <c r="D296" s="2" t="s">
        <v>37</v>
      </c>
      <c r="E296" s="2" t="s">
        <v>675</v>
      </c>
      <c r="F296" s="2" t="s">
        <v>440</v>
      </c>
      <c r="G296" s="51" t="s">
        <v>676</v>
      </c>
      <c r="H296" s="2" t="s">
        <v>563</v>
      </c>
    </row>
    <row r="297" spans="1:28" ht="12.5">
      <c r="A297" s="2">
        <v>1.45</v>
      </c>
      <c r="B297" s="2">
        <v>0.01</v>
      </c>
      <c r="C297" s="2">
        <v>2</v>
      </c>
      <c r="D297" s="2" t="s">
        <v>37</v>
      </c>
      <c r="E297" s="2" t="s">
        <v>675</v>
      </c>
      <c r="F297" s="2" t="s">
        <v>440</v>
      </c>
      <c r="G297" s="51" t="s">
        <v>676</v>
      </c>
      <c r="H297" s="2" t="s">
        <v>563</v>
      </c>
    </row>
    <row r="298" spans="1:28" ht="12.5">
      <c r="A298" s="2">
        <v>1.37</v>
      </c>
      <c r="B298" s="2">
        <v>0.04</v>
      </c>
      <c r="C298" s="2">
        <v>2</v>
      </c>
      <c r="D298" s="2" t="s">
        <v>37</v>
      </c>
      <c r="E298" s="2" t="s">
        <v>675</v>
      </c>
      <c r="F298" s="2" t="s">
        <v>440</v>
      </c>
      <c r="G298" s="51" t="s">
        <v>676</v>
      </c>
      <c r="H298" s="2" t="s">
        <v>563</v>
      </c>
    </row>
    <row r="299" spans="1:28" ht="12.5">
      <c r="A299" s="2">
        <v>1.38</v>
      </c>
      <c r="B299" s="2">
        <v>0.16</v>
      </c>
      <c r="C299" s="2">
        <v>2</v>
      </c>
      <c r="D299" s="2" t="s">
        <v>37</v>
      </c>
      <c r="E299" s="2" t="s">
        <v>675</v>
      </c>
      <c r="F299" s="2" t="s">
        <v>440</v>
      </c>
      <c r="G299" s="51" t="s">
        <v>676</v>
      </c>
      <c r="H299" s="2" t="s">
        <v>563</v>
      </c>
    </row>
    <row r="300" spans="1:28" ht="12.5">
      <c r="A300" s="2">
        <v>1.38</v>
      </c>
      <c r="B300" s="2">
        <v>0.09</v>
      </c>
      <c r="C300" s="2">
        <v>2</v>
      </c>
      <c r="D300" s="2" t="s">
        <v>37</v>
      </c>
      <c r="E300" s="2" t="s">
        <v>675</v>
      </c>
      <c r="F300" s="2" t="s">
        <v>440</v>
      </c>
      <c r="G300" s="51" t="s">
        <v>676</v>
      </c>
      <c r="H300" s="2" t="s">
        <v>563</v>
      </c>
    </row>
    <row r="301" spans="1:28" ht="12.5">
      <c r="A301" s="2">
        <v>1.49</v>
      </c>
      <c r="B301" s="2">
        <v>0.04</v>
      </c>
      <c r="C301" s="2">
        <v>2</v>
      </c>
      <c r="D301" s="2" t="s">
        <v>37</v>
      </c>
      <c r="E301" s="2" t="s">
        <v>675</v>
      </c>
      <c r="F301" s="2" t="s">
        <v>440</v>
      </c>
      <c r="G301" s="51" t="s">
        <v>676</v>
      </c>
      <c r="H301" s="2" t="s">
        <v>563</v>
      </c>
    </row>
    <row r="302" spans="1:28" ht="12.5">
      <c r="A302" s="2">
        <v>1.35</v>
      </c>
      <c r="B302" s="2">
        <v>0.26</v>
      </c>
      <c r="C302" s="2">
        <v>2</v>
      </c>
      <c r="D302" s="2" t="s">
        <v>219</v>
      </c>
      <c r="E302" s="2" t="s">
        <v>675</v>
      </c>
      <c r="F302" s="2" t="s">
        <v>440</v>
      </c>
      <c r="G302" s="51" t="s">
        <v>676</v>
      </c>
      <c r="H302" s="2" t="s">
        <v>677</v>
      </c>
    </row>
    <row r="303" spans="1:28" ht="12.5">
      <c r="A303" s="2">
        <v>1.55</v>
      </c>
      <c r="B303" s="2">
        <v>0.3</v>
      </c>
      <c r="C303" s="2">
        <v>2</v>
      </c>
      <c r="D303" s="2" t="str">
        <f t="shared" ref="D303:D305" si="10">D302</f>
        <v>Cao et al., 2012; http://dx.doi.org/10.1016/j.gca.2012.08.039</v>
      </c>
      <c r="E303" s="2" t="s">
        <v>675</v>
      </c>
      <c r="F303" s="2" t="s">
        <v>440</v>
      </c>
      <c r="G303" s="51" t="s">
        <v>676</v>
      </c>
      <c r="H303" s="2" t="s">
        <v>678</v>
      </c>
    </row>
    <row r="304" spans="1:28" ht="12.5">
      <c r="A304" s="2">
        <v>1.23</v>
      </c>
      <c r="B304" s="2">
        <v>0.25</v>
      </c>
      <c r="C304" s="2">
        <v>2</v>
      </c>
      <c r="D304" s="2" t="str">
        <f t="shared" si="10"/>
        <v>Cao et al., 2012; http://dx.doi.org/10.1016/j.gca.2012.08.039</v>
      </c>
      <c r="E304" s="2" t="s">
        <v>675</v>
      </c>
      <c r="F304" s="2" t="s">
        <v>440</v>
      </c>
      <c r="G304" s="51" t="s">
        <v>676</v>
      </c>
      <c r="H304" s="2" t="s">
        <v>679</v>
      </c>
    </row>
    <row r="305" spans="1:8" ht="12.5">
      <c r="A305" s="2">
        <v>1.49</v>
      </c>
      <c r="B305" s="2">
        <v>0.28999999999999998</v>
      </c>
      <c r="C305" s="2">
        <v>2</v>
      </c>
      <c r="D305" s="2" t="str">
        <f t="shared" si="10"/>
        <v>Cao et al., 2012; http://dx.doi.org/10.1016/j.gca.2012.08.039</v>
      </c>
      <c r="E305" s="2" t="s">
        <v>675</v>
      </c>
      <c r="F305" s="2" t="s">
        <v>440</v>
      </c>
      <c r="G305" s="51" t="s">
        <v>676</v>
      </c>
      <c r="H305" s="2" t="s">
        <v>680</v>
      </c>
    </row>
    <row r="306" spans="1:8" ht="12.5">
      <c r="A306" s="2">
        <v>1.03</v>
      </c>
      <c r="B306" s="2">
        <v>0.1</v>
      </c>
      <c r="C306" s="2">
        <v>1</v>
      </c>
      <c r="D306" s="2" t="s">
        <v>681</v>
      </c>
      <c r="E306" s="2" t="s">
        <v>682</v>
      </c>
      <c r="F306" s="2" t="s">
        <v>415</v>
      </c>
      <c r="G306" s="51" t="s">
        <v>683</v>
      </c>
    </row>
    <row r="307" spans="1:8" ht="12.5">
      <c r="A307" s="2">
        <v>1.72</v>
      </c>
      <c r="B307" s="2">
        <v>0.1</v>
      </c>
      <c r="C307" s="2">
        <v>1</v>
      </c>
      <c r="D307" s="2" t="str">
        <f t="shared" ref="D307:D325" si="11">D306</f>
        <v>Frings et al., 2015, https://doi.org/10.1016/j.epsl.2015.06.049</v>
      </c>
      <c r="E307" s="2" t="s">
        <v>682</v>
      </c>
      <c r="F307" s="2" t="s">
        <v>415</v>
      </c>
      <c r="G307" s="51" t="s">
        <v>683</v>
      </c>
    </row>
    <row r="308" spans="1:8" ht="12.5">
      <c r="A308" s="2">
        <v>1.47</v>
      </c>
      <c r="B308" s="2">
        <v>0.1</v>
      </c>
      <c r="C308" s="2">
        <v>1</v>
      </c>
      <c r="D308" s="2" t="str">
        <f t="shared" si="11"/>
        <v>Frings et al., 2015, https://doi.org/10.1016/j.epsl.2015.06.049</v>
      </c>
      <c r="E308" s="2" t="s">
        <v>682</v>
      </c>
      <c r="F308" s="2" t="s">
        <v>415</v>
      </c>
      <c r="G308" s="51" t="s">
        <v>683</v>
      </c>
    </row>
    <row r="309" spans="1:8" ht="12.5">
      <c r="A309" s="2">
        <v>1.18</v>
      </c>
      <c r="B309" s="2">
        <v>0.1</v>
      </c>
      <c r="C309" s="2">
        <v>1</v>
      </c>
      <c r="D309" s="2" t="str">
        <f t="shared" si="11"/>
        <v>Frings et al., 2015, https://doi.org/10.1016/j.epsl.2015.06.049</v>
      </c>
      <c r="E309" s="2" t="s">
        <v>682</v>
      </c>
      <c r="F309" s="2" t="s">
        <v>415</v>
      </c>
      <c r="G309" s="51" t="s">
        <v>683</v>
      </c>
    </row>
    <row r="310" spans="1:8" ht="12.5">
      <c r="A310" s="2">
        <v>1.36</v>
      </c>
      <c r="B310" s="2">
        <v>0.1</v>
      </c>
      <c r="C310" s="2">
        <v>1</v>
      </c>
      <c r="D310" s="2" t="str">
        <f t="shared" si="11"/>
        <v>Frings et al., 2015, https://doi.org/10.1016/j.epsl.2015.06.049</v>
      </c>
      <c r="E310" s="2" t="s">
        <v>682</v>
      </c>
      <c r="F310" s="2" t="s">
        <v>415</v>
      </c>
      <c r="G310" s="51" t="s">
        <v>683</v>
      </c>
    </row>
    <row r="311" spans="1:8" ht="12.5">
      <c r="A311" s="2">
        <v>1.27</v>
      </c>
      <c r="B311" s="2">
        <v>0.1</v>
      </c>
      <c r="C311" s="2">
        <v>1</v>
      </c>
      <c r="D311" s="2" t="str">
        <f t="shared" si="11"/>
        <v>Frings et al., 2015, https://doi.org/10.1016/j.epsl.2015.06.049</v>
      </c>
      <c r="E311" s="2" t="s">
        <v>682</v>
      </c>
      <c r="F311" s="2" t="s">
        <v>415</v>
      </c>
      <c r="G311" s="51" t="s">
        <v>683</v>
      </c>
    </row>
    <row r="312" spans="1:8" ht="12.5">
      <c r="A312" s="2">
        <v>1.72</v>
      </c>
      <c r="B312" s="2">
        <v>0.1</v>
      </c>
      <c r="C312" s="2">
        <v>1</v>
      </c>
      <c r="D312" s="2" t="str">
        <f t="shared" si="11"/>
        <v>Frings et al., 2015, https://doi.org/10.1016/j.epsl.2015.06.049</v>
      </c>
      <c r="E312" s="2" t="s">
        <v>682</v>
      </c>
      <c r="F312" s="2" t="s">
        <v>415</v>
      </c>
      <c r="G312" s="51" t="s">
        <v>683</v>
      </c>
    </row>
    <row r="313" spans="1:8" ht="12.5">
      <c r="A313" s="2">
        <v>2.04</v>
      </c>
      <c r="B313" s="2">
        <v>0.1</v>
      </c>
      <c r="C313" s="2">
        <v>1</v>
      </c>
      <c r="D313" s="2" t="str">
        <f t="shared" si="11"/>
        <v>Frings et al., 2015, https://doi.org/10.1016/j.epsl.2015.06.049</v>
      </c>
      <c r="E313" s="2" t="s">
        <v>682</v>
      </c>
      <c r="F313" s="2" t="s">
        <v>415</v>
      </c>
      <c r="G313" s="51" t="s">
        <v>683</v>
      </c>
    </row>
    <row r="314" spans="1:8" ht="12.5">
      <c r="A314" s="2">
        <v>1.48</v>
      </c>
      <c r="B314" s="2">
        <v>0.1</v>
      </c>
      <c r="C314" s="2">
        <v>1</v>
      </c>
      <c r="D314" s="2" t="str">
        <f t="shared" si="11"/>
        <v>Frings et al., 2015, https://doi.org/10.1016/j.epsl.2015.06.049</v>
      </c>
      <c r="E314" s="2" t="s">
        <v>682</v>
      </c>
      <c r="F314" s="2" t="s">
        <v>415</v>
      </c>
      <c r="G314" s="51" t="s">
        <v>683</v>
      </c>
    </row>
    <row r="315" spans="1:8" ht="12.5">
      <c r="A315" s="2">
        <v>1.73</v>
      </c>
      <c r="B315" s="2">
        <v>0.1</v>
      </c>
      <c r="C315" s="2">
        <v>1</v>
      </c>
      <c r="D315" s="2" t="str">
        <f t="shared" si="11"/>
        <v>Frings et al., 2015, https://doi.org/10.1016/j.epsl.2015.06.049</v>
      </c>
      <c r="E315" s="2" t="s">
        <v>682</v>
      </c>
      <c r="F315" s="2" t="s">
        <v>415</v>
      </c>
      <c r="G315" s="51" t="s">
        <v>683</v>
      </c>
    </row>
    <row r="316" spans="1:8" ht="12.5">
      <c r="A316" s="2">
        <v>2</v>
      </c>
      <c r="B316" s="2">
        <v>0.1</v>
      </c>
      <c r="C316" s="2">
        <v>1</v>
      </c>
      <c r="D316" s="2" t="str">
        <f t="shared" si="11"/>
        <v>Frings et al., 2015, https://doi.org/10.1016/j.epsl.2015.06.049</v>
      </c>
      <c r="E316" s="2" t="s">
        <v>682</v>
      </c>
      <c r="F316" s="2" t="s">
        <v>415</v>
      </c>
      <c r="G316" s="51" t="s">
        <v>683</v>
      </c>
    </row>
    <row r="317" spans="1:8" ht="12.5">
      <c r="A317" s="2">
        <v>2.04</v>
      </c>
      <c r="B317" s="2">
        <v>0.1</v>
      </c>
      <c r="C317" s="2">
        <v>1</v>
      </c>
      <c r="D317" s="2" t="str">
        <f t="shared" si="11"/>
        <v>Frings et al., 2015, https://doi.org/10.1016/j.epsl.2015.06.049</v>
      </c>
      <c r="E317" s="2" t="s">
        <v>682</v>
      </c>
      <c r="F317" s="2" t="s">
        <v>415</v>
      </c>
      <c r="G317" s="51" t="s">
        <v>683</v>
      </c>
    </row>
    <row r="318" spans="1:8" ht="12.5">
      <c r="A318" s="2">
        <v>1.54</v>
      </c>
      <c r="B318" s="2">
        <v>0.1</v>
      </c>
      <c r="C318" s="2">
        <v>1</v>
      </c>
      <c r="D318" s="2" t="str">
        <f t="shared" si="11"/>
        <v>Frings et al., 2015, https://doi.org/10.1016/j.epsl.2015.06.049</v>
      </c>
      <c r="E318" s="2" t="s">
        <v>682</v>
      </c>
      <c r="F318" s="2" t="s">
        <v>415</v>
      </c>
      <c r="G318" s="51" t="s">
        <v>683</v>
      </c>
    </row>
    <row r="319" spans="1:8" ht="12.5">
      <c r="A319" s="2">
        <v>1.96</v>
      </c>
      <c r="B319" s="2">
        <v>0.1</v>
      </c>
      <c r="C319" s="2">
        <v>1</v>
      </c>
      <c r="D319" s="2" t="str">
        <f t="shared" si="11"/>
        <v>Frings et al., 2015, https://doi.org/10.1016/j.epsl.2015.06.049</v>
      </c>
      <c r="E319" s="2" t="s">
        <v>682</v>
      </c>
      <c r="F319" s="2" t="s">
        <v>415</v>
      </c>
      <c r="G319" s="51" t="s">
        <v>683</v>
      </c>
    </row>
    <row r="320" spans="1:8" ht="12.5">
      <c r="A320" s="2">
        <v>1.55</v>
      </c>
      <c r="B320" s="2">
        <v>0.1</v>
      </c>
      <c r="C320" s="2">
        <v>1</v>
      </c>
      <c r="D320" s="2" t="str">
        <f t="shared" si="11"/>
        <v>Frings et al., 2015, https://doi.org/10.1016/j.epsl.2015.06.049</v>
      </c>
      <c r="E320" s="2" t="s">
        <v>682</v>
      </c>
      <c r="F320" s="2" t="s">
        <v>415</v>
      </c>
      <c r="G320" s="51" t="s">
        <v>683</v>
      </c>
    </row>
    <row r="321" spans="1:28" ht="12.5">
      <c r="A321" s="2">
        <v>2</v>
      </c>
      <c r="B321" s="2">
        <v>0.1</v>
      </c>
      <c r="C321" s="2">
        <v>1</v>
      </c>
      <c r="D321" s="2" t="str">
        <f t="shared" si="11"/>
        <v>Frings et al., 2015, https://doi.org/10.1016/j.epsl.2015.06.049</v>
      </c>
      <c r="E321" s="2" t="s">
        <v>682</v>
      </c>
      <c r="F321" s="2" t="s">
        <v>415</v>
      </c>
      <c r="G321" s="51" t="s">
        <v>683</v>
      </c>
    </row>
    <row r="322" spans="1:28" ht="12.5">
      <c r="A322" s="2">
        <v>1.93</v>
      </c>
      <c r="B322" s="2">
        <v>0.1</v>
      </c>
      <c r="C322" s="2">
        <v>1</v>
      </c>
      <c r="D322" s="2" t="str">
        <f t="shared" si="11"/>
        <v>Frings et al., 2015, https://doi.org/10.1016/j.epsl.2015.06.049</v>
      </c>
      <c r="E322" s="2" t="s">
        <v>682</v>
      </c>
      <c r="F322" s="2" t="s">
        <v>415</v>
      </c>
      <c r="G322" s="51" t="s">
        <v>683</v>
      </c>
    </row>
    <row r="323" spans="1:28" ht="12.5">
      <c r="A323" s="2">
        <v>1.35</v>
      </c>
      <c r="B323" s="2">
        <v>0.1</v>
      </c>
      <c r="C323" s="2">
        <v>1</v>
      </c>
      <c r="D323" s="2" t="str">
        <f t="shared" si="11"/>
        <v>Frings et al., 2015, https://doi.org/10.1016/j.epsl.2015.06.049</v>
      </c>
      <c r="E323" s="2" t="s">
        <v>682</v>
      </c>
      <c r="F323" s="2" t="s">
        <v>415</v>
      </c>
      <c r="G323" s="51" t="s">
        <v>683</v>
      </c>
    </row>
    <row r="324" spans="1:28" ht="12.5">
      <c r="A324" s="2">
        <v>1.95</v>
      </c>
      <c r="B324" s="2">
        <v>0.1</v>
      </c>
      <c r="C324" s="2">
        <v>1</v>
      </c>
      <c r="D324" s="2" t="str">
        <f t="shared" si="11"/>
        <v>Frings et al., 2015, https://doi.org/10.1016/j.epsl.2015.06.049</v>
      </c>
      <c r="E324" s="2" t="s">
        <v>682</v>
      </c>
      <c r="F324" s="2" t="s">
        <v>415</v>
      </c>
      <c r="G324" s="51" t="s">
        <v>683</v>
      </c>
    </row>
    <row r="325" spans="1:28" ht="12.5">
      <c r="A325" s="13">
        <v>1.76</v>
      </c>
      <c r="B325" s="13">
        <v>0.1</v>
      </c>
      <c r="C325" s="13">
        <v>1</v>
      </c>
      <c r="D325" s="13" t="str">
        <f t="shared" si="11"/>
        <v>Frings et al., 2015, https://doi.org/10.1016/j.epsl.2015.06.049</v>
      </c>
      <c r="E325" s="13" t="s">
        <v>684</v>
      </c>
      <c r="F325" s="13" t="s">
        <v>440</v>
      </c>
      <c r="G325" s="51" t="s">
        <v>683</v>
      </c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ht="12.5">
      <c r="A326" s="2">
        <f>1.96*0.9</f>
        <v>1.764</v>
      </c>
      <c r="B326" s="2">
        <v>3.5000000000000003E-2</v>
      </c>
      <c r="C326" s="2">
        <v>1</v>
      </c>
      <c r="D326" s="2" t="s">
        <v>685</v>
      </c>
      <c r="E326" s="2" t="s">
        <v>686</v>
      </c>
      <c r="F326" s="2" t="s">
        <v>415</v>
      </c>
      <c r="G326" s="51"/>
      <c r="H326" s="2" t="s">
        <v>687</v>
      </c>
    </row>
    <row r="327" spans="1:28" ht="12.5">
      <c r="A327" s="2">
        <f>1.96*0.75</f>
        <v>1.47</v>
      </c>
      <c r="B327" s="2">
        <v>3.5000000000000003E-2</v>
      </c>
      <c r="C327" s="2">
        <v>1</v>
      </c>
      <c r="D327" s="2" t="s">
        <v>685</v>
      </c>
      <c r="E327" s="2" t="s">
        <v>686</v>
      </c>
      <c r="F327" s="2" t="s">
        <v>415</v>
      </c>
      <c r="G327" s="51"/>
      <c r="H327" s="2" t="s">
        <v>687</v>
      </c>
    </row>
    <row r="328" spans="1:28" ht="12.5">
      <c r="A328" s="2">
        <f>1.96*0.96</f>
        <v>1.8815999999999999</v>
      </c>
      <c r="B328" s="2">
        <v>3.5000000000000003E-2</v>
      </c>
      <c r="C328" s="2">
        <v>1</v>
      </c>
      <c r="D328" s="2" t="s">
        <v>685</v>
      </c>
      <c r="E328" s="2" t="s">
        <v>686</v>
      </c>
      <c r="F328" s="2" t="s">
        <v>415</v>
      </c>
      <c r="G328" s="51"/>
      <c r="H328" s="2" t="s">
        <v>687</v>
      </c>
    </row>
    <row r="329" spans="1:28" ht="12.5">
      <c r="A329" s="2">
        <f>1.96*0.6</f>
        <v>1.1759999999999999</v>
      </c>
      <c r="B329" s="2">
        <v>3.5000000000000003E-2</v>
      </c>
      <c r="C329" s="2">
        <v>1</v>
      </c>
      <c r="D329" s="2" t="s">
        <v>685</v>
      </c>
      <c r="E329" s="2" t="s">
        <v>686</v>
      </c>
      <c r="F329" s="2" t="s">
        <v>415</v>
      </c>
      <c r="G329" s="51"/>
      <c r="H329" s="2" t="s">
        <v>687</v>
      </c>
    </row>
    <row r="330" spans="1:28" ht="12.5">
      <c r="A330" s="2">
        <f>1.96*0.92</f>
        <v>1.8032000000000001</v>
      </c>
      <c r="B330" s="2">
        <v>3.5000000000000003E-2</v>
      </c>
      <c r="C330" s="2">
        <v>1</v>
      </c>
      <c r="D330" s="2" t="s">
        <v>685</v>
      </c>
      <c r="E330" s="2" t="s">
        <v>686</v>
      </c>
      <c r="F330" s="2" t="s">
        <v>415</v>
      </c>
      <c r="G330" s="51"/>
      <c r="H330" s="2" t="s">
        <v>687</v>
      </c>
    </row>
    <row r="331" spans="1:28" ht="12.5">
      <c r="A331" s="2">
        <f>1.96*0.36</f>
        <v>0.7056</v>
      </c>
      <c r="B331" s="2">
        <v>3.5000000000000003E-2</v>
      </c>
      <c r="C331" s="2">
        <v>1</v>
      </c>
      <c r="D331" s="2" t="s">
        <v>685</v>
      </c>
      <c r="E331" s="2" t="s">
        <v>686</v>
      </c>
      <c r="F331" s="2" t="s">
        <v>415</v>
      </c>
      <c r="G331" s="51"/>
      <c r="H331" s="2" t="s">
        <v>687</v>
      </c>
    </row>
    <row r="332" spans="1:28" ht="12.5">
      <c r="A332" s="2">
        <f>1.96*0.88</f>
        <v>1.7247999999999999</v>
      </c>
      <c r="B332" s="2">
        <v>3.5000000000000003E-2</v>
      </c>
      <c r="C332" s="2">
        <v>1</v>
      </c>
      <c r="D332" s="2" t="s">
        <v>685</v>
      </c>
      <c r="E332" s="2" t="s">
        <v>686</v>
      </c>
      <c r="F332" s="2" t="s">
        <v>415</v>
      </c>
      <c r="G332" s="51"/>
      <c r="H332" s="2" t="s">
        <v>687</v>
      </c>
    </row>
    <row r="333" spans="1:28" ht="12.5">
      <c r="A333" s="2">
        <f>1.96*1.3</f>
        <v>2.548</v>
      </c>
      <c r="B333" s="2">
        <v>3.5000000000000003E-2</v>
      </c>
      <c r="C333" s="2">
        <v>1</v>
      </c>
      <c r="D333" s="2" t="s">
        <v>685</v>
      </c>
      <c r="E333" s="2" t="s">
        <v>686</v>
      </c>
      <c r="F333" s="2" t="s">
        <v>415</v>
      </c>
      <c r="G333" s="51"/>
      <c r="H333" s="2" t="s">
        <v>687</v>
      </c>
    </row>
    <row r="334" spans="1:28" ht="12.5">
      <c r="A334" s="2">
        <v>0.36</v>
      </c>
      <c r="B334" s="2">
        <v>0.08</v>
      </c>
      <c r="C334" s="2">
        <v>2</v>
      </c>
      <c r="D334" s="2" t="s">
        <v>688</v>
      </c>
      <c r="E334" s="2" t="s">
        <v>689</v>
      </c>
      <c r="G334" s="51"/>
      <c r="H334" s="2" t="s">
        <v>690</v>
      </c>
    </row>
    <row r="335" spans="1:28" ht="12.5">
      <c r="A335" s="2">
        <v>0.47</v>
      </c>
      <c r="B335" s="2">
        <v>0.08</v>
      </c>
      <c r="C335" s="2">
        <v>2</v>
      </c>
      <c r="D335" s="2" t="str">
        <f t="shared" ref="D335:D344" si="12">D334</f>
        <v>Pryer et al., 2020</v>
      </c>
      <c r="E335" s="2" t="s">
        <v>691</v>
      </c>
      <c r="G335" s="51"/>
      <c r="H335" s="2" t="s">
        <v>690</v>
      </c>
    </row>
    <row r="336" spans="1:28" ht="12.5">
      <c r="A336" s="2">
        <v>1.19</v>
      </c>
      <c r="B336" s="2">
        <v>0.08</v>
      </c>
      <c r="C336" s="2">
        <v>2</v>
      </c>
      <c r="D336" s="2" t="str">
        <f t="shared" si="12"/>
        <v>Pryer et al., 2020</v>
      </c>
      <c r="E336" s="2" t="s">
        <v>692</v>
      </c>
      <c r="G336" s="51"/>
      <c r="H336" s="2" t="s">
        <v>690</v>
      </c>
    </row>
    <row r="337" spans="1:8" ht="12.5">
      <c r="A337" s="2">
        <v>0.95</v>
      </c>
      <c r="B337" s="2">
        <v>0.08</v>
      </c>
      <c r="C337" s="2">
        <v>2</v>
      </c>
      <c r="D337" s="2" t="str">
        <f t="shared" si="12"/>
        <v>Pryer et al., 2020</v>
      </c>
      <c r="E337" s="2" t="s">
        <v>693</v>
      </c>
      <c r="G337" s="51"/>
      <c r="H337" s="2" t="s">
        <v>690</v>
      </c>
    </row>
    <row r="338" spans="1:8" ht="12.5">
      <c r="A338" s="2">
        <v>0.86</v>
      </c>
      <c r="B338" s="2">
        <v>0.08</v>
      </c>
      <c r="C338" s="2">
        <v>2</v>
      </c>
      <c r="D338" s="2" t="str">
        <f t="shared" si="12"/>
        <v>Pryer et al., 2020</v>
      </c>
      <c r="E338" s="2" t="s">
        <v>694</v>
      </c>
      <c r="G338" s="51"/>
      <c r="H338" s="2" t="s">
        <v>690</v>
      </c>
    </row>
    <row r="339" spans="1:8" ht="12.5">
      <c r="A339" s="2">
        <v>0.38</v>
      </c>
      <c r="B339" s="2">
        <v>0.08</v>
      </c>
      <c r="C339" s="2">
        <v>2</v>
      </c>
      <c r="D339" s="2" t="str">
        <f t="shared" si="12"/>
        <v>Pryer et al., 2020</v>
      </c>
      <c r="E339" s="2" t="s">
        <v>695</v>
      </c>
      <c r="G339" s="51"/>
      <c r="H339" s="2" t="s">
        <v>690</v>
      </c>
    </row>
    <row r="340" spans="1:8" ht="12.5">
      <c r="A340" s="2">
        <v>0.49</v>
      </c>
      <c r="B340" s="2">
        <v>0.08</v>
      </c>
      <c r="C340" s="2">
        <v>2</v>
      </c>
      <c r="D340" s="2" t="str">
        <f t="shared" si="12"/>
        <v>Pryer et al., 2020</v>
      </c>
      <c r="E340" s="2" t="s">
        <v>696</v>
      </c>
      <c r="G340" s="51"/>
      <c r="H340" s="2" t="s">
        <v>690</v>
      </c>
    </row>
    <row r="341" spans="1:8" ht="12.5">
      <c r="A341" s="2">
        <v>0.43</v>
      </c>
      <c r="B341" s="2">
        <v>0.08</v>
      </c>
      <c r="C341" s="2">
        <v>2</v>
      </c>
      <c r="D341" s="2" t="str">
        <f t="shared" si="12"/>
        <v>Pryer et al., 2020</v>
      </c>
      <c r="E341" s="2" t="s">
        <v>697</v>
      </c>
      <c r="G341" s="51"/>
      <c r="H341" s="2" t="s">
        <v>690</v>
      </c>
    </row>
    <row r="342" spans="1:8" ht="12.5">
      <c r="A342" s="2">
        <v>0.08</v>
      </c>
      <c r="B342" s="2">
        <v>0.08</v>
      </c>
      <c r="C342" s="2">
        <v>2</v>
      </c>
      <c r="D342" s="2" t="str">
        <f t="shared" si="12"/>
        <v>Pryer et al., 2020</v>
      </c>
      <c r="E342" s="2" t="s">
        <v>698</v>
      </c>
      <c r="G342" s="51"/>
      <c r="H342" s="2" t="s">
        <v>690</v>
      </c>
    </row>
    <row r="343" spans="1:8" ht="12.5">
      <c r="A343" s="2">
        <v>0.24</v>
      </c>
      <c r="B343" s="2">
        <v>0.08</v>
      </c>
      <c r="C343" s="2">
        <v>2</v>
      </c>
      <c r="D343" s="2" t="str">
        <f t="shared" si="12"/>
        <v>Pryer et al., 2020</v>
      </c>
      <c r="E343" s="2" t="s">
        <v>699</v>
      </c>
      <c r="G343" s="51"/>
      <c r="H343" s="2" t="s">
        <v>690</v>
      </c>
    </row>
    <row r="344" spans="1:8" ht="12.5">
      <c r="A344" s="2">
        <v>0.17</v>
      </c>
      <c r="B344" s="2">
        <v>0.08</v>
      </c>
      <c r="C344" s="2">
        <v>2</v>
      </c>
      <c r="D344" s="2" t="str">
        <f t="shared" si="12"/>
        <v>Pryer et al., 2020</v>
      </c>
      <c r="E344" s="2" t="s">
        <v>700</v>
      </c>
      <c r="G344" s="51"/>
      <c r="H344" s="2" t="s">
        <v>690</v>
      </c>
    </row>
    <row r="345" spans="1:8" ht="14.5">
      <c r="A345" s="53">
        <v>0.22</v>
      </c>
      <c r="B345" s="2">
        <v>0.08</v>
      </c>
      <c r="C345" s="2">
        <v>2</v>
      </c>
      <c r="D345" s="2" t="s">
        <v>701</v>
      </c>
      <c r="E345" s="54" t="s">
        <v>702</v>
      </c>
      <c r="F345" s="2" t="s">
        <v>703</v>
      </c>
    </row>
    <row r="346" spans="1:8" ht="14.5">
      <c r="A346" s="55">
        <v>-0.15</v>
      </c>
      <c r="B346" s="2">
        <v>0.08</v>
      </c>
      <c r="C346" s="2">
        <v>2</v>
      </c>
      <c r="D346" s="2" t="s">
        <v>704</v>
      </c>
      <c r="E346" s="56" t="s">
        <v>705</v>
      </c>
      <c r="F346" s="2" t="s">
        <v>703</v>
      </c>
    </row>
    <row r="347" spans="1:8" ht="14.5">
      <c r="A347" s="55">
        <v>-0.36</v>
      </c>
      <c r="B347" s="2">
        <v>0.08</v>
      </c>
      <c r="C347" s="2">
        <v>2</v>
      </c>
      <c r="D347" s="2" t="s">
        <v>706</v>
      </c>
      <c r="E347" s="56" t="s">
        <v>707</v>
      </c>
      <c r="F347" s="2" t="s">
        <v>703</v>
      </c>
    </row>
    <row r="348" spans="1:8" ht="14.5">
      <c r="A348" s="55">
        <v>0.24</v>
      </c>
      <c r="B348" s="2">
        <v>0.08</v>
      </c>
      <c r="C348" s="2">
        <v>2</v>
      </c>
      <c r="D348" s="2" t="s">
        <v>708</v>
      </c>
      <c r="E348" s="56" t="s">
        <v>709</v>
      </c>
      <c r="F348" s="2" t="s">
        <v>703</v>
      </c>
    </row>
    <row r="349" spans="1:8" ht="14.5">
      <c r="A349" s="55">
        <v>-0.13</v>
      </c>
      <c r="B349" s="2">
        <v>0.08</v>
      </c>
      <c r="C349" s="2">
        <v>2</v>
      </c>
      <c r="D349" s="2" t="s">
        <v>710</v>
      </c>
      <c r="E349" s="56" t="s">
        <v>711</v>
      </c>
      <c r="F349" s="2" t="s">
        <v>703</v>
      </c>
    </row>
    <row r="350" spans="1:8" ht="14.5">
      <c r="A350" s="55">
        <v>-7.0000000000000007E-2</v>
      </c>
      <c r="B350" s="2">
        <v>0.08</v>
      </c>
      <c r="C350" s="2">
        <v>2</v>
      </c>
      <c r="D350" s="2" t="s">
        <v>712</v>
      </c>
      <c r="E350" s="56" t="s">
        <v>713</v>
      </c>
      <c r="F350" s="2" t="s">
        <v>703</v>
      </c>
    </row>
    <row r="351" spans="1:8" ht="14.5">
      <c r="A351" s="55">
        <v>0.18</v>
      </c>
      <c r="B351" s="2">
        <v>0.08</v>
      </c>
      <c r="C351" s="2">
        <v>2</v>
      </c>
      <c r="D351" s="2" t="s">
        <v>714</v>
      </c>
      <c r="E351" s="56" t="s">
        <v>715</v>
      </c>
      <c r="F351" s="2" t="s">
        <v>703</v>
      </c>
    </row>
    <row r="352" spans="1:8" ht="14.5">
      <c r="A352" s="55">
        <v>0.16</v>
      </c>
      <c r="B352" s="2">
        <v>0.08</v>
      </c>
      <c r="C352" s="2">
        <v>2</v>
      </c>
      <c r="D352" s="2" t="s">
        <v>716</v>
      </c>
      <c r="E352" s="56" t="s">
        <v>717</v>
      </c>
      <c r="F352" s="2" t="s">
        <v>703</v>
      </c>
    </row>
    <row r="353" spans="1:6" ht="14.5">
      <c r="A353" s="55">
        <v>-0.57999999999999996</v>
      </c>
      <c r="B353" s="2">
        <v>0.08</v>
      </c>
      <c r="C353" s="2">
        <v>2</v>
      </c>
      <c r="D353" s="2" t="s">
        <v>718</v>
      </c>
      <c r="E353" s="56" t="s">
        <v>719</v>
      </c>
      <c r="F353" s="2" t="s">
        <v>703</v>
      </c>
    </row>
    <row r="354" spans="1:6" ht="14.5">
      <c r="A354" s="55">
        <v>0.78</v>
      </c>
      <c r="B354" s="2">
        <v>0.08</v>
      </c>
      <c r="C354" s="2">
        <v>2</v>
      </c>
      <c r="D354" s="2" t="s">
        <v>720</v>
      </c>
      <c r="E354" s="56" t="s">
        <v>721</v>
      </c>
      <c r="F354" s="2" t="s">
        <v>703</v>
      </c>
    </row>
    <row r="355" spans="1:6" ht="14.5">
      <c r="A355" s="55">
        <v>-0.09</v>
      </c>
      <c r="B355" s="2">
        <v>0.08</v>
      </c>
      <c r="C355" s="2">
        <v>2</v>
      </c>
      <c r="D355" s="2" t="s">
        <v>722</v>
      </c>
      <c r="E355" s="56" t="s">
        <v>723</v>
      </c>
      <c r="F355" s="2" t="s">
        <v>703</v>
      </c>
    </row>
    <row r="356" spans="1:6" ht="14.5">
      <c r="A356" s="55">
        <v>-0.51</v>
      </c>
      <c r="B356" s="2">
        <v>0.08</v>
      </c>
      <c r="C356" s="2">
        <v>2</v>
      </c>
      <c r="D356" s="2" t="s">
        <v>724</v>
      </c>
      <c r="E356" s="56" t="s">
        <v>725</v>
      </c>
      <c r="F356" s="2" t="s">
        <v>703</v>
      </c>
    </row>
    <row r="357" spans="1:6" ht="14.5">
      <c r="A357" s="55">
        <v>-0.14000000000000001</v>
      </c>
      <c r="B357" s="2">
        <v>0.08</v>
      </c>
      <c r="C357" s="2">
        <v>2</v>
      </c>
      <c r="D357" s="2" t="s">
        <v>726</v>
      </c>
      <c r="E357" s="56" t="s">
        <v>727</v>
      </c>
      <c r="F357" s="2" t="s">
        <v>703</v>
      </c>
    </row>
    <row r="358" spans="1:6" ht="14.5">
      <c r="A358" s="55">
        <v>-0.09</v>
      </c>
      <c r="B358" s="2">
        <v>0.08</v>
      </c>
      <c r="C358" s="2">
        <v>2</v>
      </c>
      <c r="D358" s="2" t="s">
        <v>728</v>
      </c>
      <c r="E358" s="56" t="s">
        <v>729</v>
      </c>
      <c r="F358" s="2" t="s">
        <v>703</v>
      </c>
    </row>
    <row r="359" spans="1:6" ht="14.5">
      <c r="A359" s="55">
        <v>0.63</v>
      </c>
      <c r="B359" s="2">
        <v>0.08</v>
      </c>
      <c r="C359" s="2">
        <v>2</v>
      </c>
      <c r="D359" s="2" t="s">
        <v>730</v>
      </c>
      <c r="E359" s="56" t="s">
        <v>731</v>
      </c>
      <c r="F359" s="2" t="s">
        <v>703</v>
      </c>
    </row>
    <row r="360" spans="1:6" ht="14.5">
      <c r="A360" s="55">
        <v>0.53</v>
      </c>
      <c r="B360" s="2">
        <v>0.08</v>
      </c>
      <c r="C360" s="2">
        <v>2</v>
      </c>
      <c r="D360" s="2" t="s">
        <v>732</v>
      </c>
      <c r="E360" s="56" t="s">
        <v>733</v>
      </c>
      <c r="F360" s="2" t="s">
        <v>703</v>
      </c>
    </row>
    <row r="361" spans="1:6" ht="14.5">
      <c r="A361" s="55">
        <v>0.49</v>
      </c>
      <c r="B361" s="2">
        <v>0.08</v>
      </c>
      <c r="C361" s="2">
        <v>2</v>
      </c>
      <c r="D361" s="2" t="s">
        <v>734</v>
      </c>
      <c r="E361" s="56" t="s">
        <v>735</v>
      </c>
      <c r="F361" s="2" t="s">
        <v>703</v>
      </c>
    </row>
    <row r="362" spans="1:6" ht="14.5">
      <c r="A362" s="55">
        <v>0.59</v>
      </c>
      <c r="B362" s="2">
        <v>0.08</v>
      </c>
      <c r="C362" s="2">
        <v>2</v>
      </c>
      <c r="D362" s="2" t="s">
        <v>736</v>
      </c>
      <c r="E362" s="56" t="s">
        <v>737</v>
      </c>
      <c r="F362" s="2" t="s">
        <v>703</v>
      </c>
    </row>
    <row r="363" spans="1:6" ht="14.5">
      <c r="A363" s="55">
        <v>0.46</v>
      </c>
      <c r="B363" s="2">
        <v>0.08</v>
      </c>
      <c r="C363" s="2">
        <v>2</v>
      </c>
      <c r="D363" s="2" t="s">
        <v>738</v>
      </c>
      <c r="E363" s="56" t="s">
        <v>739</v>
      </c>
      <c r="F363" s="2" t="s">
        <v>703</v>
      </c>
    </row>
    <row r="364" spans="1:6" ht="14.5">
      <c r="A364" s="55">
        <v>0.33</v>
      </c>
      <c r="B364" s="2">
        <v>0.08</v>
      </c>
      <c r="C364" s="2">
        <v>2</v>
      </c>
      <c r="D364" s="2" t="s">
        <v>740</v>
      </c>
      <c r="E364" s="56" t="s">
        <v>741</v>
      </c>
      <c r="F364" s="2" t="s">
        <v>703</v>
      </c>
    </row>
    <row r="365" spans="1:6" ht="14.5">
      <c r="A365" s="55">
        <v>0.31</v>
      </c>
      <c r="B365" s="2">
        <v>0.08</v>
      </c>
      <c r="C365" s="2">
        <v>2</v>
      </c>
      <c r="D365" s="2" t="s">
        <v>742</v>
      </c>
      <c r="E365" s="56" t="s">
        <v>743</v>
      </c>
      <c r="F365" s="2" t="s">
        <v>703</v>
      </c>
    </row>
    <row r="366" spans="1:6" ht="12.5">
      <c r="A366" s="2">
        <v>0.01</v>
      </c>
      <c r="B366" s="2">
        <v>0.13</v>
      </c>
      <c r="C366" s="2">
        <v>2</v>
      </c>
      <c r="D366" s="2" t="s">
        <v>744</v>
      </c>
      <c r="E366" s="2" t="s">
        <v>745</v>
      </c>
    </row>
    <row r="367" spans="1:6" ht="12.5">
      <c r="A367" s="2">
        <v>0.23</v>
      </c>
      <c r="B367" s="2">
        <v>0.1</v>
      </c>
      <c r="C367" s="2">
        <v>2</v>
      </c>
      <c r="D367" s="2" t="s">
        <v>746</v>
      </c>
      <c r="E367" s="2" t="s">
        <v>747</v>
      </c>
    </row>
    <row r="368" spans="1:6" ht="12.5">
      <c r="A368" s="2">
        <v>0.21</v>
      </c>
      <c r="B368" s="2">
        <v>0.09</v>
      </c>
      <c r="C368" s="2">
        <v>2</v>
      </c>
      <c r="D368" s="2" t="s">
        <v>748</v>
      </c>
      <c r="E368" s="2" t="s">
        <v>749</v>
      </c>
    </row>
    <row r="369" spans="1:7" ht="12.5">
      <c r="A369" s="2">
        <v>-0.1</v>
      </c>
      <c r="B369" s="2">
        <v>0.1</v>
      </c>
      <c r="C369" s="2">
        <v>2</v>
      </c>
      <c r="D369" s="2" t="s">
        <v>750</v>
      </c>
      <c r="E369" s="2" t="s">
        <v>751</v>
      </c>
    </row>
    <row r="370" spans="1:7" ht="12.5">
      <c r="A370" s="2">
        <v>0.52</v>
      </c>
      <c r="B370" s="2">
        <v>0.15</v>
      </c>
      <c r="C370" s="2">
        <v>2</v>
      </c>
      <c r="D370" s="2" t="s">
        <v>752</v>
      </c>
      <c r="E370" s="2" t="s">
        <v>753</v>
      </c>
    </row>
    <row r="371" spans="1:7" ht="12.5">
      <c r="A371" s="2">
        <v>0.3</v>
      </c>
      <c r="B371" s="2">
        <v>7.0000000000000007E-2</v>
      </c>
      <c r="C371" s="2">
        <v>2</v>
      </c>
      <c r="D371" s="2" t="s">
        <v>754</v>
      </c>
      <c r="E371" s="2" t="s">
        <v>755</v>
      </c>
    </row>
    <row r="372" spans="1:7" ht="12.5">
      <c r="A372" s="2">
        <v>0.14000000000000001</v>
      </c>
      <c r="B372" s="2">
        <v>0.09</v>
      </c>
      <c r="C372" s="2">
        <v>2</v>
      </c>
      <c r="D372" s="2" t="s">
        <v>756</v>
      </c>
      <c r="E372" s="2" t="s">
        <v>755</v>
      </c>
    </row>
    <row r="373" spans="1:7" ht="12.5">
      <c r="A373" s="2">
        <v>0.09</v>
      </c>
      <c r="B373" s="2">
        <v>0.15</v>
      </c>
      <c r="C373" s="2">
        <v>2</v>
      </c>
      <c r="D373" s="2" t="s">
        <v>757</v>
      </c>
      <c r="E373" s="2" t="s">
        <v>755</v>
      </c>
    </row>
    <row r="374" spans="1:7" ht="12.5">
      <c r="G374" s="51"/>
    </row>
    <row r="375" spans="1:7" ht="12.5">
      <c r="G375" s="51"/>
    </row>
    <row r="376" spans="1:7" ht="12.5">
      <c r="G376" s="51"/>
    </row>
    <row r="377" spans="1:7" ht="12.5">
      <c r="G377" s="51"/>
    </row>
    <row r="378" spans="1:7" ht="12.5">
      <c r="G378" s="51"/>
    </row>
    <row r="379" spans="1:7" ht="12.5">
      <c r="G379" s="51"/>
    </row>
    <row r="380" spans="1:7" ht="12.5">
      <c r="G380" s="51"/>
    </row>
    <row r="381" spans="1:7" ht="12.5">
      <c r="G381" s="51"/>
    </row>
    <row r="382" spans="1:7" ht="12.5">
      <c r="G382" s="51"/>
    </row>
    <row r="383" spans="1:7" ht="12.5">
      <c r="G383" s="51"/>
    </row>
    <row r="384" spans="1:7" ht="12.5">
      <c r="G384" s="51"/>
    </row>
    <row r="385" spans="7:7" ht="12.5">
      <c r="G385" s="51"/>
    </row>
    <row r="386" spans="7:7" ht="12.5">
      <c r="G386" s="51"/>
    </row>
    <row r="387" spans="7:7" ht="12.5">
      <c r="G387" s="51"/>
    </row>
    <row r="388" spans="7:7" ht="12.5">
      <c r="G388" s="51"/>
    </row>
    <row r="389" spans="7:7" ht="12.5">
      <c r="G389" s="51"/>
    </row>
    <row r="390" spans="7:7" ht="12.5">
      <c r="G390" s="51"/>
    </row>
    <row r="391" spans="7:7" ht="12.5">
      <c r="G391" s="51"/>
    </row>
    <row r="392" spans="7:7" ht="12.5">
      <c r="G392" s="51"/>
    </row>
    <row r="393" spans="7:7" ht="12.5">
      <c r="G393" s="51"/>
    </row>
    <row r="394" spans="7:7" ht="12.5">
      <c r="G394" s="51"/>
    </row>
    <row r="395" spans="7:7" ht="12.5">
      <c r="G395" s="51"/>
    </row>
    <row r="396" spans="7:7" ht="12.5">
      <c r="G396" s="51"/>
    </row>
    <row r="397" spans="7:7" ht="12.5">
      <c r="G397" s="51"/>
    </row>
    <row r="398" spans="7:7" ht="12.5">
      <c r="G398" s="51"/>
    </row>
    <row r="399" spans="7:7" ht="12.5">
      <c r="G399" s="51"/>
    </row>
    <row r="400" spans="7:7" ht="12.5">
      <c r="G400" s="51"/>
    </row>
    <row r="401" spans="7:7" ht="12.5">
      <c r="G401" s="51"/>
    </row>
    <row r="402" spans="7:7" ht="12.5">
      <c r="G402" s="51"/>
    </row>
    <row r="403" spans="7:7" ht="12.5">
      <c r="G403" s="51"/>
    </row>
    <row r="404" spans="7:7" ht="12.5">
      <c r="G404" s="51"/>
    </row>
    <row r="405" spans="7:7" ht="12.5">
      <c r="G405" s="51"/>
    </row>
    <row r="406" spans="7:7" ht="12.5">
      <c r="G406" s="51"/>
    </row>
    <row r="407" spans="7:7" ht="12.5">
      <c r="G407" s="51"/>
    </row>
    <row r="408" spans="7:7" ht="12.5">
      <c r="G408" s="51"/>
    </row>
    <row r="409" spans="7:7" ht="12.5">
      <c r="G409" s="51"/>
    </row>
    <row r="410" spans="7:7" ht="12.5">
      <c r="G410" s="51"/>
    </row>
    <row r="411" spans="7:7" ht="12.5">
      <c r="G411" s="51"/>
    </row>
    <row r="412" spans="7:7" ht="12.5">
      <c r="G412" s="51"/>
    </row>
    <row r="413" spans="7:7" ht="12.5">
      <c r="G413" s="51"/>
    </row>
    <row r="414" spans="7:7" ht="12.5">
      <c r="G414" s="51"/>
    </row>
    <row r="415" spans="7:7" ht="12.5">
      <c r="G415" s="51"/>
    </row>
    <row r="416" spans="7:7" ht="12.5">
      <c r="G416" s="51"/>
    </row>
    <row r="417" spans="7:7" ht="12.5">
      <c r="G417" s="51"/>
    </row>
    <row r="418" spans="7:7" ht="12.5">
      <c r="G418" s="51"/>
    </row>
    <row r="419" spans="7:7" ht="12.5">
      <c r="G419" s="51"/>
    </row>
    <row r="420" spans="7:7" ht="12.5">
      <c r="G420" s="51"/>
    </row>
    <row r="421" spans="7:7" ht="12.5">
      <c r="G421" s="51"/>
    </row>
    <row r="422" spans="7:7" ht="12.5">
      <c r="G422" s="51"/>
    </row>
    <row r="423" spans="7:7" ht="12.5">
      <c r="G423" s="51"/>
    </row>
    <row r="424" spans="7:7" ht="12.5">
      <c r="G424" s="51"/>
    </row>
    <row r="425" spans="7:7" ht="12.5">
      <c r="G425" s="51"/>
    </row>
    <row r="426" spans="7:7" ht="12.5">
      <c r="G426" s="51"/>
    </row>
    <row r="427" spans="7:7" ht="12.5">
      <c r="G427" s="51"/>
    </row>
    <row r="428" spans="7:7" ht="12.5">
      <c r="G428" s="51"/>
    </row>
    <row r="429" spans="7:7" ht="12.5">
      <c r="G429" s="51"/>
    </row>
    <row r="430" spans="7:7" ht="12.5">
      <c r="G430" s="51"/>
    </row>
    <row r="431" spans="7:7" ht="12.5">
      <c r="G431" s="51"/>
    </row>
    <row r="432" spans="7:7" ht="12.5">
      <c r="G432" s="51"/>
    </row>
    <row r="433" spans="7:7" ht="12.5">
      <c r="G433" s="51"/>
    </row>
    <row r="434" spans="7:7" ht="12.5">
      <c r="G434" s="51"/>
    </row>
    <row r="435" spans="7:7" ht="12.5">
      <c r="G435" s="51"/>
    </row>
    <row r="436" spans="7:7" ht="12.5">
      <c r="G436" s="51"/>
    </row>
    <row r="437" spans="7:7" ht="12.5">
      <c r="G437" s="51"/>
    </row>
    <row r="438" spans="7:7" ht="12.5">
      <c r="G438" s="51"/>
    </row>
    <row r="439" spans="7:7" ht="12.5">
      <c r="G439" s="51"/>
    </row>
    <row r="440" spans="7:7" ht="12.5">
      <c r="G440" s="51"/>
    </row>
    <row r="441" spans="7:7" ht="12.5">
      <c r="G441" s="51"/>
    </row>
    <row r="442" spans="7:7" ht="12.5">
      <c r="G442" s="51"/>
    </row>
    <row r="443" spans="7:7" ht="12.5">
      <c r="G443" s="51"/>
    </row>
    <row r="444" spans="7:7" ht="12.5">
      <c r="G444" s="51"/>
    </row>
    <row r="445" spans="7:7" ht="12.5">
      <c r="G445" s="51"/>
    </row>
    <row r="446" spans="7:7" ht="12.5">
      <c r="G446" s="51"/>
    </row>
    <row r="447" spans="7:7" ht="12.5">
      <c r="G447" s="51"/>
    </row>
    <row r="448" spans="7:7" ht="12.5">
      <c r="G448" s="51"/>
    </row>
    <row r="449" spans="7:7" ht="12.5">
      <c r="G449" s="51"/>
    </row>
    <row r="450" spans="7:7" ht="12.5">
      <c r="G450" s="51"/>
    </row>
    <row r="451" spans="7:7" ht="12.5">
      <c r="G451" s="51"/>
    </row>
    <row r="452" spans="7:7" ht="12.5">
      <c r="G452" s="51"/>
    </row>
    <row r="453" spans="7:7" ht="12.5">
      <c r="G453" s="51"/>
    </row>
    <row r="454" spans="7:7" ht="12.5">
      <c r="G454" s="51"/>
    </row>
    <row r="455" spans="7:7" ht="12.5">
      <c r="G455" s="51"/>
    </row>
    <row r="456" spans="7:7" ht="12.5">
      <c r="G456" s="51"/>
    </row>
    <row r="457" spans="7:7" ht="12.5">
      <c r="G457" s="51"/>
    </row>
    <row r="458" spans="7:7" ht="12.5">
      <c r="G458" s="51"/>
    </row>
    <row r="459" spans="7:7" ht="12.5">
      <c r="G459" s="51"/>
    </row>
    <row r="460" spans="7:7" ht="12.5">
      <c r="G460" s="51"/>
    </row>
    <row r="461" spans="7:7" ht="12.5">
      <c r="G461" s="51"/>
    </row>
    <row r="462" spans="7:7" ht="12.5">
      <c r="G462" s="51"/>
    </row>
    <row r="463" spans="7:7" ht="12.5">
      <c r="G463" s="51"/>
    </row>
    <row r="464" spans="7:7" ht="12.5">
      <c r="G464" s="51"/>
    </row>
    <row r="465" spans="7:7" ht="12.5">
      <c r="G465" s="51"/>
    </row>
    <row r="466" spans="7:7" ht="12.5">
      <c r="G466" s="51"/>
    </row>
    <row r="467" spans="7:7" ht="12.5">
      <c r="G467" s="51"/>
    </row>
    <row r="468" spans="7:7" ht="12.5">
      <c r="G468" s="51"/>
    </row>
    <row r="469" spans="7:7" ht="12.5">
      <c r="G469" s="51"/>
    </row>
    <row r="470" spans="7:7" ht="12.5">
      <c r="G470" s="51"/>
    </row>
    <row r="471" spans="7:7" ht="12.5">
      <c r="G471" s="51"/>
    </row>
    <row r="472" spans="7:7" ht="12.5">
      <c r="G472" s="51"/>
    </row>
    <row r="473" spans="7:7" ht="12.5">
      <c r="G473" s="51"/>
    </row>
    <row r="474" spans="7:7" ht="12.5">
      <c r="G474" s="51"/>
    </row>
    <row r="475" spans="7:7" ht="12.5">
      <c r="G475" s="51"/>
    </row>
    <row r="476" spans="7:7" ht="12.5">
      <c r="G476" s="51"/>
    </row>
    <row r="477" spans="7:7" ht="12.5">
      <c r="G477" s="51"/>
    </row>
    <row r="478" spans="7:7" ht="12.5">
      <c r="G478" s="51"/>
    </row>
    <row r="479" spans="7:7" ht="12.5">
      <c r="G479" s="51"/>
    </row>
    <row r="480" spans="7:7" ht="12.5">
      <c r="G480" s="51"/>
    </row>
    <row r="481" spans="7:7" ht="12.5">
      <c r="G481" s="51"/>
    </row>
    <row r="482" spans="7:7" ht="12.5">
      <c r="G482" s="51"/>
    </row>
    <row r="483" spans="7:7" ht="12.5">
      <c r="G483" s="51"/>
    </row>
    <row r="484" spans="7:7" ht="12.5">
      <c r="G484" s="51"/>
    </row>
    <row r="485" spans="7:7" ht="12.5">
      <c r="G485" s="51"/>
    </row>
    <row r="486" spans="7:7" ht="12.5">
      <c r="G486" s="51"/>
    </row>
    <row r="487" spans="7:7" ht="12.5">
      <c r="G487" s="51"/>
    </row>
    <row r="488" spans="7:7" ht="12.5">
      <c r="G488" s="51"/>
    </row>
    <row r="489" spans="7:7" ht="12.5">
      <c r="G489" s="51"/>
    </row>
    <row r="490" spans="7:7" ht="12.5">
      <c r="G490" s="51"/>
    </row>
    <row r="491" spans="7:7" ht="12.5">
      <c r="G491" s="51"/>
    </row>
    <row r="492" spans="7:7" ht="12.5">
      <c r="G492" s="51"/>
    </row>
    <row r="493" spans="7:7" ht="12.5">
      <c r="G493" s="51"/>
    </row>
    <row r="494" spans="7:7" ht="12.5">
      <c r="G494" s="51"/>
    </row>
    <row r="495" spans="7:7" ht="12.5">
      <c r="G495" s="51"/>
    </row>
    <row r="496" spans="7:7" ht="12.5">
      <c r="G496" s="51"/>
    </row>
    <row r="497" spans="7:7" ht="12.5">
      <c r="G497" s="51"/>
    </row>
    <row r="498" spans="7:7" ht="12.5">
      <c r="G498" s="51"/>
    </row>
    <row r="499" spans="7:7" ht="12.5">
      <c r="G499" s="51"/>
    </row>
    <row r="500" spans="7:7" ht="12.5">
      <c r="G500" s="51"/>
    </row>
    <row r="501" spans="7:7" ht="12.5">
      <c r="G501" s="51"/>
    </row>
    <row r="502" spans="7:7" ht="12.5">
      <c r="G502" s="51"/>
    </row>
    <row r="503" spans="7:7" ht="12.5">
      <c r="G503" s="51"/>
    </row>
    <row r="504" spans="7:7" ht="12.5">
      <c r="G504" s="51"/>
    </row>
    <row r="505" spans="7:7" ht="12.5">
      <c r="G505" s="51"/>
    </row>
    <row r="506" spans="7:7" ht="12.5">
      <c r="G506" s="51"/>
    </row>
    <row r="507" spans="7:7" ht="12.5">
      <c r="G507" s="51"/>
    </row>
    <row r="508" spans="7:7" ht="12.5">
      <c r="G508" s="51"/>
    </row>
    <row r="509" spans="7:7" ht="12.5">
      <c r="G509" s="51"/>
    </row>
    <row r="510" spans="7:7" ht="12.5">
      <c r="G510" s="51"/>
    </row>
    <row r="511" spans="7:7" ht="12.5">
      <c r="G511" s="51"/>
    </row>
    <row r="512" spans="7:7" ht="12.5">
      <c r="G512" s="51"/>
    </row>
    <row r="513" spans="7:7" ht="12.5">
      <c r="G513" s="51"/>
    </row>
    <row r="514" spans="7:7" ht="12.5">
      <c r="G514" s="51"/>
    </row>
    <row r="515" spans="7:7" ht="12.5">
      <c r="G515" s="51"/>
    </row>
    <row r="516" spans="7:7" ht="12.5">
      <c r="G516" s="51"/>
    </row>
    <row r="517" spans="7:7" ht="12.5">
      <c r="G517" s="51"/>
    </row>
    <row r="518" spans="7:7" ht="12.5">
      <c r="G518" s="51"/>
    </row>
    <row r="519" spans="7:7" ht="12.5">
      <c r="G519" s="51"/>
    </row>
    <row r="520" spans="7:7" ht="12.5">
      <c r="G520" s="51"/>
    </row>
    <row r="521" spans="7:7" ht="12.5">
      <c r="G521" s="51"/>
    </row>
    <row r="522" spans="7:7" ht="12.5">
      <c r="G522" s="51"/>
    </row>
    <row r="523" spans="7:7" ht="12.5">
      <c r="G523" s="51"/>
    </row>
    <row r="524" spans="7:7" ht="12.5">
      <c r="G524" s="51"/>
    </row>
    <row r="525" spans="7:7" ht="12.5">
      <c r="G525" s="51"/>
    </row>
    <row r="526" spans="7:7" ht="12.5">
      <c r="G526" s="51"/>
    </row>
    <row r="527" spans="7:7" ht="12.5">
      <c r="G527" s="51"/>
    </row>
    <row r="528" spans="7:7" ht="12.5">
      <c r="G528" s="51"/>
    </row>
    <row r="529" spans="7:7" ht="12.5">
      <c r="G529" s="51"/>
    </row>
    <row r="530" spans="7:7" ht="12.5">
      <c r="G530" s="51"/>
    </row>
    <row r="531" spans="7:7" ht="12.5">
      <c r="G531" s="51"/>
    </row>
    <row r="532" spans="7:7" ht="12.5">
      <c r="G532" s="51"/>
    </row>
    <row r="533" spans="7:7" ht="12.5">
      <c r="G533" s="51"/>
    </row>
    <row r="534" spans="7:7" ht="12.5">
      <c r="G534" s="51"/>
    </row>
    <row r="535" spans="7:7" ht="12.5">
      <c r="G535" s="51"/>
    </row>
    <row r="536" spans="7:7" ht="12.5">
      <c r="G536" s="51"/>
    </row>
    <row r="537" spans="7:7" ht="12.5">
      <c r="G537" s="51"/>
    </row>
    <row r="538" spans="7:7" ht="12.5">
      <c r="G538" s="51"/>
    </row>
    <row r="539" spans="7:7" ht="12.5">
      <c r="G539" s="51"/>
    </row>
    <row r="540" spans="7:7" ht="12.5">
      <c r="G540" s="51"/>
    </row>
    <row r="541" spans="7:7" ht="12.5">
      <c r="G541" s="51"/>
    </row>
    <row r="542" spans="7:7" ht="12.5">
      <c r="G542" s="51"/>
    </row>
    <row r="543" spans="7:7" ht="12.5">
      <c r="G543" s="51"/>
    </row>
    <row r="544" spans="7:7" ht="12.5">
      <c r="G544" s="51"/>
    </row>
    <row r="545" spans="7:7" ht="12.5">
      <c r="G545" s="51"/>
    </row>
    <row r="546" spans="7:7" ht="12.5">
      <c r="G546" s="51"/>
    </row>
    <row r="547" spans="7:7" ht="12.5">
      <c r="G547" s="51"/>
    </row>
    <row r="548" spans="7:7" ht="12.5">
      <c r="G548" s="51"/>
    </row>
    <row r="549" spans="7:7" ht="12.5">
      <c r="G549" s="51"/>
    </row>
    <row r="550" spans="7:7" ht="12.5">
      <c r="G550" s="51"/>
    </row>
    <row r="551" spans="7:7" ht="12.5">
      <c r="G551" s="51"/>
    </row>
    <row r="552" spans="7:7" ht="12.5">
      <c r="G552" s="51"/>
    </row>
    <row r="553" spans="7:7" ht="12.5">
      <c r="G553" s="51"/>
    </row>
    <row r="554" spans="7:7" ht="12.5">
      <c r="G554" s="51"/>
    </row>
    <row r="555" spans="7:7" ht="12.5">
      <c r="G555" s="51"/>
    </row>
    <row r="556" spans="7:7" ht="12.5">
      <c r="G556" s="51"/>
    </row>
    <row r="557" spans="7:7" ht="12.5">
      <c r="G557" s="51"/>
    </row>
    <row r="558" spans="7:7" ht="12.5">
      <c r="G558" s="51"/>
    </row>
    <row r="559" spans="7:7" ht="12.5">
      <c r="G559" s="51"/>
    </row>
    <row r="560" spans="7:7" ht="12.5">
      <c r="G560" s="51"/>
    </row>
    <row r="561" spans="7:7" ht="12.5">
      <c r="G561" s="51"/>
    </row>
    <row r="562" spans="7:7" ht="12.5">
      <c r="G562" s="51"/>
    </row>
    <row r="563" spans="7:7" ht="12.5">
      <c r="G563" s="51"/>
    </row>
    <row r="564" spans="7:7" ht="12.5">
      <c r="G564" s="51"/>
    </row>
    <row r="565" spans="7:7" ht="12.5">
      <c r="G565" s="51"/>
    </row>
    <row r="566" spans="7:7" ht="12.5">
      <c r="G566" s="51"/>
    </row>
    <row r="567" spans="7:7" ht="12.5">
      <c r="G567" s="51"/>
    </row>
    <row r="568" spans="7:7" ht="12.5">
      <c r="G568" s="51"/>
    </row>
    <row r="569" spans="7:7" ht="12.5">
      <c r="G569" s="51"/>
    </row>
    <row r="570" spans="7:7" ht="12.5">
      <c r="G570" s="51"/>
    </row>
    <row r="571" spans="7:7" ht="12.5">
      <c r="G571" s="51"/>
    </row>
    <row r="572" spans="7:7" ht="12.5">
      <c r="G572" s="51"/>
    </row>
    <row r="573" spans="7:7" ht="12.5">
      <c r="G573" s="51"/>
    </row>
    <row r="574" spans="7:7" ht="12.5">
      <c r="G574" s="51"/>
    </row>
    <row r="575" spans="7:7" ht="12.5">
      <c r="G575" s="51"/>
    </row>
    <row r="576" spans="7:7" ht="12.5">
      <c r="G576" s="51"/>
    </row>
    <row r="577" spans="7:7" ht="12.5">
      <c r="G577" s="51"/>
    </row>
    <row r="578" spans="7:7" ht="12.5">
      <c r="G578" s="51"/>
    </row>
    <row r="579" spans="7:7" ht="12.5">
      <c r="G579" s="51"/>
    </row>
    <row r="580" spans="7:7" ht="12.5">
      <c r="G580" s="51"/>
    </row>
    <row r="581" spans="7:7" ht="12.5">
      <c r="G581" s="51"/>
    </row>
    <row r="582" spans="7:7" ht="12.5">
      <c r="G582" s="51"/>
    </row>
    <row r="583" spans="7:7" ht="12.5">
      <c r="G583" s="51"/>
    </row>
    <row r="584" spans="7:7" ht="12.5">
      <c r="G584" s="51"/>
    </row>
    <row r="585" spans="7:7" ht="12.5">
      <c r="G585" s="51"/>
    </row>
    <row r="586" spans="7:7" ht="12.5">
      <c r="G586" s="51"/>
    </row>
    <row r="587" spans="7:7" ht="12.5">
      <c r="G587" s="51"/>
    </row>
    <row r="588" spans="7:7" ht="12.5">
      <c r="G588" s="51"/>
    </row>
    <row r="589" spans="7:7" ht="12.5">
      <c r="G589" s="51"/>
    </row>
    <row r="590" spans="7:7" ht="12.5">
      <c r="G590" s="51"/>
    </row>
    <row r="591" spans="7:7" ht="12.5">
      <c r="G591" s="51"/>
    </row>
    <row r="592" spans="7:7" ht="12.5">
      <c r="G592" s="51"/>
    </row>
    <row r="593" spans="7:7" ht="12.5">
      <c r="G593" s="51"/>
    </row>
    <row r="594" spans="7:7" ht="12.5">
      <c r="G594" s="51"/>
    </row>
    <row r="595" spans="7:7" ht="12.5">
      <c r="G595" s="51"/>
    </row>
    <row r="596" spans="7:7" ht="12.5">
      <c r="G596" s="51"/>
    </row>
    <row r="597" spans="7:7" ht="12.5">
      <c r="G597" s="51"/>
    </row>
    <row r="598" spans="7:7" ht="12.5">
      <c r="G598" s="51"/>
    </row>
    <row r="599" spans="7:7" ht="12.5">
      <c r="G599" s="51"/>
    </row>
    <row r="600" spans="7:7" ht="12.5">
      <c r="G600" s="51"/>
    </row>
    <row r="601" spans="7:7" ht="12.5">
      <c r="G601" s="51"/>
    </row>
    <row r="602" spans="7:7" ht="12.5">
      <c r="G602" s="51"/>
    </row>
    <row r="603" spans="7:7" ht="12.5">
      <c r="G603" s="51"/>
    </row>
    <row r="604" spans="7:7" ht="12.5">
      <c r="G604" s="51"/>
    </row>
    <row r="605" spans="7:7" ht="12.5">
      <c r="G605" s="51"/>
    </row>
    <row r="606" spans="7:7" ht="12.5">
      <c r="G606" s="51"/>
    </row>
    <row r="607" spans="7:7" ht="12.5">
      <c r="G607" s="51"/>
    </row>
    <row r="608" spans="7:7" ht="12.5">
      <c r="G608" s="51"/>
    </row>
    <row r="609" spans="7:7" ht="12.5">
      <c r="G609" s="51"/>
    </row>
    <row r="610" spans="7:7" ht="12.5">
      <c r="G610" s="51"/>
    </row>
    <row r="611" spans="7:7" ht="12.5">
      <c r="G611" s="51"/>
    </row>
    <row r="612" spans="7:7" ht="12.5">
      <c r="G612" s="51"/>
    </row>
    <row r="613" spans="7:7" ht="12.5">
      <c r="G613" s="51"/>
    </row>
    <row r="614" spans="7:7" ht="12.5">
      <c r="G614" s="51"/>
    </row>
    <row r="615" spans="7:7" ht="12.5">
      <c r="G615" s="51"/>
    </row>
    <row r="616" spans="7:7" ht="12.5">
      <c r="G616" s="51"/>
    </row>
    <row r="617" spans="7:7" ht="12.5">
      <c r="G617" s="51"/>
    </row>
    <row r="618" spans="7:7" ht="12.5">
      <c r="G618" s="51"/>
    </row>
    <row r="619" spans="7:7" ht="12.5">
      <c r="G619" s="51"/>
    </row>
    <row r="620" spans="7:7" ht="12.5">
      <c r="G620" s="51"/>
    </row>
    <row r="621" spans="7:7" ht="12.5">
      <c r="G621" s="51"/>
    </row>
    <row r="622" spans="7:7" ht="12.5">
      <c r="G622" s="51"/>
    </row>
    <row r="623" spans="7:7" ht="12.5">
      <c r="G623" s="51"/>
    </row>
    <row r="624" spans="7:7" ht="12.5">
      <c r="G624" s="51"/>
    </row>
    <row r="625" spans="7:7" ht="12.5">
      <c r="G625" s="51"/>
    </row>
    <row r="626" spans="7:7" ht="12.5">
      <c r="G626" s="51"/>
    </row>
    <row r="627" spans="7:7" ht="12.5">
      <c r="G627" s="51"/>
    </row>
    <row r="628" spans="7:7" ht="12.5">
      <c r="G628" s="51"/>
    </row>
    <row r="629" spans="7:7" ht="12.5">
      <c r="G629" s="51"/>
    </row>
    <row r="630" spans="7:7" ht="12.5">
      <c r="G630" s="51"/>
    </row>
    <row r="631" spans="7:7" ht="12.5">
      <c r="G631" s="51"/>
    </row>
    <row r="632" spans="7:7" ht="12.5">
      <c r="G632" s="51"/>
    </row>
    <row r="633" spans="7:7" ht="12.5">
      <c r="G633" s="51"/>
    </row>
    <row r="634" spans="7:7" ht="12.5">
      <c r="G634" s="51"/>
    </row>
    <row r="635" spans="7:7" ht="12.5">
      <c r="G635" s="51"/>
    </row>
    <row r="636" spans="7:7" ht="12.5">
      <c r="G636" s="51"/>
    </row>
    <row r="637" spans="7:7" ht="12.5">
      <c r="G637" s="51"/>
    </row>
    <row r="638" spans="7:7" ht="12.5">
      <c r="G638" s="51"/>
    </row>
    <row r="639" spans="7:7" ht="12.5">
      <c r="G639" s="51"/>
    </row>
    <row r="640" spans="7:7" ht="12.5">
      <c r="G640" s="51"/>
    </row>
    <row r="641" spans="7:7" ht="12.5">
      <c r="G641" s="51"/>
    </row>
    <row r="642" spans="7:7" ht="12.5">
      <c r="G642" s="51"/>
    </row>
    <row r="643" spans="7:7" ht="12.5">
      <c r="G643" s="51"/>
    </row>
    <row r="644" spans="7:7" ht="12.5">
      <c r="G644" s="51"/>
    </row>
    <row r="645" spans="7:7" ht="12.5">
      <c r="G645" s="51"/>
    </row>
    <row r="646" spans="7:7" ht="12.5">
      <c r="G646" s="51"/>
    </row>
    <row r="647" spans="7:7" ht="12.5">
      <c r="G647" s="51"/>
    </row>
    <row r="648" spans="7:7" ht="12.5">
      <c r="G648" s="51"/>
    </row>
    <row r="649" spans="7:7" ht="12.5">
      <c r="G649" s="51"/>
    </row>
    <row r="650" spans="7:7" ht="12.5">
      <c r="G650" s="51"/>
    </row>
    <row r="651" spans="7:7" ht="12.5">
      <c r="G651" s="51"/>
    </row>
    <row r="652" spans="7:7" ht="12.5">
      <c r="G652" s="51"/>
    </row>
    <row r="653" spans="7:7" ht="12.5">
      <c r="G653" s="51"/>
    </row>
    <row r="654" spans="7:7" ht="12.5">
      <c r="G654" s="51"/>
    </row>
    <row r="655" spans="7:7" ht="12.5">
      <c r="G655" s="51"/>
    </row>
    <row r="656" spans="7:7" ht="12.5">
      <c r="G656" s="51"/>
    </row>
    <row r="657" spans="7:7" ht="12.5">
      <c r="G657" s="51"/>
    </row>
    <row r="658" spans="7:7" ht="12.5">
      <c r="G658" s="51"/>
    </row>
    <row r="659" spans="7:7" ht="12.5">
      <c r="G659" s="51"/>
    </row>
    <row r="660" spans="7:7" ht="12.5">
      <c r="G660" s="51"/>
    </row>
    <row r="661" spans="7:7" ht="12.5">
      <c r="G661" s="51"/>
    </row>
    <row r="662" spans="7:7" ht="12.5">
      <c r="G662" s="51"/>
    </row>
    <row r="663" spans="7:7" ht="12.5">
      <c r="G663" s="51"/>
    </row>
    <row r="664" spans="7:7" ht="12.5">
      <c r="G664" s="51"/>
    </row>
    <row r="665" spans="7:7" ht="12.5">
      <c r="G665" s="51"/>
    </row>
    <row r="666" spans="7:7" ht="12.5">
      <c r="G666" s="51"/>
    </row>
    <row r="667" spans="7:7" ht="12.5">
      <c r="G667" s="51"/>
    </row>
    <row r="668" spans="7:7" ht="12.5">
      <c r="G668" s="51"/>
    </row>
    <row r="669" spans="7:7" ht="12.5">
      <c r="G669" s="51"/>
    </row>
    <row r="670" spans="7:7" ht="12.5">
      <c r="G670" s="51"/>
    </row>
    <row r="671" spans="7:7" ht="12.5">
      <c r="G671" s="51"/>
    </row>
    <row r="672" spans="7:7" ht="12.5">
      <c r="G672" s="51"/>
    </row>
    <row r="673" spans="7:7" ht="12.5">
      <c r="G673" s="51"/>
    </row>
    <row r="674" spans="7:7" ht="12.5">
      <c r="G674" s="51"/>
    </row>
    <row r="675" spans="7:7" ht="12.5">
      <c r="G675" s="51"/>
    </row>
    <row r="676" spans="7:7" ht="12.5">
      <c r="G676" s="51"/>
    </row>
    <row r="677" spans="7:7" ht="12.5">
      <c r="G677" s="51"/>
    </row>
    <row r="678" spans="7:7" ht="12.5">
      <c r="G678" s="51"/>
    </row>
    <row r="679" spans="7:7" ht="12.5">
      <c r="G679" s="51"/>
    </row>
    <row r="680" spans="7:7" ht="12.5">
      <c r="G680" s="51"/>
    </row>
    <row r="681" spans="7:7" ht="12.5">
      <c r="G681" s="51"/>
    </row>
    <row r="682" spans="7:7" ht="12.5">
      <c r="G682" s="51"/>
    </row>
    <row r="683" spans="7:7" ht="12.5">
      <c r="G683" s="51"/>
    </row>
    <row r="684" spans="7:7" ht="12.5">
      <c r="G684" s="51"/>
    </row>
    <row r="685" spans="7:7" ht="12.5">
      <c r="G685" s="51"/>
    </row>
    <row r="686" spans="7:7" ht="12.5">
      <c r="G686" s="51"/>
    </row>
    <row r="687" spans="7:7" ht="12.5">
      <c r="G687" s="51"/>
    </row>
    <row r="688" spans="7:7" ht="12.5">
      <c r="G688" s="51"/>
    </row>
    <row r="689" spans="7:7" ht="12.5">
      <c r="G689" s="51"/>
    </row>
    <row r="690" spans="7:7" ht="12.5">
      <c r="G690" s="51"/>
    </row>
    <row r="691" spans="7:7" ht="12.5">
      <c r="G691" s="51"/>
    </row>
    <row r="692" spans="7:7" ht="12.5">
      <c r="G692" s="51"/>
    </row>
    <row r="693" spans="7:7" ht="12.5">
      <c r="G693" s="51"/>
    </row>
    <row r="694" spans="7:7" ht="12.5">
      <c r="G694" s="51"/>
    </row>
    <row r="695" spans="7:7" ht="12.5">
      <c r="G695" s="51"/>
    </row>
    <row r="696" spans="7:7" ht="12.5">
      <c r="G696" s="51"/>
    </row>
    <row r="697" spans="7:7" ht="12.5">
      <c r="G697" s="51"/>
    </row>
    <row r="698" spans="7:7" ht="12.5">
      <c r="G698" s="51"/>
    </row>
    <row r="699" spans="7:7" ht="12.5">
      <c r="G699" s="51"/>
    </row>
    <row r="700" spans="7:7" ht="12.5">
      <c r="G700" s="51"/>
    </row>
    <row r="701" spans="7:7" ht="12.5">
      <c r="G701" s="51"/>
    </row>
    <row r="702" spans="7:7" ht="12.5">
      <c r="G702" s="51"/>
    </row>
    <row r="703" spans="7:7" ht="12.5">
      <c r="G703" s="51"/>
    </row>
    <row r="704" spans="7:7" ht="12.5">
      <c r="G704" s="51"/>
    </row>
    <row r="705" spans="7:7" ht="12.5">
      <c r="G705" s="51"/>
    </row>
    <row r="706" spans="7:7" ht="12.5">
      <c r="G706" s="51"/>
    </row>
    <row r="707" spans="7:7" ht="12.5">
      <c r="G707" s="51"/>
    </row>
    <row r="708" spans="7:7" ht="12.5">
      <c r="G708" s="51"/>
    </row>
    <row r="709" spans="7:7" ht="12.5">
      <c r="G709" s="51"/>
    </row>
    <row r="710" spans="7:7" ht="12.5">
      <c r="G710" s="51"/>
    </row>
    <row r="711" spans="7:7" ht="12.5">
      <c r="G711" s="51"/>
    </row>
    <row r="712" spans="7:7" ht="12.5">
      <c r="G712" s="51"/>
    </row>
    <row r="713" spans="7:7" ht="12.5">
      <c r="G713" s="51"/>
    </row>
    <row r="714" spans="7:7" ht="12.5">
      <c r="G714" s="51"/>
    </row>
    <row r="715" spans="7:7" ht="12.5">
      <c r="G715" s="51"/>
    </row>
    <row r="716" spans="7:7" ht="12.5">
      <c r="G716" s="51"/>
    </row>
    <row r="717" spans="7:7" ht="12.5">
      <c r="G717" s="51"/>
    </row>
    <row r="718" spans="7:7" ht="12.5">
      <c r="G718" s="51"/>
    </row>
    <row r="719" spans="7:7" ht="12.5">
      <c r="G719" s="51"/>
    </row>
    <row r="720" spans="7:7" ht="12.5">
      <c r="G720" s="51"/>
    </row>
    <row r="721" spans="7:7" ht="12.5">
      <c r="G721" s="51"/>
    </row>
    <row r="722" spans="7:7" ht="12.5">
      <c r="G722" s="51"/>
    </row>
    <row r="723" spans="7:7" ht="12.5">
      <c r="G723" s="51"/>
    </row>
    <row r="724" spans="7:7" ht="12.5">
      <c r="G724" s="51"/>
    </row>
    <row r="725" spans="7:7" ht="12.5">
      <c r="G725" s="51"/>
    </row>
    <row r="726" spans="7:7" ht="12.5">
      <c r="G726" s="51"/>
    </row>
    <row r="727" spans="7:7" ht="12.5">
      <c r="G727" s="51"/>
    </row>
    <row r="728" spans="7:7" ht="12.5">
      <c r="G728" s="51"/>
    </row>
    <row r="729" spans="7:7" ht="12.5">
      <c r="G729" s="51"/>
    </row>
    <row r="730" spans="7:7" ht="12.5">
      <c r="G730" s="51"/>
    </row>
    <row r="731" spans="7:7" ht="12.5">
      <c r="G731" s="51"/>
    </row>
    <row r="732" spans="7:7" ht="12.5">
      <c r="G732" s="51"/>
    </row>
    <row r="733" spans="7:7" ht="12.5">
      <c r="G733" s="51"/>
    </row>
    <row r="734" spans="7:7" ht="12.5">
      <c r="G734" s="51"/>
    </row>
    <row r="735" spans="7:7" ht="12.5">
      <c r="G735" s="51"/>
    </row>
    <row r="736" spans="7:7" ht="12.5">
      <c r="G736" s="51"/>
    </row>
    <row r="737" spans="7:7" ht="12.5">
      <c r="G737" s="51"/>
    </row>
    <row r="738" spans="7:7" ht="12.5">
      <c r="G738" s="51"/>
    </row>
    <row r="739" spans="7:7" ht="12.5">
      <c r="G739" s="51"/>
    </row>
    <row r="740" spans="7:7" ht="12.5">
      <c r="G740" s="51"/>
    </row>
    <row r="741" spans="7:7" ht="12.5">
      <c r="G741" s="51"/>
    </row>
    <row r="742" spans="7:7" ht="12.5">
      <c r="G742" s="51"/>
    </row>
    <row r="743" spans="7:7" ht="12.5">
      <c r="G743" s="51"/>
    </row>
    <row r="744" spans="7:7" ht="12.5">
      <c r="G744" s="51"/>
    </row>
    <row r="745" spans="7:7" ht="12.5">
      <c r="G745" s="51"/>
    </row>
    <row r="746" spans="7:7" ht="12.5">
      <c r="G746" s="51"/>
    </row>
    <row r="747" spans="7:7" ht="12.5">
      <c r="G747" s="51"/>
    </row>
    <row r="748" spans="7:7" ht="12.5">
      <c r="G748" s="51"/>
    </row>
    <row r="749" spans="7:7" ht="12.5">
      <c r="G749" s="51"/>
    </row>
    <row r="750" spans="7:7" ht="12.5">
      <c r="G750" s="51"/>
    </row>
    <row r="751" spans="7:7" ht="12.5">
      <c r="G751" s="51"/>
    </row>
    <row r="752" spans="7:7" ht="12.5">
      <c r="G752" s="51"/>
    </row>
    <row r="753" spans="7:7" ht="12.5">
      <c r="G753" s="51"/>
    </row>
    <row r="754" spans="7:7" ht="12.5">
      <c r="G754" s="51"/>
    </row>
    <row r="755" spans="7:7" ht="12.5">
      <c r="G755" s="51"/>
    </row>
    <row r="756" spans="7:7" ht="12.5">
      <c r="G756" s="51"/>
    </row>
    <row r="757" spans="7:7" ht="12.5">
      <c r="G757" s="51"/>
    </row>
    <row r="758" spans="7:7" ht="12.5">
      <c r="G758" s="51"/>
    </row>
    <row r="759" spans="7:7" ht="12.5">
      <c r="G759" s="51"/>
    </row>
    <row r="760" spans="7:7" ht="12.5">
      <c r="G760" s="51"/>
    </row>
    <row r="761" spans="7:7" ht="12.5">
      <c r="G761" s="51"/>
    </row>
    <row r="762" spans="7:7" ht="12.5">
      <c r="G762" s="51"/>
    </row>
    <row r="763" spans="7:7" ht="12.5">
      <c r="G763" s="51"/>
    </row>
    <row r="764" spans="7:7" ht="12.5">
      <c r="G764" s="51"/>
    </row>
    <row r="765" spans="7:7" ht="12.5">
      <c r="G765" s="51"/>
    </row>
    <row r="766" spans="7:7" ht="12.5">
      <c r="G766" s="51"/>
    </row>
    <row r="767" spans="7:7" ht="12.5">
      <c r="G767" s="51"/>
    </row>
    <row r="768" spans="7:7" ht="12.5">
      <c r="G768" s="51"/>
    </row>
    <row r="769" spans="7:7" ht="12.5">
      <c r="G769" s="51"/>
    </row>
    <row r="770" spans="7:7" ht="12.5">
      <c r="G770" s="51"/>
    </row>
    <row r="771" spans="7:7" ht="12.5">
      <c r="G771" s="51"/>
    </row>
    <row r="772" spans="7:7" ht="12.5">
      <c r="G772" s="51"/>
    </row>
    <row r="773" spans="7:7" ht="12.5">
      <c r="G773" s="51"/>
    </row>
    <row r="774" spans="7:7" ht="12.5">
      <c r="G774" s="51"/>
    </row>
    <row r="775" spans="7:7" ht="12.5">
      <c r="G775" s="51"/>
    </row>
    <row r="776" spans="7:7" ht="12.5">
      <c r="G776" s="51"/>
    </row>
    <row r="777" spans="7:7" ht="12.5">
      <c r="G777" s="51"/>
    </row>
    <row r="778" spans="7:7" ht="12.5">
      <c r="G778" s="51"/>
    </row>
    <row r="779" spans="7:7" ht="12.5">
      <c r="G779" s="51"/>
    </row>
    <row r="780" spans="7:7" ht="12.5">
      <c r="G780" s="51"/>
    </row>
    <row r="781" spans="7:7" ht="12.5">
      <c r="G781" s="51"/>
    </row>
    <row r="782" spans="7:7" ht="12.5">
      <c r="G782" s="51"/>
    </row>
    <row r="783" spans="7:7" ht="12.5">
      <c r="G783" s="51"/>
    </row>
    <row r="784" spans="7:7" ht="12.5">
      <c r="G784" s="51"/>
    </row>
    <row r="785" spans="7:7" ht="12.5">
      <c r="G785" s="51"/>
    </row>
    <row r="786" spans="7:7" ht="12.5">
      <c r="G786" s="51"/>
    </row>
    <row r="787" spans="7:7" ht="12.5">
      <c r="G787" s="51"/>
    </row>
    <row r="788" spans="7:7" ht="12.5">
      <c r="G788" s="51"/>
    </row>
    <row r="789" spans="7:7" ht="12.5">
      <c r="G789" s="51"/>
    </row>
    <row r="790" spans="7:7" ht="12.5">
      <c r="G790" s="51"/>
    </row>
    <row r="791" spans="7:7" ht="12.5">
      <c r="G791" s="51"/>
    </row>
    <row r="792" spans="7:7" ht="12.5">
      <c r="G792" s="51"/>
    </row>
    <row r="793" spans="7:7" ht="12.5">
      <c r="G793" s="51"/>
    </row>
    <row r="794" spans="7:7" ht="12.5">
      <c r="G794" s="51"/>
    </row>
    <row r="795" spans="7:7" ht="12.5">
      <c r="G795" s="51"/>
    </row>
    <row r="796" spans="7:7" ht="12.5">
      <c r="G796" s="51"/>
    </row>
    <row r="797" spans="7:7" ht="12.5">
      <c r="G797" s="51"/>
    </row>
    <row r="798" spans="7:7" ht="12.5">
      <c r="G798" s="51"/>
    </row>
    <row r="799" spans="7:7" ht="12.5">
      <c r="G799" s="51"/>
    </row>
    <row r="800" spans="7:7" ht="12.5">
      <c r="G800" s="51"/>
    </row>
    <row r="801" spans="7:7" ht="12.5">
      <c r="G801" s="51"/>
    </row>
    <row r="802" spans="7:7" ht="12.5">
      <c r="G802" s="51"/>
    </row>
    <row r="803" spans="7:7" ht="12.5">
      <c r="G803" s="51"/>
    </row>
    <row r="804" spans="7:7" ht="12.5">
      <c r="G804" s="51"/>
    </row>
    <row r="805" spans="7:7" ht="12.5">
      <c r="G805" s="51"/>
    </row>
    <row r="806" spans="7:7" ht="12.5">
      <c r="G806" s="51"/>
    </row>
    <row r="807" spans="7:7" ht="12.5">
      <c r="G807" s="51"/>
    </row>
    <row r="808" spans="7:7" ht="12.5">
      <c r="G808" s="51"/>
    </row>
    <row r="809" spans="7:7" ht="12.5">
      <c r="G809" s="51"/>
    </row>
    <row r="810" spans="7:7" ht="12.5">
      <c r="G810" s="51"/>
    </row>
    <row r="811" spans="7:7" ht="12.5">
      <c r="G811" s="51"/>
    </row>
    <row r="812" spans="7:7" ht="12.5">
      <c r="G812" s="51"/>
    </row>
    <row r="813" spans="7:7" ht="12.5">
      <c r="G813" s="51"/>
    </row>
    <row r="814" spans="7:7" ht="12.5">
      <c r="G814" s="51"/>
    </row>
    <row r="815" spans="7:7" ht="12.5">
      <c r="G815" s="51"/>
    </row>
    <row r="816" spans="7:7" ht="12.5">
      <c r="G816" s="51"/>
    </row>
    <row r="817" spans="7:7" ht="12.5">
      <c r="G817" s="51"/>
    </row>
    <row r="818" spans="7:7" ht="12.5">
      <c r="G818" s="51"/>
    </row>
    <row r="819" spans="7:7" ht="12.5">
      <c r="G819" s="51"/>
    </row>
    <row r="820" spans="7:7" ht="12.5">
      <c r="G820" s="51"/>
    </row>
    <row r="821" spans="7:7" ht="12.5">
      <c r="G821" s="51"/>
    </row>
    <row r="822" spans="7:7" ht="12.5">
      <c r="G822" s="51"/>
    </row>
    <row r="823" spans="7:7" ht="12.5">
      <c r="G823" s="51"/>
    </row>
    <row r="824" spans="7:7" ht="12.5">
      <c r="G824" s="51"/>
    </row>
    <row r="825" spans="7:7" ht="12.5">
      <c r="G825" s="51"/>
    </row>
    <row r="826" spans="7:7" ht="12.5">
      <c r="G826" s="51"/>
    </row>
    <row r="827" spans="7:7" ht="12.5">
      <c r="G827" s="51"/>
    </row>
    <row r="828" spans="7:7" ht="12.5">
      <c r="G828" s="51"/>
    </row>
    <row r="829" spans="7:7" ht="12.5">
      <c r="G829" s="51"/>
    </row>
    <row r="830" spans="7:7" ht="12.5">
      <c r="G830" s="51"/>
    </row>
    <row r="831" spans="7:7" ht="12.5">
      <c r="G831" s="51"/>
    </row>
    <row r="832" spans="7:7" ht="12.5">
      <c r="G832" s="51"/>
    </row>
    <row r="833" spans="7:7" ht="12.5">
      <c r="G833" s="51"/>
    </row>
    <row r="834" spans="7:7" ht="12.5">
      <c r="G834" s="51"/>
    </row>
    <row r="835" spans="7:7" ht="12.5">
      <c r="G835" s="51"/>
    </row>
    <row r="836" spans="7:7" ht="12.5">
      <c r="G836" s="51"/>
    </row>
    <row r="837" spans="7:7" ht="12.5">
      <c r="G837" s="51"/>
    </row>
    <row r="838" spans="7:7" ht="12.5">
      <c r="G838" s="51"/>
    </row>
    <row r="839" spans="7:7" ht="12.5">
      <c r="G839" s="51"/>
    </row>
    <row r="840" spans="7:7" ht="12.5">
      <c r="G840" s="51"/>
    </row>
    <row r="841" spans="7:7" ht="12.5">
      <c r="G841" s="51"/>
    </row>
    <row r="842" spans="7:7" ht="12.5">
      <c r="G842" s="51"/>
    </row>
    <row r="843" spans="7:7" ht="12.5">
      <c r="G843" s="51"/>
    </row>
    <row r="844" spans="7:7" ht="12.5">
      <c r="G844" s="51"/>
    </row>
    <row r="845" spans="7:7" ht="12.5">
      <c r="G845" s="51"/>
    </row>
    <row r="846" spans="7:7" ht="12.5">
      <c r="G846" s="51"/>
    </row>
    <row r="847" spans="7:7" ht="12.5">
      <c r="G847" s="51"/>
    </row>
    <row r="848" spans="7:7" ht="12.5">
      <c r="G848" s="51"/>
    </row>
    <row r="849" spans="7:7" ht="12.5">
      <c r="G849" s="51"/>
    </row>
    <row r="850" spans="7:7" ht="12.5">
      <c r="G850" s="51"/>
    </row>
    <row r="851" spans="7:7" ht="12.5">
      <c r="G851" s="51"/>
    </row>
    <row r="852" spans="7:7" ht="12.5">
      <c r="G852" s="51"/>
    </row>
    <row r="853" spans="7:7" ht="12.5">
      <c r="G853" s="51"/>
    </row>
    <row r="854" spans="7:7" ht="12.5">
      <c r="G854" s="51"/>
    </row>
    <row r="855" spans="7:7" ht="12.5">
      <c r="G855" s="51"/>
    </row>
    <row r="856" spans="7:7" ht="12.5">
      <c r="G856" s="51"/>
    </row>
    <row r="857" spans="7:7" ht="12.5">
      <c r="G857" s="51"/>
    </row>
    <row r="858" spans="7:7" ht="12.5">
      <c r="G858" s="51"/>
    </row>
    <row r="859" spans="7:7" ht="12.5">
      <c r="G859" s="51"/>
    </row>
    <row r="860" spans="7:7" ht="12.5">
      <c r="G860" s="51"/>
    </row>
    <row r="861" spans="7:7" ht="12.5">
      <c r="G861" s="51"/>
    </row>
    <row r="862" spans="7:7" ht="12.5">
      <c r="G862" s="51"/>
    </row>
    <row r="863" spans="7:7" ht="12.5">
      <c r="G863" s="51"/>
    </row>
    <row r="864" spans="7:7" ht="12.5">
      <c r="G864" s="51"/>
    </row>
    <row r="865" spans="7:7" ht="12.5">
      <c r="G865" s="51"/>
    </row>
    <row r="866" spans="7:7" ht="12.5">
      <c r="G866" s="51"/>
    </row>
    <row r="867" spans="7:7" ht="12.5">
      <c r="G867" s="51"/>
    </row>
    <row r="868" spans="7:7" ht="12.5">
      <c r="G868" s="51"/>
    </row>
    <row r="869" spans="7:7" ht="12.5">
      <c r="G869" s="51"/>
    </row>
    <row r="870" spans="7:7" ht="12.5">
      <c r="G870" s="51"/>
    </row>
    <row r="871" spans="7:7" ht="12.5">
      <c r="G871" s="51"/>
    </row>
    <row r="872" spans="7:7" ht="12.5">
      <c r="G872" s="51"/>
    </row>
    <row r="873" spans="7:7" ht="12.5">
      <c r="G873" s="51"/>
    </row>
    <row r="874" spans="7:7" ht="12.5">
      <c r="G874" s="51"/>
    </row>
    <row r="875" spans="7:7" ht="12.5">
      <c r="G875" s="51"/>
    </row>
    <row r="876" spans="7:7" ht="12.5">
      <c r="G876" s="51"/>
    </row>
    <row r="877" spans="7:7" ht="12.5">
      <c r="G877" s="51"/>
    </row>
    <row r="878" spans="7:7" ht="12.5">
      <c r="G878" s="51"/>
    </row>
    <row r="879" spans="7:7" ht="12.5">
      <c r="G879" s="51"/>
    </row>
    <row r="880" spans="7:7" ht="12.5">
      <c r="G880" s="51"/>
    </row>
    <row r="881" spans="7:7" ht="12.5">
      <c r="G881" s="51"/>
    </row>
    <row r="882" spans="7:7" ht="12.5">
      <c r="G882" s="51"/>
    </row>
    <row r="883" spans="7:7" ht="12.5">
      <c r="G883" s="51"/>
    </row>
    <row r="884" spans="7:7" ht="12.5">
      <c r="G884" s="51"/>
    </row>
    <row r="885" spans="7:7" ht="12.5">
      <c r="G885" s="51"/>
    </row>
    <row r="886" spans="7:7" ht="12.5">
      <c r="G886" s="51"/>
    </row>
    <row r="887" spans="7:7" ht="12.5">
      <c r="G887" s="51"/>
    </row>
    <row r="888" spans="7:7" ht="12.5">
      <c r="G888" s="51"/>
    </row>
    <row r="889" spans="7:7" ht="12.5">
      <c r="G889" s="51"/>
    </row>
    <row r="890" spans="7:7" ht="12.5">
      <c r="G890" s="51"/>
    </row>
    <row r="891" spans="7:7" ht="12.5">
      <c r="G891" s="51"/>
    </row>
    <row r="892" spans="7:7" ht="12.5">
      <c r="G892" s="51"/>
    </row>
    <row r="893" spans="7:7" ht="12.5">
      <c r="G893" s="51"/>
    </row>
    <row r="894" spans="7:7" ht="12.5">
      <c r="G894" s="51"/>
    </row>
    <row r="895" spans="7:7" ht="12.5">
      <c r="G895" s="51"/>
    </row>
    <row r="896" spans="7:7" ht="12.5">
      <c r="G896" s="51"/>
    </row>
    <row r="897" spans="7:7" ht="12.5">
      <c r="G897" s="51"/>
    </row>
    <row r="898" spans="7:7" ht="12.5">
      <c r="G898" s="51"/>
    </row>
    <row r="899" spans="7:7" ht="12.5">
      <c r="G899" s="51"/>
    </row>
    <row r="900" spans="7:7" ht="12.5">
      <c r="G900" s="51"/>
    </row>
    <row r="901" spans="7:7" ht="12.5">
      <c r="G901" s="51"/>
    </row>
    <row r="902" spans="7:7" ht="12.5">
      <c r="G902" s="51"/>
    </row>
    <row r="903" spans="7:7" ht="12.5">
      <c r="G903" s="51"/>
    </row>
    <row r="904" spans="7:7" ht="12.5">
      <c r="G904" s="51"/>
    </row>
    <row r="905" spans="7:7" ht="12.5">
      <c r="G905" s="51"/>
    </row>
    <row r="906" spans="7:7" ht="12.5">
      <c r="G906" s="51"/>
    </row>
    <row r="907" spans="7:7" ht="12.5">
      <c r="G907" s="51"/>
    </row>
    <row r="908" spans="7:7" ht="12.5">
      <c r="G908" s="51"/>
    </row>
    <row r="909" spans="7:7" ht="12.5">
      <c r="G909" s="51"/>
    </row>
    <row r="910" spans="7:7" ht="12.5">
      <c r="G910" s="51"/>
    </row>
    <row r="911" spans="7:7" ht="12.5">
      <c r="G911" s="51"/>
    </row>
    <row r="912" spans="7:7" ht="12.5">
      <c r="G912" s="51"/>
    </row>
    <row r="913" spans="7:7" ht="12.5">
      <c r="G913" s="51"/>
    </row>
    <row r="914" spans="7:7" ht="12.5">
      <c r="G914" s="51"/>
    </row>
    <row r="915" spans="7:7" ht="12.5">
      <c r="G915" s="51"/>
    </row>
    <row r="916" spans="7:7" ht="12.5">
      <c r="G916" s="51"/>
    </row>
    <row r="917" spans="7:7" ht="12.5">
      <c r="G917" s="51"/>
    </row>
    <row r="918" spans="7:7" ht="12.5">
      <c r="G918" s="51"/>
    </row>
    <row r="919" spans="7:7" ht="12.5">
      <c r="G919" s="51"/>
    </row>
    <row r="920" spans="7:7" ht="12.5">
      <c r="G920" s="51"/>
    </row>
    <row r="921" spans="7:7" ht="12.5">
      <c r="G921" s="51"/>
    </row>
    <row r="922" spans="7:7" ht="12.5">
      <c r="G922" s="51"/>
    </row>
    <row r="923" spans="7:7" ht="12.5">
      <c r="G923" s="51"/>
    </row>
    <row r="924" spans="7:7" ht="12.5">
      <c r="G924" s="51"/>
    </row>
    <row r="925" spans="7:7" ht="12.5">
      <c r="G925" s="51"/>
    </row>
    <row r="926" spans="7:7" ht="12.5">
      <c r="G926" s="51"/>
    </row>
    <row r="927" spans="7:7" ht="12.5">
      <c r="G927" s="51"/>
    </row>
    <row r="928" spans="7:7" ht="12.5">
      <c r="G928" s="51"/>
    </row>
    <row r="929" spans="7:7" ht="12.5">
      <c r="G929" s="51"/>
    </row>
    <row r="930" spans="7:7" ht="12.5">
      <c r="G930" s="51"/>
    </row>
    <row r="931" spans="7:7" ht="12.5">
      <c r="G931" s="51"/>
    </row>
    <row r="932" spans="7:7" ht="12.5">
      <c r="G932" s="51"/>
    </row>
    <row r="933" spans="7:7" ht="12.5">
      <c r="G933" s="51"/>
    </row>
    <row r="934" spans="7:7" ht="12.5">
      <c r="G934" s="51"/>
    </row>
    <row r="935" spans="7:7" ht="12.5">
      <c r="G935" s="51"/>
    </row>
    <row r="936" spans="7:7" ht="12.5">
      <c r="G936" s="51"/>
    </row>
    <row r="937" spans="7:7" ht="12.5">
      <c r="G937" s="51"/>
    </row>
    <row r="938" spans="7:7" ht="12.5">
      <c r="G938" s="51"/>
    </row>
    <row r="939" spans="7:7" ht="12.5">
      <c r="G939" s="51"/>
    </row>
    <row r="940" spans="7:7" ht="12.5">
      <c r="G940" s="51"/>
    </row>
    <row r="941" spans="7:7" ht="12.5">
      <c r="G941" s="51"/>
    </row>
    <row r="942" spans="7:7" ht="12.5">
      <c r="G942" s="51"/>
    </row>
    <row r="943" spans="7:7" ht="12.5">
      <c r="G943" s="51"/>
    </row>
    <row r="944" spans="7:7" ht="12.5">
      <c r="G944" s="51"/>
    </row>
    <row r="945" spans="7:7" ht="12.5">
      <c r="G945" s="51"/>
    </row>
    <row r="946" spans="7:7" ht="12.5">
      <c r="G946" s="51"/>
    </row>
    <row r="947" spans="7:7" ht="12.5">
      <c r="G947" s="51"/>
    </row>
    <row r="948" spans="7:7" ht="12.5">
      <c r="G948" s="51"/>
    </row>
    <row r="949" spans="7:7" ht="12.5">
      <c r="G949" s="51"/>
    </row>
    <row r="950" spans="7:7" ht="12.5">
      <c r="G950" s="51"/>
    </row>
    <row r="951" spans="7:7" ht="12.5">
      <c r="G951" s="51"/>
    </row>
    <row r="952" spans="7:7" ht="12.5">
      <c r="G952" s="51"/>
    </row>
    <row r="953" spans="7:7" ht="12.5">
      <c r="G953" s="51"/>
    </row>
    <row r="954" spans="7:7" ht="12.5">
      <c r="G954" s="51"/>
    </row>
    <row r="955" spans="7:7" ht="12.5">
      <c r="G955" s="51"/>
    </row>
    <row r="956" spans="7:7" ht="12.5">
      <c r="G956" s="51"/>
    </row>
    <row r="957" spans="7:7" ht="12.5">
      <c r="G957" s="51"/>
    </row>
    <row r="958" spans="7:7" ht="12.5">
      <c r="G958" s="51"/>
    </row>
    <row r="959" spans="7:7" ht="12.5">
      <c r="G959" s="51"/>
    </row>
    <row r="960" spans="7:7" ht="12.5">
      <c r="G960" s="51"/>
    </row>
    <row r="961" spans="7:7" ht="12.5">
      <c r="G961" s="51"/>
    </row>
    <row r="962" spans="7:7" ht="12.5">
      <c r="G962" s="51"/>
    </row>
    <row r="963" spans="7:7" ht="12.5">
      <c r="G963" s="51"/>
    </row>
    <row r="964" spans="7:7" ht="12.5">
      <c r="G964" s="51"/>
    </row>
    <row r="965" spans="7:7" ht="12.5">
      <c r="G965" s="51"/>
    </row>
    <row r="966" spans="7:7" ht="12.5">
      <c r="G966" s="51"/>
    </row>
    <row r="967" spans="7:7" ht="12.5">
      <c r="G967" s="51"/>
    </row>
    <row r="968" spans="7:7" ht="12.5">
      <c r="G968" s="51"/>
    </row>
    <row r="969" spans="7:7" ht="12.5">
      <c r="G969" s="51"/>
    </row>
    <row r="970" spans="7:7" ht="12.5">
      <c r="G970" s="51"/>
    </row>
    <row r="971" spans="7:7" ht="12.5">
      <c r="G971" s="51"/>
    </row>
    <row r="972" spans="7:7" ht="12.5">
      <c r="G972" s="51"/>
    </row>
    <row r="973" spans="7:7" ht="12.5">
      <c r="G973" s="51"/>
    </row>
    <row r="974" spans="7:7" ht="12.5">
      <c r="G974" s="51"/>
    </row>
    <row r="975" spans="7:7" ht="12.5">
      <c r="G975" s="51"/>
    </row>
    <row r="976" spans="7:7" ht="12.5">
      <c r="G976" s="51"/>
    </row>
    <row r="977" spans="7:7" ht="12.5">
      <c r="G977" s="51"/>
    </row>
    <row r="978" spans="7:7" ht="12.5">
      <c r="G978" s="51"/>
    </row>
    <row r="979" spans="7:7" ht="12.5">
      <c r="G979" s="51"/>
    </row>
    <row r="980" spans="7:7" ht="12.5">
      <c r="G980" s="51"/>
    </row>
    <row r="981" spans="7:7" ht="12.5">
      <c r="G981" s="51"/>
    </row>
    <row r="982" spans="7:7" ht="12.5">
      <c r="G982" s="51"/>
    </row>
    <row r="983" spans="7:7" ht="12.5">
      <c r="G983" s="51"/>
    </row>
    <row r="984" spans="7:7" ht="12.5">
      <c r="G984" s="51"/>
    </row>
    <row r="985" spans="7:7" ht="12.5">
      <c r="G985" s="51"/>
    </row>
    <row r="986" spans="7:7" ht="12.5">
      <c r="G986" s="51"/>
    </row>
    <row r="987" spans="7:7" ht="12.5">
      <c r="G987" s="51"/>
    </row>
    <row r="988" spans="7:7" ht="12.5">
      <c r="G988" s="51"/>
    </row>
    <row r="989" spans="7:7" ht="12.5">
      <c r="G989" s="51"/>
    </row>
    <row r="990" spans="7:7" ht="12.5">
      <c r="G990" s="51"/>
    </row>
    <row r="991" spans="7:7" ht="12.5">
      <c r="G991" s="51"/>
    </row>
    <row r="992" spans="7:7" ht="12.5">
      <c r="G992" s="51"/>
    </row>
    <row r="993" spans="7:7" ht="12.5">
      <c r="G993" s="51"/>
    </row>
    <row r="994" spans="7:7" ht="12.5">
      <c r="G994" s="51"/>
    </row>
    <row r="995" spans="7:7" ht="12.5">
      <c r="G995" s="51"/>
    </row>
    <row r="996" spans="7:7" ht="12.5">
      <c r="G996" s="51"/>
    </row>
    <row r="997" spans="7:7" ht="12.5">
      <c r="G997" s="51"/>
    </row>
    <row r="998" spans="7:7" ht="12.5">
      <c r="G998" s="51"/>
    </row>
    <row r="999" spans="7:7" ht="12.5">
      <c r="G999" s="51"/>
    </row>
    <row r="1000" spans="7:7" ht="12.5">
      <c r="G1000" s="5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000"/>
  <sheetViews>
    <sheetView topLeftCell="A25" workbookViewId="0"/>
  </sheetViews>
  <sheetFormatPr defaultColWidth="14.36328125" defaultRowHeight="15.75" customHeight="1"/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38" t="s">
        <v>758</v>
      </c>
      <c r="G1" s="1" t="s">
        <v>8</v>
      </c>
      <c r="H1" s="2" t="s">
        <v>9</v>
      </c>
      <c r="I1" s="2" t="s">
        <v>1</v>
      </c>
      <c r="J1" s="2" t="s">
        <v>759</v>
      </c>
    </row>
    <row r="2" spans="1:27" ht="12.5">
      <c r="A2" s="2">
        <v>1.1399999999999999</v>
      </c>
      <c r="B2" s="2">
        <v>7.0000000000000001E-3</v>
      </c>
      <c r="C2" s="2">
        <v>2</v>
      </c>
      <c r="D2" s="2" t="s">
        <v>760</v>
      </c>
      <c r="E2" s="2" t="s">
        <v>761</v>
      </c>
      <c r="F2" s="48">
        <v>0.3</v>
      </c>
      <c r="G2" s="2" t="s">
        <v>762</v>
      </c>
      <c r="H2" s="2">
        <v>0.57999999999999996</v>
      </c>
      <c r="I2" s="2">
        <v>0.03</v>
      </c>
      <c r="J2" s="2">
        <v>2</v>
      </c>
    </row>
    <row r="3" spans="1:27" ht="12.5">
      <c r="A3" s="2">
        <v>0.96</v>
      </c>
      <c r="B3" s="2">
        <v>8.9999999999999993E-3</v>
      </c>
      <c r="C3" s="2">
        <v>2</v>
      </c>
      <c r="D3" s="2" t="s">
        <v>763</v>
      </c>
      <c r="E3" s="2" t="s">
        <v>761</v>
      </c>
      <c r="F3" s="48">
        <v>0.02</v>
      </c>
      <c r="G3" s="2" t="s">
        <v>764</v>
      </c>
      <c r="H3" s="2">
        <v>0.5</v>
      </c>
      <c r="I3" s="2">
        <v>0.03</v>
      </c>
      <c r="J3" s="2">
        <v>2</v>
      </c>
    </row>
    <row r="4" spans="1:27" ht="12.5">
      <c r="A4" s="2">
        <v>0.64</v>
      </c>
      <c r="B4" s="2">
        <v>0.12</v>
      </c>
      <c r="C4" s="2">
        <v>2</v>
      </c>
      <c r="D4" s="2" t="s">
        <v>765</v>
      </c>
      <c r="E4" s="2" t="s">
        <v>761</v>
      </c>
      <c r="F4" s="48">
        <v>3</v>
      </c>
      <c r="G4" s="2" t="s">
        <v>766</v>
      </c>
      <c r="H4" s="2">
        <v>0.4</v>
      </c>
      <c r="I4" s="2">
        <v>0.09</v>
      </c>
      <c r="J4" s="2">
        <v>2</v>
      </c>
    </row>
    <row r="5" spans="1:27" ht="12.5">
      <c r="A5" s="2">
        <v>1.05</v>
      </c>
      <c r="B5" s="2">
        <v>0.12</v>
      </c>
      <c r="C5" s="2">
        <v>2</v>
      </c>
      <c r="D5" s="2" t="s">
        <v>767</v>
      </c>
      <c r="E5" s="2" t="s">
        <v>761</v>
      </c>
      <c r="F5" s="48">
        <v>0.2</v>
      </c>
      <c r="G5" s="2" t="s">
        <v>764</v>
      </c>
      <c r="H5" s="2">
        <v>0.57999999999999996</v>
      </c>
      <c r="I5" s="2">
        <v>7.0000000000000007E-2</v>
      </c>
      <c r="J5" s="2">
        <v>2</v>
      </c>
    </row>
    <row r="6" spans="1:27" ht="12.5">
      <c r="A6" s="2">
        <v>1.02</v>
      </c>
      <c r="B6" s="2">
        <v>0.09</v>
      </c>
      <c r="C6" s="2">
        <v>2</v>
      </c>
      <c r="D6" s="2" t="s">
        <v>768</v>
      </c>
      <c r="E6" s="2" t="s">
        <v>761</v>
      </c>
      <c r="F6" s="48">
        <v>0.3</v>
      </c>
      <c r="G6" s="2" t="s">
        <v>762</v>
      </c>
      <c r="H6" s="2">
        <v>0.55000000000000004</v>
      </c>
      <c r="I6" s="2">
        <v>0.09</v>
      </c>
      <c r="J6" s="2">
        <v>2</v>
      </c>
    </row>
    <row r="7" spans="1:27" ht="15.75" customHeight="1">
      <c r="A7" s="57">
        <v>0.72</v>
      </c>
      <c r="B7" s="57">
        <v>0.1</v>
      </c>
      <c r="C7" s="57">
        <v>2</v>
      </c>
      <c r="D7" s="57" t="s">
        <v>769</v>
      </c>
      <c r="E7" s="57" t="s">
        <v>761</v>
      </c>
      <c r="F7" s="58">
        <v>25.3</v>
      </c>
      <c r="G7" s="57" t="s">
        <v>770</v>
      </c>
      <c r="H7" s="57">
        <v>0.44</v>
      </c>
      <c r="I7" s="57">
        <v>0.01</v>
      </c>
      <c r="J7" s="57">
        <v>2</v>
      </c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ht="12.5">
      <c r="A8" s="2">
        <v>1.28</v>
      </c>
      <c r="B8" s="2">
        <v>0.03</v>
      </c>
      <c r="C8" s="2">
        <v>2</v>
      </c>
      <c r="D8" s="2" t="s">
        <v>771</v>
      </c>
      <c r="E8" s="2" t="s">
        <v>761</v>
      </c>
      <c r="F8" s="48">
        <v>4.3</v>
      </c>
      <c r="G8" s="2" t="s">
        <v>772</v>
      </c>
      <c r="H8" s="2">
        <v>0.78</v>
      </c>
      <c r="I8" s="2">
        <v>0.15</v>
      </c>
      <c r="J8" s="2">
        <v>2</v>
      </c>
    </row>
    <row r="9" spans="1:27" ht="12.5">
      <c r="A9" s="2">
        <v>1.1599999999999999</v>
      </c>
      <c r="B9" s="2">
        <v>0.06</v>
      </c>
      <c r="C9" s="2">
        <v>2</v>
      </c>
      <c r="D9" s="2" t="s">
        <v>773</v>
      </c>
      <c r="E9" s="2" t="s">
        <v>761</v>
      </c>
      <c r="F9" s="48">
        <v>7</v>
      </c>
      <c r="G9" s="2" t="s">
        <v>774</v>
      </c>
      <c r="H9" s="2">
        <v>0.67</v>
      </c>
      <c r="I9" s="2">
        <v>0.03</v>
      </c>
      <c r="J9" s="2">
        <v>2</v>
      </c>
    </row>
    <row r="10" spans="1:27" ht="12.5">
      <c r="A10" s="2">
        <v>0.69</v>
      </c>
      <c r="B10" s="2">
        <v>0.02</v>
      </c>
      <c r="C10" s="2">
        <v>2</v>
      </c>
      <c r="D10" s="2" t="s">
        <v>775</v>
      </c>
      <c r="E10" s="2" t="s">
        <v>761</v>
      </c>
      <c r="F10" s="48">
        <v>8.5</v>
      </c>
      <c r="G10" s="2" t="s">
        <v>776</v>
      </c>
      <c r="H10" s="2">
        <v>0.51</v>
      </c>
      <c r="I10" s="2">
        <v>0.01</v>
      </c>
      <c r="J10" s="2">
        <v>2</v>
      </c>
    </row>
    <row r="11" spans="1:27" ht="12.5">
      <c r="A11" s="2">
        <v>0.55000000000000004</v>
      </c>
      <c r="B11" s="2">
        <v>0.11</v>
      </c>
      <c r="C11" s="2">
        <v>2</v>
      </c>
      <c r="D11" s="2" t="s">
        <v>777</v>
      </c>
      <c r="E11" s="2" t="s">
        <v>761</v>
      </c>
      <c r="F11" s="48">
        <v>9.1999999999999993</v>
      </c>
      <c r="G11" s="2" t="s">
        <v>778</v>
      </c>
      <c r="H11" s="2">
        <v>0.42</v>
      </c>
      <c r="I11" s="2">
        <v>0.03</v>
      </c>
      <c r="J11" s="2">
        <v>2</v>
      </c>
    </row>
    <row r="12" spans="1:27" ht="12.5">
      <c r="A12" s="2">
        <v>0.98</v>
      </c>
      <c r="B12" s="2">
        <v>0.01</v>
      </c>
      <c r="C12" s="2">
        <v>2</v>
      </c>
      <c r="D12" s="2" t="s">
        <v>779</v>
      </c>
      <c r="E12" s="2" t="s">
        <v>761</v>
      </c>
      <c r="F12" s="48">
        <v>17.600000000000001</v>
      </c>
      <c r="G12" s="2" t="s">
        <v>780</v>
      </c>
      <c r="H12" s="2">
        <v>0.55000000000000004</v>
      </c>
      <c r="I12" s="2">
        <v>0</v>
      </c>
      <c r="J12" s="2">
        <v>2</v>
      </c>
    </row>
    <row r="13" spans="1:27" ht="12.5">
      <c r="A13" s="2">
        <v>1.0900000000000001</v>
      </c>
      <c r="B13" s="2">
        <v>0.04</v>
      </c>
      <c r="C13" s="2">
        <v>2</v>
      </c>
      <c r="D13" s="2" t="s">
        <v>781</v>
      </c>
      <c r="E13" s="2" t="s">
        <v>761</v>
      </c>
      <c r="F13" s="48">
        <v>8.5</v>
      </c>
      <c r="G13" s="2" t="s">
        <v>776</v>
      </c>
      <c r="H13" s="2">
        <v>0.68</v>
      </c>
      <c r="I13" s="2">
        <v>0.02</v>
      </c>
      <c r="J13" s="2">
        <v>2</v>
      </c>
    </row>
    <row r="14" spans="1:27" ht="12.5">
      <c r="A14" s="2">
        <v>0.97</v>
      </c>
      <c r="B14" s="2">
        <v>0.03</v>
      </c>
      <c r="C14" s="2">
        <v>2</v>
      </c>
      <c r="D14" s="2" t="s">
        <v>782</v>
      </c>
      <c r="E14" s="2" t="s">
        <v>761</v>
      </c>
      <c r="F14" s="48">
        <v>15.2</v>
      </c>
      <c r="G14" s="2" t="s">
        <v>783</v>
      </c>
      <c r="H14" s="2">
        <v>0.59</v>
      </c>
      <c r="I14" s="2">
        <v>0.02</v>
      </c>
      <c r="J14" s="2">
        <v>2</v>
      </c>
    </row>
    <row r="15" spans="1:27" ht="12.5">
      <c r="A15" s="2">
        <v>0.71</v>
      </c>
      <c r="B15" s="2">
        <v>7.0000000000000007E-2</v>
      </c>
      <c r="C15" s="2">
        <v>2</v>
      </c>
      <c r="D15" s="2" t="s">
        <v>784</v>
      </c>
      <c r="E15" s="2" t="s">
        <v>761</v>
      </c>
      <c r="F15" s="48">
        <v>15.5</v>
      </c>
      <c r="G15" s="2" t="s">
        <v>785</v>
      </c>
      <c r="H15" s="2">
        <v>0.45</v>
      </c>
      <c r="I15" s="2">
        <v>0.04</v>
      </c>
      <c r="J15" s="2">
        <v>2</v>
      </c>
    </row>
    <row r="16" spans="1:27" ht="15.75" customHeight="1">
      <c r="A16" s="57">
        <v>0.43</v>
      </c>
      <c r="B16" s="57">
        <v>7.0000000000000007E-2</v>
      </c>
      <c r="C16" s="57">
        <v>2</v>
      </c>
      <c r="D16" s="57" t="s">
        <v>786</v>
      </c>
      <c r="E16" s="57" t="s">
        <v>761</v>
      </c>
      <c r="F16" s="58">
        <v>29.1</v>
      </c>
      <c r="G16" s="57" t="s">
        <v>787</v>
      </c>
      <c r="H16" s="57">
        <v>0.32</v>
      </c>
      <c r="I16" s="57">
        <v>0.04</v>
      </c>
      <c r="J16" s="57">
        <v>2</v>
      </c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5.75" customHeight="1">
      <c r="A17" s="57">
        <v>0.25</v>
      </c>
      <c r="B17" s="57">
        <v>0.08</v>
      </c>
      <c r="C17" s="57">
        <v>2</v>
      </c>
      <c r="D17" s="57" t="s">
        <v>788</v>
      </c>
      <c r="E17" s="57" t="s">
        <v>761</v>
      </c>
      <c r="F17" s="58">
        <v>27</v>
      </c>
      <c r="G17" s="57" t="s">
        <v>789</v>
      </c>
      <c r="H17" s="57">
        <v>0.22</v>
      </c>
      <c r="I17" s="57">
        <v>7.0000000000000007E-2</v>
      </c>
      <c r="J17" s="57">
        <v>2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5.75" customHeight="1">
      <c r="A18" s="57">
        <v>1.31</v>
      </c>
      <c r="B18" s="57">
        <v>0.03</v>
      </c>
      <c r="C18" s="57">
        <v>2</v>
      </c>
      <c r="D18" s="57" t="s">
        <v>790</v>
      </c>
      <c r="E18" s="57" t="s">
        <v>761</v>
      </c>
      <c r="F18" s="58">
        <v>28.6</v>
      </c>
      <c r="G18" s="57" t="s">
        <v>791</v>
      </c>
      <c r="H18" s="57">
        <v>0.69</v>
      </c>
      <c r="I18" s="57">
        <v>0.06</v>
      </c>
      <c r="J18" s="57">
        <v>2</v>
      </c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5.75" customHeight="1">
      <c r="A19" s="57">
        <v>1.42</v>
      </c>
      <c r="B19" s="57">
        <v>0.15</v>
      </c>
      <c r="C19" s="57">
        <v>2</v>
      </c>
      <c r="D19" s="57" t="s">
        <v>792</v>
      </c>
      <c r="E19" s="57" t="s">
        <v>761</v>
      </c>
      <c r="F19" s="58">
        <v>28.2</v>
      </c>
      <c r="G19" s="57" t="s">
        <v>793</v>
      </c>
      <c r="H19" s="57">
        <v>0.83</v>
      </c>
      <c r="I19" s="57">
        <v>0.12</v>
      </c>
      <c r="J19" s="57">
        <v>2</v>
      </c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2.5">
      <c r="A20" s="2">
        <v>0.68</v>
      </c>
      <c r="B20" s="2">
        <v>0.1</v>
      </c>
      <c r="C20" s="2">
        <v>2</v>
      </c>
      <c r="D20" s="2" t="s">
        <v>794</v>
      </c>
      <c r="E20" s="2" t="s">
        <v>761</v>
      </c>
      <c r="F20" s="48">
        <v>21.4</v>
      </c>
      <c r="G20" s="2" t="s">
        <v>795</v>
      </c>
      <c r="H20" s="2">
        <v>0.41</v>
      </c>
      <c r="I20" s="2">
        <v>0.11</v>
      </c>
      <c r="J20" s="2">
        <v>2</v>
      </c>
    </row>
    <row r="21" spans="1:27" ht="12.5">
      <c r="A21" s="2">
        <v>0.75</v>
      </c>
      <c r="B21" s="2">
        <v>0.11</v>
      </c>
      <c r="C21" s="2">
        <v>2</v>
      </c>
      <c r="D21" s="2" t="s">
        <v>796</v>
      </c>
      <c r="E21" s="2" t="s">
        <v>761</v>
      </c>
      <c r="F21" s="48">
        <v>14.9</v>
      </c>
      <c r="G21" s="2" t="s">
        <v>797</v>
      </c>
      <c r="H21" s="2">
        <v>0.41</v>
      </c>
      <c r="I21" s="2">
        <v>0.04</v>
      </c>
      <c r="J21" s="2">
        <v>2</v>
      </c>
    </row>
    <row r="22" spans="1:27" ht="13">
      <c r="A22" s="57">
        <v>2.21</v>
      </c>
      <c r="B22" s="57">
        <v>0.06</v>
      </c>
      <c r="C22" s="57">
        <v>2</v>
      </c>
      <c r="D22" s="57" t="s">
        <v>798</v>
      </c>
      <c r="E22" s="57" t="s">
        <v>761</v>
      </c>
      <c r="F22" s="58">
        <v>29.1</v>
      </c>
      <c r="G22" s="57" t="s">
        <v>787</v>
      </c>
      <c r="H22" s="57">
        <v>1.2</v>
      </c>
      <c r="I22" s="57">
        <v>0.01</v>
      </c>
      <c r="J22" s="57">
        <v>2</v>
      </c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ht="13">
      <c r="A23" s="57">
        <v>1.92</v>
      </c>
      <c r="B23" s="57">
        <v>0.1</v>
      </c>
      <c r="C23" s="57">
        <v>2</v>
      </c>
      <c r="D23" s="57" t="s">
        <v>799</v>
      </c>
      <c r="E23" s="57" t="s">
        <v>761</v>
      </c>
      <c r="F23" s="58">
        <v>28.4</v>
      </c>
      <c r="G23" s="57" t="s">
        <v>800</v>
      </c>
      <c r="H23" s="57">
        <v>1.01</v>
      </c>
      <c r="I23" s="57">
        <v>0.02</v>
      </c>
      <c r="J23" s="57">
        <v>2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3">
      <c r="A24" s="57">
        <v>1.52</v>
      </c>
      <c r="B24" s="57">
        <v>0.2</v>
      </c>
      <c r="C24" s="57">
        <v>2</v>
      </c>
      <c r="D24" s="57" t="s">
        <v>801</v>
      </c>
      <c r="E24" s="57" t="s">
        <v>761</v>
      </c>
      <c r="F24" s="58">
        <v>28.3</v>
      </c>
      <c r="G24" s="57" t="s">
        <v>802</v>
      </c>
      <c r="H24" s="57">
        <v>0.8</v>
      </c>
      <c r="I24" s="57">
        <v>0.05</v>
      </c>
      <c r="J24" s="57">
        <v>2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3">
      <c r="A25" s="57">
        <v>1.55</v>
      </c>
      <c r="B25" s="57">
        <v>0.13</v>
      </c>
      <c r="C25" s="57">
        <v>2</v>
      </c>
      <c r="D25" s="57" t="s">
        <v>803</v>
      </c>
      <c r="E25" s="57" t="s">
        <v>761</v>
      </c>
      <c r="F25" s="58">
        <v>28.4</v>
      </c>
      <c r="G25" s="57" t="s">
        <v>800</v>
      </c>
      <c r="H25" s="57">
        <v>0.85</v>
      </c>
      <c r="I25" s="57">
        <v>0.13</v>
      </c>
      <c r="J25" s="57">
        <v>2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3">
      <c r="A26" s="57">
        <v>0.91</v>
      </c>
      <c r="B26" s="57">
        <v>0.05</v>
      </c>
      <c r="C26" s="57">
        <v>2</v>
      </c>
      <c r="D26" s="57" t="s">
        <v>804</v>
      </c>
      <c r="E26" s="57" t="s">
        <v>761</v>
      </c>
      <c r="F26" s="58">
        <v>28.1</v>
      </c>
      <c r="G26" s="57" t="s">
        <v>805</v>
      </c>
      <c r="H26" s="57">
        <v>0.53</v>
      </c>
      <c r="I26" s="57">
        <v>0.06</v>
      </c>
      <c r="J26" s="57">
        <v>2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2.5">
      <c r="A27" s="2">
        <v>1.1399999999999999</v>
      </c>
      <c r="B27" s="2">
        <v>0.13</v>
      </c>
      <c r="C27" s="2">
        <v>2</v>
      </c>
      <c r="D27" s="2" t="s">
        <v>806</v>
      </c>
      <c r="E27" s="2" t="s">
        <v>761</v>
      </c>
      <c r="F27" s="48" t="s">
        <v>365</v>
      </c>
      <c r="H27" s="2">
        <v>0.74</v>
      </c>
      <c r="I27" s="2">
        <v>0.03</v>
      </c>
      <c r="J27" s="2">
        <v>2</v>
      </c>
    </row>
    <row r="28" spans="1:27" ht="13">
      <c r="A28" s="57">
        <v>3.04</v>
      </c>
      <c r="B28" s="57">
        <v>0.25</v>
      </c>
      <c r="C28" s="57">
        <v>2</v>
      </c>
      <c r="D28" s="57" t="s">
        <v>807</v>
      </c>
      <c r="E28" s="57" t="s">
        <v>761</v>
      </c>
      <c r="F28" s="58">
        <v>30.6</v>
      </c>
      <c r="G28" s="57" t="s">
        <v>808</v>
      </c>
      <c r="H28" s="57">
        <v>1.57</v>
      </c>
      <c r="I28" s="57">
        <v>0.17</v>
      </c>
      <c r="J28" s="57">
        <v>2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2.5">
      <c r="A29" s="2">
        <v>0.98</v>
      </c>
      <c r="B29" s="2">
        <v>0.04</v>
      </c>
      <c r="C29" s="2">
        <v>2</v>
      </c>
      <c r="D29" s="2" t="s">
        <v>809</v>
      </c>
      <c r="E29" s="2" t="s">
        <v>810</v>
      </c>
      <c r="F29" s="48" t="s">
        <v>365</v>
      </c>
      <c r="G29" s="2" t="s">
        <v>811</v>
      </c>
    </row>
    <row r="30" spans="1:27" ht="12.5">
      <c r="A30" s="2">
        <v>1.1499999999999999</v>
      </c>
      <c r="B30" s="2">
        <v>0.08</v>
      </c>
      <c r="C30" s="2">
        <v>2</v>
      </c>
      <c r="D30" s="2" t="s">
        <v>812</v>
      </c>
      <c r="E30" s="2" t="s">
        <v>813</v>
      </c>
      <c r="F30" s="48" t="s">
        <v>365</v>
      </c>
      <c r="G30" s="2" t="s">
        <v>811</v>
      </c>
    </row>
    <row r="31" spans="1:27" ht="12.5">
      <c r="A31" s="2">
        <v>1.34</v>
      </c>
      <c r="B31" s="2">
        <v>0.1</v>
      </c>
      <c r="C31" s="2">
        <v>2</v>
      </c>
      <c r="D31" s="2" t="s">
        <v>814</v>
      </c>
      <c r="E31" s="2" t="s">
        <v>815</v>
      </c>
      <c r="F31" s="48" t="s">
        <v>365</v>
      </c>
      <c r="G31" s="2" t="s">
        <v>811</v>
      </c>
    </row>
    <row r="32" spans="1:27" ht="12.5">
      <c r="A32" s="2">
        <v>0.02</v>
      </c>
      <c r="B32" s="2">
        <v>0.15</v>
      </c>
      <c r="C32" s="2">
        <v>2</v>
      </c>
      <c r="D32" s="2" t="s">
        <v>518</v>
      </c>
      <c r="E32" s="2" t="s">
        <v>816</v>
      </c>
      <c r="F32" s="48" t="s">
        <v>365</v>
      </c>
      <c r="G32" s="2" t="s">
        <v>817</v>
      </c>
    </row>
    <row r="33" spans="1:6" ht="12.5">
      <c r="A33" s="2">
        <v>0.68</v>
      </c>
      <c r="B33" s="2" t="s">
        <v>818</v>
      </c>
      <c r="D33" s="2" t="s">
        <v>819</v>
      </c>
      <c r="E33" s="2" t="s">
        <v>820</v>
      </c>
      <c r="F33" s="48"/>
    </row>
    <row r="34" spans="1:6" ht="12.5">
      <c r="A34" s="2">
        <v>0.66</v>
      </c>
      <c r="B34" s="2" t="s">
        <v>818</v>
      </c>
      <c r="D34" s="2" t="s">
        <v>819</v>
      </c>
      <c r="E34" s="2" t="s">
        <v>820</v>
      </c>
      <c r="F34" s="48"/>
    </row>
    <row r="35" spans="1:6" ht="12.5">
      <c r="A35" s="2">
        <v>1.28</v>
      </c>
      <c r="B35" s="2" t="s">
        <v>818</v>
      </c>
      <c r="D35" s="2" t="s">
        <v>819</v>
      </c>
      <c r="E35" s="2" t="s">
        <v>820</v>
      </c>
      <c r="F35" s="48"/>
    </row>
    <row r="36" spans="1:6" ht="12.5">
      <c r="A36" s="2">
        <v>1</v>
      </c>
      <c r="B36" s="2" t="s">
        <v>818</v>
      </c>
      <c r="D36" s="2" t="s">
        <v>819</v>
      </c>
      <c r="E36" s="2" t="s">
        <v>820</v>
      </c>
      <c r="F36" s="48"/>
    </row>
    <row r="37" spans="1:6" ht="12.5">
      <c r="A37" s="2">
        <v>1.24</v>
      </c>
      <c r="B37" s="2" t="s">
        <v>818</v>
      </c>
      <c r="D37" s="2" t="s">
        <v>819</v>
      </c>
      <c r="E37" s="2" t="s">
        <v>820</v>
      </c>
      <c r="F37" s="48"/>
    </row>
    <row r="38" spans="1:6" ht="12.5">
      <c r="A38" s="2">
        <v>2.2599999999999998</v>
      </c>
      <c r="B38" s="2" t="s">
        <v>818</v>
      </c>
      <c r="D38" s="2" t="s">
        <v>819</v>
      </c>
      <c r="E38" s="2" t="s">
        <v>820</v>
      </c>
      <c r="F38" s="48"/>
    </row>
    <row r="39" spans="1:6" ht="12.5">
      <c r="A39" s="2">
        <v>1.53</v>
      </c>
      <c r="B39" s="2" t="s">
        <v>818</v>
      </c>
      <c r="D39" s="2" t="s">
        <v>819</v>
      </c>
      <c r="E39" s="2" t="s">
        <v>820</v>
      </c>
      <c r="F39" s="48"/>
    </row>
    <row r="40" spans="1:6" ht="12.5">
      <c r="A40" s="2">
        <v>1.1200000000000001</v>
      </c>
      <c r="B40" s="2" t="s">
        <v>818</v>
      </c>
      <c r="D40" s="2" t="s">
        <v>819</v>
      </c>
      <c r="E40" s="2" t="s">
        <v>820</v>
      </c>
      <c r="F40" s="48"/>
    </row>
    <row r="41" spans="1:6" ht="12.5">
      <c r="A41" s="2">
        <v>2.58</v>
      </c>
      <c r="B41" s="2" t="s">
        <v>818</v>
      </c>
      <c r="D41" s="2" t="s">
        <v>819</v>
      </c>
      <c r="E41" s="2" t="s">
        <v>820</v>
      </c>
      <c r="F41" s="48"/>
    </row>
    <row r="42" spans="1:6" ht="12.5">
      <c r="A42" s="2">
        <v>1.61</v>
      </c>
      <c r="B42" s="2" t="s">
        <v>818</v>
      </c>
      <c r="D42" s="2" t="s">
        <v>819</v>
      </c>
      <c r="E42" s="2" t="s">
        <v>820</v>
      </c>
      <c r="F42" s="48"/>
    </row>
    <row r="43" spans="1:6" ht="12.5">
      <c r="A43" s="2">
        <v>0.22</v>
      </c>
      <c r="B43" s="2" t="s">
        <v>818</v>
      </c>
      <c r="D43" s="2" t="s">
        <v>819</v>
      </c>
      <c r="E43" s="2" t="s">
        <v>820</v>
      </c>
      <c r="F43" s="48"/>
    </row>
    <row r="44" spans="1:6" ht="12.5">
      <c r="A44" s="2">
        <v>0.97</v>
      </c>
      <c r="B44" s="2" t="s">
        <v>818</v>
      </c>
      <c r="D44" s="2" t="s">
        <v>819</v>
      </c>
      <c r="E44" s="2" t="s">
        <v>820</v>
      </c>
      <c r="F44" s="48"/>
    </row>
    <row r="45" spans="1:6" ht="12.5">
      <c r="A45" s="2">
        <v>1.52</v>
      </c>
      <c r="B45" s="2" t="s">
        <v>818</v>
      </c>
      <c r="D45" s="2" t="s">
        <v>819</v>
      </c>
      <c r="E45" s="2" t="s">
        <v>820</v>
      </c>
      <c r="F45" s="48"/>
    </row>
    <row r="46" spans="1:6" ht="12.5">
      <c r="A46" s="2">
        <v>2.81</v>
      </c>
      <c r="B46" s="2" t="s">
        <v>818</v>
      </c>
      <c r="D46" s="2" t="s">
        <v>819</v>
      </c>
      <c r="E46" s="2" t="s">
        <v>820</v>
      </c>
      <c r="F46" s="48"/>
    </row>
    <row r="47" spans="1:6" ht="12.5">
      <c r="A47" s="2">
        <v>1.24</v>
      </c>
      <c r="B47" s="2" t="s">
        <v>818</v>
      </c>
      <c r="D47" s="2" t="s">
        <v>819</v>
      </c>
      <c r="E47" s="2" t="s">
        <v>820</v>
      </c>
      <c r="F47" s="48"/>
    </row>
    <row r="48" spans="1:6" ht="12.5">
      <c r="A48" s="2">
        <v>1.44</v>
      </c>
      <c r="B48" s="2" t="s">
        <v>818</v>
      </c>
      <c r="D48" s="2" t="s">
        <v>819</v>
      </c>
      <c r="E48" s="2" t="s">
        <v>820</v>
      </c>
      <c r="F48" s="48"/>
    </row>
    <row r="49" spans="1:6" ht="12.5">
      <c r="A49" s="2">
        <v>1.22</v>
      </c>
      <c r="B49" s="2" t="s">
        <v>818</v>
      </c>
      <c r="D49" s="2" t="s">
        <v>819</v>
      </c>
      <c r="E49" s="2" t="s">
        <v>820</v>
      </c>
      <c r="F49" s="48"/>
    </row>
    <row r="50" spans="1:6" ht="12.5">
      <c r="A50" s="2">
        <v>0.39</v>
      </c>
      <c r="B50" s="2" t="s">
        <v>818</v>
      </c>
      <c r="D50" s="2" t="s">
        <v>819</v>
      </c>
      <c r="E50" s="2" t="s">
        <v>820</v>
      </c>
      <c r="F50" s="48"/>
    </row>
    <row r="51" spans="1:6" ht="12.5">
      <c r="A51" s="2">
        <v>1.79</v>
      </c>
      <c r="B51" s="2" t="s">
        <v>818</v>
      </c>
      <c r="D51" s="2" t="s">
        <v>819</v>
      </c>
      <c r="E51" s="2" t="s">
        <v>820</v>
      </c>
      <c r="F51" s="48"/>
    </row>
    <row r="52" spans="1:6" ht="12.5">
      <c r="A52" s="2">
        <v>1.23</v>
      </c>
      <c r="B52" s="2" t="s">
        <v>818</v>
      </c>
      <c r="D52" s="2" t="s">
        <v>819</v>
      </c>
      <c r="E52" s="2" t="s">
        <v>820</v>
      </c>
      <c r="F52" s="48"/>
    </row>
    <row r="53" spans="1:6" ht="12.5">
      <c r="A53" s="2">
        <v>0.61</v>
      </c>
      <c r="B53" s="2" t="s">
        <v>818</v>
      </c>
      <c r="D53" s="2" t="s">
        <v>819</v>
      </c>
      <c r="E53" s="2" t="s">
        <v>820</v>
      </c>
      <c r="F53" s="48"/>
    </row>
    <row r="54" spans="1:6" ht="12.5">
      <c r="A54" s="2">
        <v>2.63</v>
      </c>
      <c r="B54" s="2" t="s">
        <v>818</v>
      </c>
      <c r="D54" s="2" t="s">
        <v>819</v>
      </c>
      <c r="E54" s="2" t="s">
        <v>820</v>
      </c>
      <c r="F54" s="48"/>
    </row>
    <row r="55" spans="1:6" ht="12.5">
      <c r="A55" s="2">
        <v>3.6</v>
      </c>
      <c r="B55" s="2" t="s">
        <v>818</v>
      </c>
      <c r="D55" s="2" t="s">
        <v>819</v>
      </c>
      <c r="E55" s="2" t="s">
        <v>820</v>
      </c>
      <c r="F55" s="48"/>
    </row>
    <row r="56" spans="1:6" ht="12.5">
      <c r="A56" s="2">
        <v>2.74</v>
      </c>
      <c r="B56" s="2" t="s">
        <v>818</v>
      </c>
      <c r="D56" s="2" t="s">
        <v>819</v>
      </c>
      <c r="E56" s="2" t="s">
        <v>820</v>
      </c>
      <c r="F56" s="48"/>
    </row>
    <row r="57" spans="1:6" ht="12.5">
      <c r="A57" s="2">
        <v>2.8</v>
      </c>
      <c r="B57" s="2" t="s">
        <v>818</v>
      </c>
      <c r="D57" s="2" t="s">
        <v>819</v>
      </c>
      <c r="E57" s="2" t="s">
        <v>820</v>
      </c>
      <c r="F57" s="48"/>
    </row>
    <row r="58" spans="1:6" ht="12.5">
      <c r="A58" s="2">
        <v>1.72</v>
      </c>
      <c r="B58" s="2" t="s">
        <v>818</v>
      </c>
      <c r="D58" s="2" t="s">
        <v>819</v>
      </c>
      <c r="E58" s="2" t="s">
        <v>820</v>
      </c>
      <c r="F58" s="48"/>
    </row>
    <row r="59" spans="1:6" ht="12.5">
      <c r="A59" s="2">
        <v>2.2999999999999998</v>
      </c>
      <c r="B59" s="2" t="s">
        <v>818</v>
      </c>
      <c r="D59" s="2" t="s">
        <v>819</v>
      </c>
      <c r="E59" s="2" t="s">
        <v>820</v>
      </c>
      <c r="F59" s="48"/>
    </row>
    <row r="60" spans="1:6" ht="12.5">
      <c r="A60" s="2">
        <v>2.08</v>
      </c>
      <c r="B60" s="2" t="s">
        <v>818</v>
      </c>
      <c r="D60" s="2" t="s">
        <v>819</v>
      </c>
      <c r="E60" s="2" t="s">
        <v>820</v>
      </c>
      <c r="F60" s="48"/>
    </row>
    <row r="61" spans="1:6" ht="12.5">
      <c r="F61" s="48"/>
    </row>
    <row r="62" spans="1:6" ht="12.5">
      <c r="F62" s="48"/>
    </row>
    <row r="63" spans="1:6" ht="12.5">
      <c r="F63" s="48"/>
    </row>
    <row r="64" spans="1:6" ht="12.5">
      <c r="F64" s="48"/>
    </row>
    <row r="65" spans="6:6" ht="12.5">
      <c r="F65" s="48"/>
    </row>
    <row r="66" spans="6:6" ht="12.5">
      <c r="F66" s="48"/>
    </row>
    <row r="67" spans="6:6" ht="12.5">
      <c r="F67" s="48"/>
    </row>
    <row r="68" spans="6:6" ht="12.5">
      <c r="F68" s="48"/>
    </row>
    <row r="69" spans="6:6" ht="12.5">
      <c r="F69" s="48"/>
    </row>
    <row r="70" spans="6:6" ht="12.5">
      <c r="F70" s="48"/>
    </row>
    <row r="71" spans="6:6" ht="12.5">
      <c r="F71" s="48"/>
    </row>
    <row r="72" spans="6:6" ht="12.5">
      <c r="F72" s="48"/>
    </row>
    <row r="73" spans="6:6" ht="12.5">
      <c r="F73" s="48"/>
    </row>
    <row r="74" spans="6:6" ht="12.5">
      <c r="F74" s="48"/>
    </row>
    <row r="75" spans="6:6" ht="12.5">
      <c r="F75" s="48"/>
    </row>
    <row r="76" spans="6:6" ht="12.5">
      <c r="F76" s="48"/>
    </row>
    <row r="77" spans="6:6" ht="12.5">
      <c r="F77" s="48"/>
    </row>
    <row r="78" spans="6:6" ht="12.5">
      <c r="F78" s="48"/>
    </row>
    <row r="79" spans="6:6" ht="12.5">
      <c r="F79" s="48"/>
    </row>
    <row r="80" spans="6:6" ht="12.5">
      <c r="F80" s="48"/>
    </row>
    <row r="81" spans="6:6" ht="12.5">
      <c r="F81" s="48"/>
    </row>
    <row r="82" spans="6:6" ht="12.5">
      <c r="F82" s="48"/>
    </row>
    <row r="83" spans="6:6" ht="12.5">
      <c r="F83" s="48"/>
    </row>
    <row r="84" spans="6:6" ht="12.5">
      <c r="F84" s="48"/>
    </row>
    <row r="85" spans="6:6" ht="12.5">
      <c r="F85" s="48"/>
    </row>
    <row r="86" spans="6:6" ht="12.5">
      <c r="F86" s="48"/>
    </row>
    <row r="87" spans="6:6" ht="12.5">
      <c r="F87" s="48"/>
    </row>
    <row r="88" spans="6:6" ht="12.5">
      <c r="F88" s="48"/>
    </row>
    <row r="89" spans="6:6" ht="12.5">
      <c r="F89" s="48"/>
    </row>
    <row r="90" spans="6:6" ht="12.5">
      <c r="F90" s="48"/>
    </row>
    <row r="91" spans="6:6" ht="12.5">
      <c r="F91" s="48"/>
    </row>
    <row r="92" spans="6:6" ht="12.5">
      <c r="F92" s="48"/>
    </row>
    <row r="93" spans="6:6" ht="12.5">
      <c r="F93" s="48"/>
    </row>
    <row r="94" spans="6:6" ht="12.5">
      <c r="F94" s="48"/>
    </row>
    <row r="95" spans="6:6" ht="12.5">
      <c r="F95" s="48"/>
    </row>
    <row r="96" spans="6:6" ht="12.5">
      <c r="F96" s="48"/>
    </row>
    <row r="97" spans="6:6" ht="12.5">
      <c r="F97" s="48"/>
    </row>
    <row r="98" spans="6:6" ht="12.5">
      <c r="F98" s="48"/>
    </row>
    <row r="99" spans="6:6" ht="12.5">
      <c r="F99" s="48"/>
    </row>
    <row r="100" spans="6:6" ht="12.5">
      <c r="F100" s="48"/>
    </row>
    <row r="101" spans="6:6" ht="12.5">
      <c r="F101" s="48"/>
    </row>
    <row r="102" spans="6:6" ht="12.5">
      <c r="F102" s="48"/>
    </row>
    <row r="103" spans="6:6" ht="12.5">
      <c r="F103" s="48"/>
    </row>
    <row r="104" spans="6:6" ht="12.5">
      <c r="F104" s="48"/>
    </row>
    <row r="105" spans="6:6" ht="12.5">
      <c r="F105" s="48"/>
    </row>
    <row r="106" spans="6:6" ht="12.5">
      <c r="F106" s="48"/>
    </row>
    <row r="107" spans="6:6" ht="12.5">
      <c r="F107" s="48"/>
    </row>
    <row r="108" spans="6:6" ht="12.5">
      <c r="F108" s="48"/>
    </row>
    <row r="109" spans="6:6" ht="12.5">
      <c r="F109" s="48"/>
    </row>
    <row r="110" spans="6:6" ht="12.5">
      <c r="F110" s="48"/>
    </row>
    <row r="111" spans="6:6" ht="12.5">
      <c r="F111" s="48"/>
    </row>
    <row r="112" spans="6:6" ht="12.5">
      <c r="F112" s="48"/>
    </row>
    <row r="113" spans="6:6" ht="12.5">
      <c r="F113" s="48"/>
    </row>
    <row r="114" spans="6:6" ht="12.5">
      <c r="F114" s="48"/>
    </row>
    <row r="115" spans="6:6" ht="12.5">
      <c r="F115" s="48"/>
    </row>
    <row r="116" spans="6:6" ht="12.5">
      <c r="F116" s="48"/>
    </row>
    <row r="117" spans="6:6" ht="12.5">
      <c r="F117" s="48"/>
    </row>
    <row r="118" spans="6:6" ht="12.5">
      <c r="F118" s="48"/>
    </row>
    <row r="119" spans="6:6" ht="12.5">
      <c r="F119" s="48"/>
    </row>
    <row r="120" spans="6:6" ht="12.5">
      <c r="F120" s="48"/>
    </row>
    <row r="121" spans="6:6" ht="12.5">
      <c r="F121" s="48"/>
    </row>
    <row r="122" spans="6:6" ht="12.5">
      <c r="F122" s="48"/>
    </row>
    <row r="123" spans="6:6" ht="12.5">
      <c r="F123" s="48"/>
    </row>
    <row r="124" spans="6:6" ht="12.5">
      <c r="F124" s="48"/>
    </row>
    <row r="125" spans="6:6" ht="12.5">
      <c r="F125" s="48"/>
    </row>
    <row r="126" spans="6:6" ht="12.5">
      <c r="F126" s="48"/>
    </row>
    <row r="127" spans="6:6" ht="12.5">
      <c r="F127" s="48"/>
    </row>
    <row r="128" spans="6:6" ht="12.5">
      <c r="F128" s="48"/>
    </row>
    <row r="129" spans="6:6" ht="12.5">
      <c r="F129" s="48"/>
    </row>
    <row r="130" spans="6:6" ht="12.5">
      <c r="F130" s="48"/>
    </row>
    <row r="131" spans="6:6" ht="12.5">
      <c r="F131" s="48"/>
    </row>
    <row r="132" spans="6:6" ht="12.5">
      <c r="F132" s="48"/>
    </row>
    <row r="133" spans="6:6" ht="12.5">
      <c r="F133" s="48"/>
    </row>
    <row r="134" spans="6:6" ht="12.5">
      <c r="F134" s="48"/>
    </row>
    <row r="135" spans="6:6" ht="12.5">
      <c r="F135" s="48"/>
    </row>
    <row r="136" spans="6:6" ht="12.5">
      <c r="F136" s="48"/>
    </row>
    <row r="137" spans="6:6" ht="12.5">
      <c r="F137" s="48"/>
    </row>
    <row r="138" spans="6:6" ht="12.5">
      <c r="F138" s="48"/>
    </row>
    <row r="139" spans="6:6" ht="12.5">
      <c r="F139" s="48"/>
    </row>
    <row r="140" spans="6:6" ht="12.5">
      <c r="F140" s="48"/>
    </row>
    <row r="141" spans="6:6" ht="12.5">
      <c r="F141" s="48"/>
    </row>
    <row r="142" spans="6:6" ht="12.5">
      <c r="F142" s="48"/>
    </row>
    <row r="143" spans="6:6" ht="12.5">
      <c r="F143" s="48"/>
    </row>
    <row r="144" spans="6:6" ht="12.5">
      <c r="F144" s="48"/>
    </row>
    <row r="145" spans="6:6" ht="12.5">
      <c r="F145" s="48"/>
    </row>
    <row r="146" spans="6:6" ht="12.5">
      <c r="F146" s="48"/>
    </row>
    <row r="147" spans="6:6" ht="12.5">
      <c r="F147" s="48"/>
    </row>
    <row r="148" spans="6:6" ht="12.5">
      <c r="F148" s="48"/>
    </row>
    <row r="149" spans="6:6" ht="12.5">
      <c r="F149" s="48"/>
    </row>
    <row r="150" spans="6:6" ht="12.5">
      <c r="F150" s="48"/>
    </row>
    <row r="151" spans="6:6" ht="12.5">
      <c r="F151" s="48"/>
    </row>
    <row r="152" spans="6:6" ht="12.5">
      <c r="F152" s="48"/>
    </row>
    <row r="153" spans="6:6" ht="12.5">
      <c r="F153" s="48"/>
    </row>
    <row r="154" spans="6:6" ht="12.5">
      <c r="F154" s="48"/>
    </row>
    <row r="155" spans="6:6" ht="12.5">
      <c r="F155" s="48"/>
    </row>
    <row r="156" spans="6:6" ht="12.5">
      <c r="F156" s="48"/>
    </row>
    <row r="157" spans="6:6" ht="12.5">
      <c r="F157" s="48"/>
    </row>
    <row r="158" spans="6:6" ht="12.5">
      <c r="F158" s="48"/>
    </row>
    <row r="159" spans="6:6" ht="12.5">
      <c r="F159" s="48"/>
    </row>
    <row r="160" spans="6:6" ht="12.5">
      <c r="F160" s="48"/>
    </row>
    <row r="161" spans="6:6" ht="12.5">
      <c r="F161" s="48"/>
    </row>
    <row r="162" spans="6:6" ht="12.5">
      <c r="F162" s="48"/>
    </row>
    <row r="163" spans="6:6" ht="12.5">
      <c r="F163" s="48"/>
    </row>
    <row r="164" spans="6:6" ht="12.5">
      <c r="F164" s="48"/>
    </row>
    <row r="165" spans="6:6" ht="12.5">
      <c r="F165" s="48"/>
    </row>
    <row r="166" spans="6:6" ht="12.5">
      <c r="F166" s="48"/>
    </row>
    <row r="167" spans="6:6" ht="12.5">
      <c r="F167" s="48"/>
    </row>
    <row r="168" spans="6:6" ht="12.5">
      <c r="F168" s="48"/>
    </row>
    <row r="169" spans="6:6" ht="12.5">
      <c r="F169" s="48"/>
    </row>
    <row r="170" spans="6:6" ht="12.5">
      <c r="F170" s="48"/>
    </row>
    <row r="171" spans="6:6" ht="12.5">
      <c r="F171" s="48"/>
    </row>
    <row r="172" spans="6:6" ht="12.5">
      <c r="F172" s="48"/>
    </row>
    <row r="173" spans="6:6" ht="12.5">
      <c r="F173" s="48"/>
    </row>
    <row r="174" spans="6:6" ht="12.5">
      <c r="F174" s="48"/>
    </row>
    <row r="175" spans="6:6" ht="12.5">
      <c r="F175" s="48"/>
    </row>
    <row r="176" spans="6:6" ht="12.5">
      <c r="F176" s="48"/>
    </row>
    <row r="177" spans="6:6" ht="12.5">
      <c r="F177" s="48"/>
    </row>
    <row r="178" spans="6:6" ht="12.5">
      <c r="F178" s="48"/>
    </row>
    <row r="179" spans="6:6" ht="12.5">
      <c r="F179" s="48"/>
    </row>
    <row r="180" spans="6:6" ht="12.5">
      <c r="F180" s="48"/>
    </row>
    <row r="181" spans="6:6" ht="12.5">
      <c r="F181" s="48"/>
    </row>
    <row r="182" spans="6:6" ht="12.5">
      <c r="F182" s="48"/>
    </row>
    <row r="183" spans="6:6" ht="12.5">
      <c r="F183" s="48"/>
    </row>
    <row r="184" spans="6:6" ht="12.5">
      <c r="F184" s="48"/>
    </row>
    <row r="185" spans="6:6" ht="12.5">
      <c r="F185" s="48"/>
    </row>
    <row r="186" spans="6:6" ht="12.5">
      <c r="F186" s="48"/>
    </row>
    <row r="187" spans="6:6" ht="12.5">
      <c r="F187" s="48"/>
    </row>
    <row r="188" spans="6:6" ht="12.5">
      <c r="F188" s="48"/>
    </row>
    <row r="189" spans="6:6" ht="12.5">
      <c r="F189" s="48"/>
    </row>
    <row r="190" spans="6:6" ht="12.5">
      <c r="F190" s="48"/>
    </row>
    <row r="191" spans="6:6" ht="12.5">
      <c r="F191" s="48"/>
    </row>
    <row r="192" spans="6:6" ht="12.5">
      <c r="F192" s="48"/>
    </row>
    <row r="193" spans="6:6" ht="12.5">
      <c r="F193" s="48"/>
    </row>
    <row r="194" spans="6:6" ht="12.5">
      <c r="F194" s="48"/>
    </row>
    <row r="195" spans="6:6" ht="12.5">
      <c r="F195" s="48"/>
    </row>
    <row r="196" spans="6:6" ht="12.5">
      <c r="F196" s="48"/>
    </row>
    <row r="197" spans="6:6" ht="12.5">
      <c r="F197" s="48"/>
    </row>
    <row r="198" spans="6:6" ht="12.5">
      <c r="F198" s="48"/>
    </row>
    <row r="199" spans="6:6" ht="12.5">
      <c r="F199" s="48"/>
    </row>
    <row r="200" spans="6:6" ht="12.5">
      <c r="F200" s="48"/>
    </row>
    <row r="201" spans="6:6" ht="12.5">
      <c r="F201" s="48"/>
    </row>
    <row r="202" spans="6:6" ht="12.5">
      <c r="F202" s="48"/>
    </row>
    <row r="203" spans="6:6" ht="12.5">
      <c r="F203" s="48"/>
    </row>
    <row r="204" spans="6:6" ht="12.5">
      <c r="F204" s="48"/>
    </row>
    <row r="205" spans="6:6" ht="12.5">
      <c r="F205" s="48"/>
    </row>
    <row r="206" spans="6:6" ht="12.5">
      <c r="F206" s="48"/>
    </row>
    <row r="207" spans="6:6" ht="12.5">
      <c r="F207" s="48"/>
    </row>
    <row r="208" spans="6:6" ht="12.5">
      <c r="F208" s="48"/>
    </row>
    <row r="209" spans="6:6" ht="12.5">
      <c r="F209" s="48"/>
    </row>
    <row r="210" spans="6:6" ht="12.5">
      <c r="F210" s="48"/>
    </row>
    <row r="211" spans="6:6" ht="12.5">
      <c r="F211" s="48"/>
    </row>
    <row r="212" spans="6:6" ht="12.5">
      <c r="F212" s="48"/>
    </row>
    <row r="213" spans="6:6" ht="12.5">
      <c r="F213" s="48"/>
    </row>
    <row r="214" spans="6:6" ht="12.5">
      <c r="F214" s="48"/>
    </row>
    <row r="215" spans="6:6" ht="12.5">
      <c r="F215" s="48"/>
    </row>
    <row r="216" spans="6:6" ht="12.5">
      <c r="F216" s="48"/>
    </row>
    <row r="217" spans="6:6" ht="12.5">
      <c r="F217" s="48"/>
    </row>
    <row r="218" spans="6:6" ht="12.5">
      <c r="F218" s="48"/>
    </row>
    <row r="219" spans="6:6" ht="12.5">
      <c r="F219" s="48"/>
    </row>
    <row r="220" spans="6:6" ht="12.5">
      <c r="F220" s="48"/>
    </row>
    <row r="221" spans="6:6" ht="12.5">
      <c r="F221" s="48"/>
    </row>
    <row r="222" spans="6:6" ht="12.5">
      <c r="F222" s="48"/>
    </row>
    <row r="223" spans="6:6" ht="12.5">
      <c r="F223" s="48"/>
    </row>
    <row r="224" spans="6:6" ht="12.5">
      <c r="F224" s="48"/>
    </row>
    <row r="225" spans="6:6" ht="12.5">
      <c r="F225" s="48"/>
    </row>
    <row r="226" spans="6:6" ht="12.5">
      <c r="F226" s="48"/>
    </row>
    <row r="227" spans="6:6" ht="12.5">
      <c r="F227" s="48"/>
    </row>
    <row r="228" spans="6:6" ht="12.5">
      <c r="F228" s="48"/>
    </row>
    <row r="229" spans="6:6" ht="12.5">
      <c r="F229" s="48"/>
    </row>
    <row r="230" spans="6:6" ht="12.5">
      <c r="F230" s="48"/>
    </row>
    <row r="231" spans="6:6" ht="12.5">
      <c r="F231" s="48"/>
    </row>
    <row r="232" spans="6:6" ht="12.5">
      <c r="F232" s="48"/>
    </row>
    <row r="233" spans="6:6" ht="12.5">
      <c r="F233" s="48"/>
    </row>
    <row r="234" spans="6:6" ht="12.5">
      <c r="F234" s="48"/>
    </row>
    <row r="235" spans="6:6" ht="12.5">
      <c r="F235" s="48"/>
    </row>
    <row r="236" spans="6:6" ht="12.5">
      <c r="F236" s="48"/>
    </row>
    <row r="237" spans="6:6" ht="12.5">
      <c r="F237" s="48"/>
    </row>
    <row r="238" spans="6:6" ht="12.5">
      <c r="F238" s="48"/>
    </row>
    <row r="239" spans="6:6" ht="12.5">
      <c r="F239" s="48"/>
    </row>
    <row r="240" spans="6:6" ht="12.5">
      <c r="F240" s="48"/>
    </row>
    <row r="241" spans="6:6" ht="12.5">
      <c r="F241" s="48"/>
    </row>
    <row r="242" spans="6:6" ht="12.5">
      <c r="F242" s="48"/>
    </row>
    <row r="243" spans="6:6" ht="12.5">
      <c r="F243" s="48"/>
    </row>
    <row r="244" spans="6:6" ht="12.5">
      <c r="F244" s="48"/>
    </row>
    <row r="245" spans="6:6" ht="12.5">
      <c r="F245" s="48"/>
    </row>
    <row r="246" spans="6:6" ht="12.5">
      <c r="F246" s="48"/>
    </row>
    <row r="247" spans="6:6" ht="12.5">
      <c r="F247" s="48"/>
    </row>
    <row r="248" spans="6:6" ht="12.5">
      <c r="F248" s="48"/>
    </row>
    <row r="249" spans="6:6" ht="12.5">
      <c r="F249" s="48"/>
    </row>
    <row r="250" spans="6:6" ht="12.5">
      <c r="F250" s="48"/>
    </row>
    <row r="251" spans="6:6" ht="12.5">
      <c r="F251" s="48"/>
    </row>
    <row r="252" spans="6:6" ht="12.5">
      <c r="F252" s="48"/>
    </row>
    <row r="253" spans="6:6" ht="12.5">
      <c r="F253" s="48"/>
    </row>
    <row r="254" spans="6:6" ht="12.5">
      <c r="F254" s="48"/>
    </row>
    <row r="255" spans="6:6" ht="12.5">
      <c r="F255" s="48"/>
    </row>
    <row r="256" spans="6:6" ht="12.5">
      <c r="F256" s="48"/>
    </row>
    <row r="257" spans="6:6" ht="12.5">
      <c r="F257" s="48"/>
    </row>
    <row r="258" spans="6:6" ht="12.5">
      <c r="F258" s="48"/>
    </row>
    <row r="259" spans="6:6" ht="12.5">
      <c r="F259" s="48"/>
    </row>
    <row r="260" spans="6:6" ht="12.5">
      <c r="F260" s="48"/>
    </row>
    <row r="261" spans="6:6" ht="12.5">
      <c r="F261" s="48"/>
    </row>
    <row r="262" spans="6:6" ht="12.5">
      <c r="F262" s="48"/>
    </row>
    <row r="263" spans="6:6" ht="12.5">
      <c r="F263" s="48"/>
    </row>
    <row r="264" spans="6:6" ht="12.5">
      <c r="F264" s="48"/>
    </row>
    <row r="265" spans="6:6" ht="12.5">
      <c r="F265" s="48"/>
    </row>
    <row r="266" spans="6:6" ht="12.5">
      <c r="F266" s="48"/>
    </row>
    <row r="267" spans="6:6" ht="12.5">
      <c r="F267" s="48"/>
    </row>
    <row r="268" spans="6:6" ht="12.5">
      <c r="F268" s="48"/>
    </row>
    <row r="269" spans="6:6" ht="12.5">
      <c r="F269" s="48"/>
    </row>
    <row r="270" spans="6:6" ht="12.5">
      <c r="F270" s="48"/>
    </row>
    <row r="271" spans="6:6" ht="12.5">
      <c r="F271" s="48"/>
    </row>
    <row r="272" spans="6:6" ht="12.5">
      <c r="F272" s="48"/>
    </row>
    <row r="273" spans="6:6" ht="12.5">
      <c r="F273" s="48"/>
    </row>
    <row r="274" spans="6:6" ht="12.5">
      <c r="F274" s="48"/>
    </row>
    <row r="275" spans="6:6" ht="12.5">
      <c r="F275" s="48"/>
    </row>
    <row r="276" spans="6:6" ht="12.5">
      <c r="F276" s="48"/>
    </row>
    <row r="277" spans="6:6" ht="12.5">
      <c r="F277" s="48"/>
    </row>
    <row r="278" spans="6:6" ht="12.5">
      <c r="F278" s="48"/>
    </row>
    <row r="279" spans="6:6" ht="12.5">
      <c r="F279" s="48"/>
    </row>
    <row r="280" spans="6:6" ht="12.5">
      <c r="F280" s="48"/>
    </row>
    <row r="281" spans="6:6" ht="12.5">
      <c r="F281" s="48"/>
    </row>
    <row r="282" spans="6:6" ht="12.5">
      <c r="F282" s="48"/>
    </row>
    <row r="283" spans="6:6" ht="12.5">
      <c r="F283" s="48"/>
    </row>
    <row r="284" spans="6:6" ht="12.5">
      <c r="F284" s="48"/>
    </row>
    <row r="285" spans="6:6" ht="12.5">
      <c r="F285" s="48"/>
    </row>
    <row r="286" spans="6:6" ht="12.5">
      <c r="F286" s="48"/>
    </row>
    <row r="287" spans="6:6" ht="12.5">
      <c r="F287" s="48"/>
    </row>
    <row r="288" spans="6:6" ht="12.5">
      <c r="F288" s="48"/>
    </row>
    <row r="289" spans="6:6" ht="12.5">
      <c r="F289" s="48"/>
    </row>
    <row r="290" spans="6:6" ht="12.5">
      <c r="F290" s="48"/>
    </row>
    <row r="291" spans="6:6" ht="12.5">
      <c r="F291" s="48"/>
    </row>
    <row r="292" spans="6:6" ht="12.5">
      <c r="F292" s="48"/>
    </row>
    <row r="293" spans="6:6" ht="12.5">
      <c r="F293" s="48"/>
    </row>
    <row r="294" spans="6:6" ht="12.5">
      <c r="F294" s="48"/>
    </row>
    <row r="295" spans="6:6" ht="12.5">
      <c r="F295" s="48"/>
    </row>
    <row r="296" spans="6:6" ht="12.5">
      <c r="F296" s="48"/>
    </row>
    <row r="297" spans="6:6" ht="12.5">
      <c r="F297" s="48"/>
    </row>
    <row r="298" spans="6:6" ht="12.5">
      <c r="F298" s="48"/>
    </row>
    <row r="299" spans="6:6" ht="12.5">
      <c r="F299" s="48"/>
    </row>
    <row r="300" spans="6:6" ht="12.5">
      <c r="F300" s="48"/>
    </row>
    <row r="301" spans="6:6" ht="12.5">
      <c r="F301" s="48"/>
    </row>
    <row r="302" spans="6:6" ht="12.5">
      <c r="F302" s="48"/>
    </row>
    <row r="303" spans="6:6" ht="12.5">
      <c r="F303" s="48"/>
    </row>
    <row r="304" spans="6:6" ht="12.5">
      <c r="F304" s="48"/>
    </row>
    <row r="305" spans="6:6" ht="12.5">
      <c r="F305" s="48"/>
    </row>
    <row r="306" spans="6:6" ht="12.5">
      <c r="F306" s="48"/>
    </row>
    <row r="307" spans="6:6" ht="12.5">
      <c r="F307" s="48"/>
    </row>
    <row r="308" spans="6:6" ht="12.5">
      <c r="F308" s="48"/>
    </row>
    <row r="309" spans="6:6" ht="12.5">
      <c r="F309" s="48"/>
    </row>
    <row r="310" spans="6:6" ht="12.5">
      <c r="F310" s="48"/>
    </row>
    <row r="311" spans="6:6" ht="12.5">
      <c r="F311" s="48"/>
    </row>
    <row r="312" spans="6:6" ht="12.5">
      <c r="F312" s="48"/>
    </row>
    <row r="313" spans="6:6" ht="12.5">
      <c r="F313" s="48"/>
    </row>
    <row r="314" spans="6:6" ht="12.5">
      <c r="F314" s="48"/>
    </row>
    <row r="315" spans="6:6" ht="12.5">
      <c r="F315" s="48"/>
    </row>
    <row r="316" spans="6:6" ht="12.5">
      <c r="F316" s="48"/>
    </row>
    <row r="317" spans="6:6" ht="12.5">
      <c r="F317" s="48"/>
    </row>
    <row r="318" spans="6:6" ht="12.5">
      <c r="F318" s="48"/>
    </row>
    <row r="319" spans="6:6" ht="12.5">
      <c r="F319" s="48"/>
    </row>
    <row r="320" spans="6:6" ht="12.5">
      <c r="F320" s="48"/>
    </row>
    <row r="321" spans="6:6" ht="12.5">
      <c r="F321" s="48"/>
    </row>
    <row r="322" spans="6:6" ht="12.5">
      <c r="F322" s="48"/>
    </row>
    <row r="323" spans="6:6" ht="12.5">
      <c r="F323" s="48"/>
    </row>
    <row r="324" spans="6:6" ht="12.5">
      <c r="F324" s="48"/>
    </row>
    <row r="325" spans="6:6" ht="12.5">
      <c r="F325" s="48"/>
    </row>
    <row r="326" spans="6:6" ht="12.5">
      <c r="F326" s="48"/>
    </row>
    <row r="327" spans="6:6" ht="12.5">
      <c r="F327" s="48"/>
    </row>
    <row r="328" spans="6:6" ht="12.5">
      <c r="F328" s="48"/>
    </row>
    <row r="329" spans="6:6" ht="12.5">
      <c r="F329" s="48"/>
    </row>
    <row r="330" spans="6:6" ht="12.5">
      <c r="F330" s="48"/>
    </row>
    <row r="331" spans="6:6" ht="12.5">
      <c r="F331" s="48"/>
    </row>
    <row r="332" spans="6:6" ht="12.5">
      <c r="F332" s="48"/>
    </row>
    <row r="333" spans="6:6" ht="12.5">
      <c r="F333" s="48"/>
    </row>
    <row r="334" spans="6:6" ht="12.5">
      <c r="F334" s="48"/>
    </row>
    <row r="335" spans="6:6" ht="12.5">
      <c r="F335" s="48"/>
    </row>
    <row r="336" spans="6:6" ht="12.5">
      <c r="F336" s="48"/>
    </row>
    <row r="337" spans="6:6" ht="12.5">
      <c r="F337" s="48"/>
    </row>
    <row r="338" spans="6:6" ht="12.5">
      <c r="F338" s="48"/>
    </row>
    <row r="339" spans="6:6" ht="12.5">
      <c r="F339" s="48"/>
    </row>
    <row r="340" spans="6:6" ht="12.5">
      <c r="F340" s="48"/>
    </row>
    <row r="341" spans="6:6" ht="12.5">
      <c r="F341" s="48"/>
    </row>
    <row r="342" spans="6:6" ht="12.5">
      <c r="F342" s="48"/>
    </row>
    <row r="343" spans="6:6" ht="12.5">
      <c r="F343" s="48"/>
    </row>
    <row r="344" spans="6:6" ht="12.5">
      <c r="F344" s="48"/>
    </row>
    <row r="345" spans="6:6" ht="12.5">
      <c r="F345" s="48"/>
    </row>
    <row r="346" spans="6:6" ht="12.5">
      <c r="F346" s="48"/>
    </row>
    <row r="347" spans="6:6" ht="12.5">
      <c r="F347" s="48"/>
    </row>
    <row r="348" spans="6:6" ht="12.5">
      <c r="F348" s="48"/>
    </row>
    <row r="349" spans="6:6" ht="12.5">
      <c r="F349" s="48"/>
    </row>
    <row r="350" spans="6:6" ht="12.5">
      <c r="F350" s="48"/>
    </row>
    <row r="351" spans="6:6" ht="12.5">
      <c r="F351" s="48"/>
    </row>
    <row r="352" spans="6:6" ht="12.5">
      <c r="F352" s="48"/>
    </row>
    <row r="353" spans="6:6" ht="12.5">
      <c r="F353" s="48"/>
    </row>
    <row r="354" spans="6:6" ht="12.5">
      <c r="F354" s="48"/>
    </row>
    <row r="355" spans="6:6" ht="12.5">
      <c r="F355" s="48"/>
    </row>
    <row r="356" spans="6:6" ht="12.5">
      <c r="F356" s="48"/>
    </row>
    <row r="357" spans="6:6" ht="12.5">
      <c r="F357" s="48"/>
    </row>
    <row r="358" spans="6:6" ht="12.5">
      <c r="F358" s="48"/>
    </row>
    <row r="359" spans="6:6" ht="12.5">
      <c r="F359" s="48"/>
    </row>
    <row r="360" spans="6:6" ht="12.5">
      <c r="F360" s="48"/>
    </row>
    <row r="361" spans="6:6" ht="12.5">
      <c r="F361" s="48"/>
    </row>
    <row r="362" spans="6:6" ht="12.5">
      <c r="F362" s="48"/>
    </row>
    <row r="363" spans="6:6" ht="12.5">
      <c r="F363" s="48"/>
    </row>
    <row r="364" spans="6:6" ht="12.5">
      <c r="F364" s="48"/>
    </row>
    <row r="365" spans="6:6" ht="12.5">
      <c r="F365" s="48"/>
    </row>
    <row r="366" spans="6:6" ht="12.5">
      <c r="F366" s="48"/>
    </row>
    <row r="367" spans="6:6" ht="12.5">
      <c r="F367" s="48"/>
    </row>
    <row r="368" spans="6:6" ht="12.5">
      <c r="F368" s="48"/>
    </row>
    <row r="369" spans="6:6" ht="12.5">
      <c r="F369" s="48"/>
    </row>
    <row r="370" spans="6:6" ht="12.5">
      <c r="F370" s="48"/>
    </row>
    <row r="371" spans="6:6" ht="12.5">
      <c r="F371" s="48"/>
    </row>
    <row r="372" spans="6:6" ht="12.5">
      <c r="F372" s="48"/>
    </row>
    <row r="373" spans="6:6" ht="12.5">
      <c r="F373" s="48"/>
    </row>
    <row r="374" spans="6:6" ht="12.5">
      <c r="F374" s="48"/>
    </row>
    <row r="375" spans="6:6" ht="12.5">
      <c r="F375" s="48"/>
    </row>
    <row r="376" spans="6:6" ht="12.5">
      <c r="F376" s="48"/>
    </row>
    <row r="377" spans="6:6" ht="12.5">
      <c r="F377" s="48"/>
    </row>
    <row r="378" spans="6:6" ht="12.5">
      <c r="F378" s="48"/>
    </row>
    <row r="379" spans="6:6" ht="12.5">
      <c r="F379" s="48"/>
    </row>
    <row r="380" spans="6:6" ht="12.5">
      <c r="F380" s="48"/>
    </row>
    <row r="381" spans="6:6" ht="12.5">
      <c r="F381" s="48"/>
    </row>
    <row r="382" spans="6:6" ht="12.5">
      <c r="F382" s="48"/>
    </row>
    <row r="383" spans="6:6" ht="12.5">
      <c r="F383" s="48"/>
    </row>
    <row r="384" spans="6:6" ht="12.5">
      <c r="F384" s="48"/>
    </row>
    <row r="385" spans="6:6" ht="12.5">
      <c r="F385" s="48"/>
    </row>
    <row r="386" spans="6:6" ht="12.5">
      <c r="F386" s="48"/>
    </row>
    <row r="387" spans="6:6" ht="12.5">
      <c r="F387" s="48"/>
    </row>
    <row r="388" spans="6:6" ht="12.5">
      <c r="F388" s="48"/>
    </row>
    <row r="389" spans="6:6" ht="12.5">
      <c r="F389" s="48"/>
    </row>
    <row r="390" spans="6:6" ht="12.5">
      <c r="F390" s="48"/>
    </row>
    <row r="391" spans="6:6" ht="12.5">
      <c r="F391" s="48"/>
    </row>
    <row r="392" spans="6:6" ht="12.5">
      <c r="F392" s="48"/>
    </row>
    <row r="393" spans="6:6" ht="12.5">
      <c r="F393" s="48"/>
    </row>
    <row r="394" spans="6:6" ht="12.5">
      <c r="F394" s="48"/>
    </row>
    <row r="395" spans="6:6" ht="12.5">
      <c r="F395" s="48"/>
    </row>
    <row r="396" spans="6:6" ht="12.5">
      <c r="F396" s="48"/>
    </row>
    <row r="397" spans="6:6" ht="12.5">
      <c r="F397" s="48"/>
    </row>
    <row r="398" spans="6:6" ht="12.5">
      <c r="F398" s="48"/>
    </row>
    <row r="399" spans="6:6" ht="12.5">
      <c r="F399" s="48"/>
    </row>
    <row r="400" spans="6:6" ht="12.5">
      <c r="F400" s="48"/>
    </row>
    <row r="401" spans="6:6" ht="12.5">
      <c r="F401" s="48"/>
    </row>
    <row r="402" spans="6:6" ht="12.5">
      <c r="F402" s="48"/>
    </row>
    <row r="403" spans="6:6" ht="12.5">
      <c r="F403" s="48"/>
    </row>
    <row r="404" spans="6:6" ht="12.5">
      <c r="F404" s="48"/>
    </row>
    <row r="405" spans="6:6" ht="12.5">
      <c r="F405" s="48"/>
    </row>
    <row r="406" spans="6:6" ht="12.5">
      <c r="F406" s="48"/>
    </row>
    <row r="407" spans="6:6" ht="12.5">
      <c r="F407" s="48"/>
    </row>
    <row r="408" spans="6:6" ht="12.5">
      <c r="F408" s="48"/>
    </row>
    <row r="409" spans="6:6" ht="12.5">
      <c r="F409" s="48"/>
    </row>
    <row r="410" spans="6:6" ht="12.5">
      <c r="F410" s="48"/>
    </row>
    <row r="411" spans="6:6" ht="12.5">
      <c r="F411" s="48"/>
    </row>
    <row r="412" spans="6:6" ht="12.5">
      <c r="F412" s="48"/>
    </row>
    <row r="413" spans="6:6" ht="12.5">
      <c r="F413" s="48"/>
    </row>
    <row r="414" spans="6:6" ht="12.5">
      <c r="F414" s="48"/>
    </row>
    <row r="415" spans="6:6" ht="12.5">
      <c r="F415" s="48"/>
    </row>
    <row r="416" spans="6:6" ht="12.5">
      <c r="F416" s="48"/>
    </row>
    <row r="417" spans="6:6" ht="12.5">
      <c r="F417" s="48"/>
    </row>
    <row r="418" spans="6:6" ht="12.5">
      <c r="F418" s="48"/>
    </row>
    <row r="419" spans="6:6" ht="12.5">
      <c r="F419" s="48"/>
    </row>
    <row r="420" spans="6:6" ht="12.5">
      <c r="F420" s="48"/>
    </row>
    <row r="421" spans="6:6" ht="12.5">
      <c r="F421" s="48"/>
    </row>
    <row r="422" spans="6:6" ht="12.5">
      <c r="F422" s="48"/>
    </row>
    <row r="423" spans="6:6" ht="12.5">
      <c r="F423" s="48"/>
    </row>
    <row r="424" spans="6:6" ht="12.5">
      <c r="F424" s="48"/>
    </row>
    <row r="425" spans="6:6" ht="12.5">
      <c r="F425" s="48"/>
    </row>
    <row r="426" spans="6:6" ht="12.5">
      <c r="F426" s="48"/>
    </row>
    <row r="427" spans="6:6" ht="12.5">
      <c r="F427" s="48"/>
    </row>
    <row r="428" spans="6:6" ht="12.5">
      <c r="F428" s="48"/>
    </row>
    <row r="429" spans="6:6" ht="12.5">
      <c r="F429" s="48"/>
    </row>
    <row r="430" spans="6:6" ht="12.5">
      <c r="F430" s="48"/>
    </row>
    <row r="431" spans="6:6" ht="12.5">
      <c r="F431" s="48"/>
    </row>
    <row r="432" spans="6:6" ht="12.5">
      <c r="F432" s="48"/>
    </row>
    <row r="433" spans="6:6" ht="12.5">
      <c r="F433" s="48"/>
    </row>
    <row r="434" spans="6:6" ht="12.5">
      <c r="F434" s="48"/>
    </row>
    <row r="435" spans="6:6" ht="12.5">
      <c r="F435" s="48"/>
    </row>
    <row r="436" spans="6:6" ht="12.5">
      <c r="F436" s="48"/>
    </row>
    <row r="437" spans="6:6" ht="12.5">
      <c r="F437" s="48"/>
    </row>
    <row r="438" spans="6:6" ht="12.5">
      <c r="F438" s="48"/>
    </row>
    <row r="439" spans="6:6" ht="12.5">
      <c r="F439" s="48"/>
    </row>
    <row r="440" spans="6:6" ht="12.5">
      <c r="F440" s="48"/>
    </row>
    <row r="441" spans="6:6" ht="12.5">
      <c r="F441" s="48"/>
    </row>
    <row r="442" spans="6:6" ht="12.5">
      <c r="F442" s="48"/>
    </row>
    <row r="443" spans="6:6" ht="12.5">
      <c r="F443" s="48"/>
    </row>
    <row r="444" spans="6:6" ht="12.5">
      <c r="F444" s="48"/>
    </row>
    <row r="445" spans="6:6" ht="12.5">
      <c r="F445" s="48"/>
    </row>
    <row r="446" spans="6:6" ht="12.5">
      <c r="F446" s="48"/>
    </row>
    <row r="447" spans="6:6" ht="12.5">
      <c r="F447" s="48"/>
    </row>
    <row r="448" spans="6:6" ht="12.5">
      <c r="F448" s="48"/>
    </row>
    <row r="449" spans="6:6" ht="12.5">
      <c r="F449" s="48"/>
    </row>
    <row r="450" spans="6:6" ht="12.5">
      <c r="F450" s="48"/>
    </row>
    <row r="451" spans="6:6" ht="12.5">
      <c r="F451" s="48"/>
    </row>
    <row r="452" spans="6:6" ht="12.5">
      <c r="F452" s="48"/>
    </row>
    <row r="453" spans="6:6" ht="12.5">
      <c r="F453" s="48"/>
    </row>
    <row r="454" spans="6:6" ht="12.5">
      <c r="F454" s="48"/>
    </row>
    <row r="455" spans="6:6" ht="12.5">
      <c r="F455" s="48"/>
    </row>
    <row r="456" spans="6:6" ht="12.5">
      <c r="F456" s="48"/>
    </row>
    <row r="457" spans="6:6" ht="12.5">
      <c r="F457" s="48"/>
    </row>
    <row r="458" spans="6:6" ht="12.5">
      <c r="F458" s="48"/>
    </row>
    <row r="459" spans="6:6" ht="12.5">
      <c r="F459" s="48"/>
    </row>
    <row r="460" spans="6:6" ht="12.5">
      <c r="F460" s="48"/>
    </row>
    <row r="461" spans="6:6" ht="12.5">
      <c r="F461" s="48"/>
    </row>
    <row r="462" spans="6:6" ht="12.5">
      <c r="F462" s="48"/>
    </row>
    <row r="463" spans="6:6" ht="12.5">
      <c r="F463" s="48"/>
    </row>
    <row r="464" spans="6:6" ht="12.5">
      <c r="F464" s="48"/>
    </row>
    <row r="465" spans="6:6" ht="12.5">
      <c r="F465" s="48"/>
    </row>
    <row r="466" spans="6:6" ht="12.5">
      <c r="F466" s="48"/>
    </row>
    <row r="467" spans="6:6" ht="12.5">
      <c r="F467" s="48"/>
    </row>
    <row r="468" spans="6:6" ht="12.5">
      <c r="F468" s="48"/>
    </row>
    <row r="469" spans="6:6" ht="12.5">
      <c r="F469" s="48"/>
    </row>
    <row r="470" spans="6:6" ht="12.5">
      <c r="F470" s="48"/>
    </row>
    <row r="471" spans="6:6" ht="12.5">
      <c r="F471" s="48"/>
    </row>
    <row r="472" spans="6:6" ht="12.5">
      <c r="F472" s="48"/>
    </row>
    <row r="473" spans="6:6" ht="12.5">
      <c r="F473" s="48"/>
    </row>
    <row r="474" spans="6:6" ht="12.5">
      <c r="F474" s="48"/>
    </row>
    <row r="475" spans="6:6" ht="12.5">
      <c r="F475" s="48"/>
    </row>
    <row r="476" spans="6:6" ht="12.5">
      <c r="F476" s="48"/>
    </row>
    <row r="477" spans="6:6" ht="12.5">
      <c r="F477" s="48"/>
    </row>
    <row r="478" spans="6:6" ht="12.5">
      <c r="F478" s="48"/>
    </row>
    <row r="479" spans="6:6" ht="12.5">
      <c r="F479" s="48"/>
    </row>
    <row r="480" spans="6:6" ht="12.5">
      <c r="F480" s="48"/>
    </row>
    <row r="481" spans="6:6" ht="12.5">
      <c r="F481" s="48"/>
    </row>
    <row r="482" spans="6:6" ht="12.5">
      <c r="F482" s="48"/>
    </row>
    <row r="483" spans="6:6" ht="12.5">
      <c r="F483" s="48"/>
    </row>
    <row r="484" spans="6:6" ht="12.5">
      <c r="F484" s="48"/>
    </row>
    <row r="485" spans="6:6" ht="12.5">
      <c r="F485" s="48"/>
    </row>
    <row r="486" spans="6:6" ht="12.5">
      <c r="F486" s="48"/>
    </row>
    <row r="487" spans="6:6" ht="12.5">
      <c r="F487" s="48"/>
    </row>
    <row r="488" spans="6:6" ht="12.5">
      <c r="F488" s="48"/>
    </row>
    <row r="489" spans="6:6" ht="12.5">
      <c r="F489" s="48"/>
    </row>
    <row r="490" spans="6:6" ht="12.5">
      <c r="F490" s="48"/>
    </row>
    <row r="491" spans="6:6" ht="12.5">
      <c r="F491" s="48"/>
    </row>
    <row r="492" spans="6:6" ht="12.5">
      <c r="F492" s="48"/>
    </row>
    <row r="493" spans="6:6" ht="12.5">
      <c r="F493" s="48"/>
    </row>
    <row r="494" spans="6:6" ht="12.5">
      <c r="F494" s="48"/>
    </row>
    <row r="495" spans="6:6" ht="12.5">
      <c r="F495" s="48"/>
    </row>
    <row r="496" spans="6:6" ht="12.5">
      <c r="F496" s="48"/>
    </row>
    <row r="497" spans="6:6" ht="12.5">
      <c r="F497" s="48"/>
    </row>
    <row r="498" spans="6:6" ht="12.5">
      <c r="F498" s="48"/>
    </row>
    <row r="499" spans="6:6" ht="12.5">
      <c r="F499" s="48"/>
    </row>
    <row r="500" spans="6:6" ht="12.5">
      <c r="F500" s="48"/>
    </row>
    <row r="501" spans="6:6" ht="12.5">
      <c r="F501" s="48"/>
    </row>
    <row r="502" spans="6:6" ht="12.5">
      <c r="F502" s="48"/>
    </row>
    <row r="503" spans="6:6" ht="12.5">
      <c r="F503" s="48"/>
    </row>
    <row r="504" spans="6:6" ht="12.5">
      <c r="F504" s="48"/>
    </row>
    <row r="505" spans="6:6" ht="12.5">
      <c r="F505" s="48"/>
    </row>
    <row r="506" spans="6:6" ht="12.5">
      <c r="F506" s="48"/>
    </row>
    <row r="507" spans="6:6" ht="12.5">
      <c r="F507" s="48"/>
    </row>
    <row r="508" spans="6:6" ht="12.5">
      <c r="F508" s="48"/>
    </row>
    <row r="509" spans="6:6" ht="12.5">
      <c r="F509" s="48"/>
    </row>
    <row r="510" spans="6:6" ht="12.5">
      <c r="F510" s="48"/>
    </row>
    <row r="511" spans="6:6" ht="12.5">
      <c r="F511" s="48"/>
    </row>
    <row r="512" spans="6:6" ht="12.5">
      <c r="F512" s="48"/>
    </row>
    <row r="513" spans="6:6" ht="12.5">
      <c r="F513" s="48"/>
    </row>
    <row r="514" spans="6:6" ht="12.5">
      <c r="F514" s="48"/>
    </row>
    <row r="515" spans="6:6" ht="12.5">
      <c r="F515" s="48"/>
    </row>
    <row r="516" spans="6:6" ht="12.5">
      <c r="F516" s="48"/>
    </row>
    <row r="517" spans="6:6" ht="12.5">
      <c r="F517" s="48"/>
    </row>
    <row r="518" spans="6:6" ht="12.5">
      <c r="F518" s="48"/>
    </row>
    <row r="519" spans="6:6" ht="12.5">
      <c r="F519" s="48"/>
    </row>
    <row r="520" spans="6:6" ht="12.5">
      <c r="F520" s="48"/>
    </row>
    <row r="521" spans="6:6" ht="12.5">
      <c r="F521" s="48"/>
    </row>
    <row r="522" spans="6:6" ht="12.5">
      <c r="F522" s="48"/>
    </row>
    <row r="523" spans="6:6" ht="12.5">
      <c r="F523" s="48"/>
    </row>
    <row r="524" spans="6:6" ht="12.5">
      <c r="F524" s="48"/>
    </row>
    <row r="525" spans="6:6" ht="12.5">
      <c r="F525" s="48"/>
    </row>
    <row r="526" spans="6:6" ht="12.5">
      <c r="F526" s="48"/>
    </row>
    <row r="527" spans="6:6" ht="12.5">
      <c r="F527" s="48"/>
    </row>
    <row r="528" spans="6:6" ht="12.5">
      <c r="F528" s="48"/>
    </row>
    <row r="529" spans="6:6" ht="12.5">
      <c r="F529" s="48"/>
    </row>
    <row r="530" spans="6:6" ht="12.5">
      <c r="F530" s="48"/>
    </row>
    <row r="531" spans="6:6" ht="12.5">
      <c r="F531" s="48"/>
    </row>
    <row r="532" spans="6:6" ht="12.5">
      <c r="F532" s="48"/>
    </row>
    <row r="533" spans="6:6" ht="12.5">
      <c r="F533" s="48"/>
    </row>
    <row r="534" spans="6:6" ht="12.5">
      <c r="F534" s="48"/>
    </row>
    <row r="535" spans="6:6" ht="12.5">
      <c r="F535" s="48"/>
    </row>
    <row r="536" spans="6:6" ht="12.5">
      <c r="F536" s="48"/>
    </row>
    <row r="537" spans="6:6" ht="12.5">
      <c r="F537" s="48"/>
    </row>
    <row r="538" spans="6:6" ht="12.5">
      <c r="F538" s="48"/>
    </row>
    <row r="539" spans="6:6" ht="12.5">
      <c r="F539" s="48"/>
    </row>
    <row r="540" spans="6:6" ht="12.5">
      <c r="F540" s="48"/>
    </row>
    <row r="541" spans="6:6" ht="12.5">
      <c r="F541" s="48"/>
    </row>
    <row r="542" spans="6:6" ht="12.5">
      <c r="F542" s="48"/>
    </row>
    <row r="543" spans="6:6" ht="12.5">
      <c r="F543" s="48"/>
    </row>
    <row r="544" spans="6:6" ht="12.5">
      <c r="F544" s="48"/>
    </row>
    <row r="545" spans="6:6" ht="12.5">
      <c r="F545" s="48"/>
    </row>
    <row r="546" spans="6:6" ht="12.5">
      <c r="F546" s="48"/>
    </row>
    <row r="547" spans="6:6" ht="12.5">
      <c r="F547" s="48"/>
    </row>
    <row r="548" spans="6:6" ht="12.5">
      <c r="F548" s="48"/>
    </row>
    <row r="549" spans="6:6" ht="12.5">
      <c r="F549" s="48"/>
    </row>
    <row r="550" spans="6:6" ht="12.5">
      <c r="F550" s="48"/>
    </row>
    <row r="551" spans="6:6" ht="12.5">
      <c r="F551" s="48"/>
    </row>
    <row r="552" spans="6:6" ht="12.5">
      <c r="F552" s="48"/>
    </row>
    <row r="553" spans="6:6" ht="12.5">
      <c r="F553" s="48"/>
    </row>
    <row r="554" spans="6:6" ht="12.5">
      <c r="F554" s="48"/>
    </row>
    <row r="555" spans="6:6" ht="12.5">
      <c r="F555" s="48"/>
    </row>
    <row r="556" spans="6:6" ht="12.5">
      <c r="F556" s="48"/>
    </row>
    <row r="557" spans="6:6" ht="12.5">
      <c r="F557" s="48"/>
    </row>
    <row r="558" spans="6:6" ht="12.5">
      <c r="F558" s="48"/>
    </row>
    <row r="559" spans="6:6" ht="12.5">
      <c r="F559" s="48"/>
    </row>
    <row r="560" spans="6:6" ht="12.5">
      <c r="F560" s="48"/>
    </row>
    <row r="561" spans="6:6" ht="12.5">
      <c r="F561" s="48"/>
    </row>
    <row r="562" spans="6:6" ht="12.5">
      <c r="F562" s="48"/>
    </row>
    <row r="563" spans="6:6" ht="12.5">
      <c r="F563" s="48"/>
    </row>
    <row r="564" spans="6:6" ht="12.5">
      <c r="F564" s="48"/>
    </row>
    <row r="565" spans="6:6" ht="12.5">
      <c r="F565" s="48"/>
    </row>
    <row r="566" spans="6:6" ht="12.5">
      <c r="F566" s="48"/>
    </row>
    <row r="567" spans="6:6" ht="12.5">
      <c r="F567" s="48"/>
    </row>
    <row r="568" spans="6:6" ht="12.5">
      <c r="F568" s="48"/>
    </row>
    <row r="569" spans="6:6" ht="12.5">
      <c r="F569" s="48"/>
    </row>
    <row r="570" spans="6:6" ht="12.5">
      <c r="F570" s="48"/>
    </row>
    <row r="571" spans="6:6" ht="12.5">
      <c r="F571" s="48"/>
    </row>
    <row r="572" spans="6:6" ht="12.5">
      <c r="F572" s="48"/>
    </row>
    <row r="573" spans="6:6" ht="12.5">
      <c r="F573" s="48"/>
    </row>
    <row r="574" spans="6:6" ht="12.5">
      <c r="F574" s="48"/>
    </row>
    <row r="575" spans="6:6" ht="12.5">
      <c r="F575" s="48"/>
    </row>
    <row r="576" spans="6:6" ht="12.5">
      <c r="F576" s="48"/>
    </row>
    <row r="577" spans="6:6" ht="12.5">
      <c r="F577" s="48"/>
    </row>
    <row r="578" spans="6:6" ht="12.5">
      <c r="F578" s="48"/>
    </row>
    <row r="579" spans="6:6" ht="12.5">
      <c r="F579" s="48"/>
    </row>
    <row r="580" spans="6:6" ht="12.5">
      <c r="F580" s="48"/>
    </row>
    <row r="581" spans="6:6" ht="12.5">
      <c r="F581" s="48"/>
    </row>
    <row r="582" spans="6:6" ht="12.5">
      <c r="F582" s="48"/>
    </row>
    <row r="583" spans="6:6" ht="12.5">
      <c r="F583" s="48"/>
    </row>
    <row r="584" spans="6:6" ht="12.5">
      <c r="F584" s="48"/>
    </row>
    <row r="585" spans="6:6" ht="12.5">
      <c r="F585" s="48"/>
    </row>
    <row r="586" spans="6:6" ht="12.5">
      <c r="F586" s="48"/>
    </row>
    <row r="587" spans="6:6" ht="12.5">
      <c r="F587" s="48"/>
    </row>
    <row r="588" spans="6:6" ht="12.5">
      <c r="F588" s="48"/>
    </row>
    <row r="589" spans="6:6" ht="12.5">
      <c r="F589" s="48"/>
    </row>
    <row r="590" spans="6:6" ht="12.5">
      <c r="F590" s="48"/>
    </row>
    <row r="591" spans="6:6" ht="12.5">
      <c r="F591" s="48"/>
    </row>
    <row r="592" spans="6:6" ht="12.5">
      <c r="F592" s="48"/>
    </row>
    <row r="593" spans="6:6" ht="12.5">
      <c r="F593" s="48"/>
    </row>
    <row r="594" spans="6:6" ht="12.5">
      <c r="F594" s="48"/>
    </row>
    <row r="595" spans="6:6" ht="12.5">
      <c r="F595" s="48"/>
    </row>
    <row r="596" spans="6:6" ht="12.5">
      <c r="F596" s="48"/>
    </row>
    <row r="597" spans="6:6" ht="12.5">
      <c r="F597" s="48"/>
    </row>
    <row r="598" spans="6:6" ht="12.5">
      <c r="F598" s="48"/>
    </row>
    <row r="599" spans="6:6" ht="12.5">
      <c r="F599" s="48"/>
    </row>
    <row r="600" spans="6:6" ht="12.5">
      <c r="F600" s="48"/>
    </row>
    <row r="601" spans="6:6" ht="12.5">
      <c r="F601" s="48"/>
    </row>
    <row r="602" spans="6:6" ht="12.5">
      <c r="F602" s="48"/>
    </row>
    <row r="603" spans="6:6" ht="12.5">
      <c r="F603" s="48"/>
    </row>
    <row r="604" spans="6:6" ht="12.5">
      <c r="F604" s="48"/>
    </row>
    <row r="605" spans="6:6" ht="12.5">
      <c r="F605" s="48"/>
    </row>
    <row r="606" spans="6:6" ht="12.5">
      <c r="F606" s="48"/>
    </row>
    <row r="607" spans="6:6" ht="12.5">
      <c r="F607" s="48"/>
    </row>
    <row r="608" spans="6:6" ht="12.5">
      <c r="F608" s="48"/>
    </row>
    <row r="609" spans="6:6" ht="12.5">
      <c r="F609" s="48"/>
    </row>
    <row r="610" spans="6:6" ht="12.5">
      <c r="F610" s="48"/>
    </row>
    <row r="611" spans="6:6" ht="12.5">
      <c r="F611" s="48"/>
    </row>
    <row r="612" spans="6:6" ht="12.5">
      <c r="F612" s="48"/>
    </row>
    <row r="613" spans="6:6" ht="12.5">
      <c r="F613" s="48"/>
    </row>
    <row r="614" spans="6:6" ht="12.5">
      <c r="F614" s="48"/>
    </row>
    <row r="615" spans="6:6" ht="12.5">
      <c r="F615" s="48"/>
    </row>
    <row r="616" spans="6:6" ht="12.5">
      <c r="F616" s="48"/>
    </row>
    <row r="617" spans="6:6" ht="12.5">
      <c r="F617" s="48"/>
    </row>
    <row r="618" spans="6:6" ht="12.5">
      <c r="F618" s="48"/>
    </row>
    <row r="619" spans="6:6" ht="12.5">
      <c r="F619" s="48"/>
    </row>
    <row r="620" spans="6:6" ht="12.5">
      <c r="F620" s="48"/>
    </row>
    <row r="621" spans="6:6" ht="12.5">
      <c r="F621" s="48"/>
    </row>
    <row r="622" spans="6:6" ht="12.5">
      <c r="F622" s="48"/>
    </row>
    <row r="623" spans="6:6" ht="12.5">
      <c r="F623" s="48"/>
    </row>
    <row r="624" spans="6:6" ht="12.5">
      <c r="F624" s="48"/>
    </row>
    <row r="625" spans="6:6" ht="12.5">
      <c r="F625" s="48"/>
    </row>
    <row r="626" spans="6:6" ht="12.5">
      <c r="F626" s="48"/>
    </row>
    <row r="627" spans="6:6" ht="12.5">
      <c r="F627" s="48"/>
    </row>
    <row r="628" spans="6:6" ht="12.5">
      <c r="F628" s="48"/>
    </row>
    <row r="629" spans="6:6" ht="12.5">
      <c r="F629" s="48"/>
    </row>
    <row r="630" spans="6:6" ht="12.5">
      <c r="F630" s="48"/>
    </row>
    <row r="631" spans="6:6" ht="12.5">
      <c r="F631" s="48"/>
    </row>
    <row r="632" spans="6:6" ht="12.5">
      <c r="F632" s="48"/>
    </row>
    <row r="633" spans="6:6" ht="12.5">
      <c r="F633" s="48"/>
    </row>
    <row r="634" spans="6:6" ht="12.5">
      <c r="F634" s="48"/>
    </row>
    <row r="635" spans="6:6" ht="12.5">
      <c r="F635" s="48"/>
    </row>
    <row r="636" spans="6:6" ht="12.5">
      <c r="F636" s="48"/>
    </row>
    <row r="637" spans="6:6" ht="12.5">
      <c r="F637" s="48"/>
    </row>
    <row r="638" spans="6:6" ht="12.5">
      <c r="F638" s="48"/>
    </row>
    <row r="639" spans="6:6" ht="12.5">
      <c r="F639" s="48"/>
    </row>
    <row r="640" spans="6:6" ht="12.5">
      <c r="F640" s="48"/>
    </row>
    <row r="641" spans="6:6" ht="12.5">
      <c r="F641" s="48"/>
    </row>
    <row r="642" spans="6:6" ht="12.5">
      <c r="F642" s="48"/>
    </row>
    <row r="643" spans="6:6" ht="12.5">
      <c r="F643" s="48"/>
    </row>
    <row r="644" spans="6:6" ht="12.5">
      <c r="F644" s="48"/>
    </row>
    <row r="645" spans="6:6" ht="12.5">
      <c r="F645" s="48"/>
    </row>
    <row r="646" spans="6:6" ht="12.5">
      <c r="F646" s="48"/>
    </row>
    <row r="647" spans="6:6" ht="12.5">
      <c r="F647" s="48"/>
    </row>
    <row r="648" spans="6:6" ht="12.5">
      <c r="F648" s="48"/>
    </row>
    <row r="649" spans="6:6" ht="12.5">
      <c r="F649" s="48"/>
    </row>
    <row r="650" spans="6:6" ht="12.5">
      <c r="F650" s="48"/>
    </row>
    <row r="651" spans="6:6" ht="12.5">
      <c r="F651" s="48"/>
    </row>
    <row r="652" spans="6:6" ht="12.5">
      <c r="F652" s="48"/>
    </row>
    <row r="653" spans="6:6" ht="12.5">
      <c r="F653" s="48"/>
    </row>
    <row r="654" spans="6:6" ht="12.5">
      <c r="F654" s="48"/>
    </row>
    <row r="655" spans="6:6" ht="12.5">
      <c r="F655" s="48"/>
    </row>
    <row r="656" spans="6:6" ht="12.5">
      <c r="F656" s="48"/>
    </row>
    <row r="657" spans="6:6" ht="12.5">
      <c r="F657" s="48"/>
    </row>
    <row r="658" spans="6:6" ht="12.5">
      <c r="F658" s="48"/>
    </row>
    <row r="659" spans="6:6" ht="12.5">
      <c r="F659" s="48"/>
    </row>
    <row r="660" spans="6:6" ht="12.5">
      <c r="F660" s="48"/>
    </row>
    <row r="661" spans="6:6" ht="12.5">
      <c r="F661" s="48"/>
    </row>
    <row r="662" spans="6:6" ht="12.5">
      <c r="F662" s="48"/>
    </row>
    <row r="663" spans="6:6" ht="12.5">
      <c r="F663" s="48"/>
    </row>
    <row r="664" spans="6:6" ht="12.5">
      <c r="F664" s="48"/>
    </row>
    <row r="665" spans="6:6" ht="12.5">
      <c r="F665" s="48"/>
    </row>
    <row r="666" spans="6:6" ht="12.5">
      <c r="F666" s="48"/>
    </row>
    <row r="667" spans="6:6" ht="12.5">
      <c r="F667" s="48"/>
    </row>
    <row r="668" spans="6:6" ht="12.5">
      <c r="F668" s="48"/>
    </row>
    <row r="669" spans="6:6" ht="12.5">
      <c r="F669" s="48"/>
    </row>
    <row r="670" spans="6:6" ht="12.5">
      <c r="F670" s="48"/>
    </row>
    <row r="671" spans="6:6" ht="12.5">
      <c r="F671" s="48"/>
    </row>
    <row r="672" spans="6:6" ht="12.5">
      <c r="F672" s="48"/>
    </row>
    <row r="673" spans="6:6" ht="12.5">
      <c r="F673" s="48"/>
    </row>
    <row r="674" spans="6:6" ht="12.5">
      <c r="F674" s="48"/>
    </row>
    <row r="675" spans="6:6" ht="12.5">
      <c r="F675" s="48"/>
    </row>
    <row r="676" spans="6:6" ht="12.5">
      <c r="F676" s="48"/>
    </row>
    <row r="677" spans="6:6" ht="12.5">
      <c r="F677" s="48"/>
    </row>
    <row r="678" spans="6:6" ht="12.5">
      <c r="F678" s="48"/>
    </row>
    <row r="679" spans="6:6" ht="12.5">
      <c r="F679" s="48"/>
    </row>
    <row r="680" spans="6:6" ht="12.5">
      <c r="F680" s="48"/>
    </row>
    <row r="681" spans="6:6" ht="12.5">
      <c r="F681" s="48"/>
    </row>
    <row r="682" spans="6:6" ht="12.5">
      <c r="F682" s="48"/>
    </row>
    <row r="683" spans="6:6" ht="12.5">
      <c r="F683" s="48"/>
    </row>
    <row r="684" spans="6:6" ht="12.5">
      <c r="F684" s="48"/>
    </row>
    <row r="685" spans="6:6" ht="12.5">
      <c r="F685" s="48"/>
    </row>
    <row r="686" spans="6:6" ht="12.5">
      <c r="F686" s="48"/>
    </row>
    <row r="687" spans="6:6" ht="12.5">
      <c r="F687" s="48"/>
    </row>
    <row r="688" spans="6:6" ht="12.5">
      <c r="F688" s="48"/>
    </row>
    <row r="689" spans="6:6" ht="12.5">
      <c r="F689" s="48"/>
    </row>
    <row r="690" spans="6:6" ht="12.5">
      <c r="F690" s="48"/>
    </row>
    <row r="691" spans="6:6" ht="12.5">
      <c r="F691" s="48"/>
    </row>
    <row r="692" spans="6:6" ht="12.5">
      <c r="F692" s="48"/>
    </row>
    <row r="693" spans="6:6" ht="12.5">
      <c r="F693" s="48"/>
    </row>
    <row r="694" spans="6:6" ht="12.5">
      <c r="F694" s="48"/>
    </row>
    <row r="695" spans="6:6" ht="12.5">
      <c r="F695" s="48"/>
    </row>
    <row r="696" spans="6:6" ht="12.5">
      <c r="F696" s="48"/>
    </row>
    <row r="697" spans="6:6" ht="12.5">
      <c r="F697" s="48"/>
    </row>
    <row r="698" spans="6:6" ht="12.5">
      <c r="F698" s="48"/>
    </row>
    <row r="699" spans="6:6" ht="12.5">
      <c r="F699" s="48"/>
    </row>
    <row r="700" spans="6:6" ht="12.5">
      <c r="F700" s="48"/>
    </row>
    <row r="701" spans="6:6" ht="12.5">
      <c r="F701" s="48"/>
    </row>
    <row r="702" spans="6:6" ht="12.5">
      <c r="F702" s="48"/>
    </row>
    <row r="703" spans="6:6" ht="12.5">
      <c r="F703" s="48"/>
    </row>
    <row r="704" spans="6:6" ht="12.5">
      <c r="F704" s="48"/>
    </row>
    <row r="705" spans="6:6" ht="12.5">
      <c r="F705" s="48"/>
    </row>
    <row r="706" spans="6:6" ht="12.5">
      <c r="F706" s="48"/>
    </row>
    <row r="707" spans="6:6" ht="12.5">
      <c r="F707" s="48"/>
    </row>
    <row r="708" spans="6:6" ht="12.5">
      <c r="F708" s="48"/>
    </row>
    <row r="709" spans="6:6" ht="12.5">
      <c r="F709" s="48"/>
    </row>
    <row r="710" spans="6:6" ht="12.5">
      <c r="F710" s="48"/>
    </row>
    <row r="711" spans="6:6" ht="12.5">
      <c r="F711" s="48"/>
    </row>
    <row r="712" spans="6:6" ht="12.5">
      <c r="F712" s="48"/>
    </row>
    <row r="713" spans="6:6" ht="12.5">
      <c r="F713" s="48"/>
    </row>
    <row r="714" spans="6:6" ht="12.5">
      <c r="F714" s="48"/>
    </row>
    <row r="715" spans="6:6" ht="12.5">
      <c r="F715" s="48"/>
    </row>
    <row r="716" spans="6:6" ht="12.5">
      <c r="F716" s="48"/>
    </row>
    <row r="717" spans="6:6" ht="12.5">
      <c r="F717" s="48"/>
    </row>
    <row r="718" spans="6:6" ht="12.5">
      <c r="F718" s="48"/>
    </row>
    <row r="719" spans="6:6" ht="12.5">
      <c r="F719" s="48"/>
    </row>
    <row r="720" spans="6:6" ht="12.5">
      <c r="F720" s="48"/>
    </row>
    <row r="721" spans="6:6" ht="12.5">
      <c r="F721" s="48"/>
    </row>
    <row r="722" spans="6:6" ht="12.5">
      <c r="F722" s="48"/>
    </row>
    <row r="723" spans="6:6" ht="12.5">
      <c r="F723" s="48"/>
    </row>
    <row r="724" spans="6:6" ht="12.5">
      <c r="F724" s="48"/>
    </row>
    <row r="725" spans="6:6" ht="12.5">
      <c r="F725" s="48"/>
    </row>
    <row r="726" spans="6:6" ht="12.5">
      <c r="F726" s="48"/>
    </row>
    <row r="727" spans="6:6" ht="12.5">
      <c r="F727" s="48"/>
    </row>
    <row r="728" spans="6:6" ht="12.5">
      <c r="F728" s="48"/>
    </row>
    <row r="729" spans="6:6" ht="12.5">
      <c r="F729" s="48"/>
    </row>
    <row r="730" spans="6:6" ht="12.5">
      <c r="F730" s="48"/>
    </row>
    <row r="731" spans="6:6" ht="12.5">
      <c r="F731" s="48"/>
    </row>
    <row r="732" spans="6:6" ht="12.5">
      <c r="F732" s="48"/>
    </row>
    <row r="733" spans="6:6" ht="12.5">
      <c r="F733" s="48"/>
    </row>
    <row r="734" spans="6:6" ht="12.5">
      <c r="F734" s="48"/>
    </row>
    <row r="735" spans="6:6" ht="12.5">
      <c r="F735" s="48"/>
    </row>
    <row r="736" spans="6:6" ht="12.5">
      <c r="F736" s="48"/>
    </row>
    <row r="737" spans="6:6" ht="12.5">
      <c r="F737" s="48"/>
    </row>
    <row r="738" spans="6:6" ht="12.5">
      <c r="F738" s="48"/>
    </row>
    <row r="739" spans="6:6" ht="12.5">
      <c r="F739" s="48"/>
    </row>
    <row r="740" spans="6:6" ht="12.5">
      <c r="F740" s="48"/>
    </row>
    <row r="741" spans="6:6" ht="12.5">
      <c r="F741" s="48"/>
    </row>
    <row r="742" spans="6:6" ht="12.5">
      <c r="F742" s="48"/>
    </row>
    <row r="743" spans="6:6" ht="12.5">
      <c r="F743" s="48"/>
    </row>
    <row r="744" spans="6:6" ht="12.5">
      <c r="F744" s="48"/>
    </row>
    <row r="745" spans="6:6" ht="12.5">
      <c r="F745" s="48"/>
    </row>
    <row r="746" spans="6:6" ht="12.5">
      <c r="F746" s="48"/>
    </row>
    <row r="747" spans="6:6" ht="12.5">
      <c r="F747" s="48"/>
    </row>
    <row r="748" spans="6:6" ht="12.5">
      <c r="F748" s="48"/>
    </row>
    <row r="749" spans="6:6" ht="12.5">
      <c r="F749" s="48"/>
    </row>
    <row r="750" spans="6:6" ht="12.5">
      <c r="F750" s="48"/>
    </row>
    <row r="751" spans="6:6" ht="12.5">
      <c r="F751" s="48"/>
    </row>
    <row r="752" spans="6:6" ht="12.5">
      <c r="F752" s="48"/>
    </row>
    <row r="753" spans="6:6" ht="12.5">
      <c r="F753" s="48"/>
    </row>
    <row r="754" spans="6:6" ht="12.5">
      <c r="F754" s="48"/>
    </row>
    <row r="755" spans="6:6" ht="12.5">
      <c r="F755" s="48"/>
    </row>
    <row r="756" spans="6:6" ht="12.5">
      <c r="F756" s="48"/>
    </row>
    <row r="757" spans="6:6" ht="12.5">
      <c r="F757" s="48"/>
    </row>
    <row r="758" spans="6:6" ht="12.5">
      <c r="F758" s="48"/>
    </row>
    <row r="759" spans="6:6" ht="12.5">
      <c r="F759" s="48"/>
    </row>
    <row r="760" spans="6:6" ht="12.5">
      <c r="F760" s="48"/>
    </row>
    <row r="761" spans="6:6" ht="12.5">
      <c r="F761" s="48"/>
    </row>
    <row r="762" spans="6:6" ht="12.5">
      <c r="F762" s="48"/>
    </row>
    <row r="763" spans="6:6" ht="12.5">
      <c r="F763" s="48"/>
    </row>
    <row r="764" spans="6:6" ht="12.5">
      <c r="F764" s="48"/>
    </row>
    <row r="765" spans="6:6" ht="12.5">
      <c r="F765" s="48"/>
    </row>
    <row r="766" spans="6:6" ht="12.5">
      <c r="F766" s="48"/>
    </row>
    <row r="767" spans="6:6" ht="12.5">
      <c r="F767" s="48"/>
    </row>
    <row r="768" spans="6:6" ht="12.5">
      <c r="F768" s="48"/>
    </row>
    <row r="769" spans="6:6" ht="12.5">
      <c r="F769" s="48"/>
    </row>
    <row r="770" spans="6:6" ht="12.5">
      <c r="F770" s="48"/>
    </row>
    <row r="771" spans="6:6" ht="12.5">
      <c r="F771" s="48"/>
    </row>
    <row r="772" spans="6:6" ht="12.5">
      <c r="F772" s="48"/>
    </row>
    <row r="773" spans="6:6" ht="12.5">
      <c r="F773" s="48"/>
    </row>
    <row r="774" spans="6:6" ht="12.5">
      <c r="F774" s="48"/>
    </row>
    <row r="775" spans="6:6" ht="12.5">
      <c r="F775" s="48"/>
    </row>
    <row r="776" spans="6:6" ht="12.5">
      <c r="F776" s="48"/>
    </row>
    <row r="777" spans="6:6" ht="12.5">
      <c r="F777" s="48"/>
    </row>
    <row r="778" spans="6:6" ht="12.5">
      <c r="F778" s="48"/>
    </row>
    <row r="779" spans="6:6" ht="12.5">
      <c r="F779" s="48"/>
    </row>
    <row r="780" spans="6:6" ht="12.5">
      <c r="F780" s="48"/>
    </row>
    <row r="781" spans="6:6" ht="12.5">
      <c r="F781" s="48"/>
    </row>
    <row r="782" spans="6:6" ht="12.5">
      <c r="F782" s="48"/>
    </row>
    <row r="783" spans="6:6" ht="12.5">
      <c r="F783" s="48"/>
    </row>
    <row r="784" spans="6:6" ht="12.5">
      <c r="F784" s="48"/>
    </row>
    <row r="785" spans="6:6" ht="12.5">
      <c r="F785" s="48"/>
    </row>
    <row r="786" spans="6:6" ht="12.5">
      <c r="F786" s="48"/>
    </row>
    <row r="787" spans="6:6" ht="12.5">
      <c r="F787" s="48"/>
    </row>
    <row r="788" spans="6:6" ht="12.5">
      <c r="F788" s="48"/>
    </row>
    <row r="789" spans="6:6" ht="12.5">
      <c r="F789" s="48"/>
    </row>
    <row r="790" spans="6:6" ht="12.5">
      <c r="F790" s="48"/>
    </row>
    <row r="791" spans="6:6" ht="12.5">
      <c r="F791" s="48"/>
    </row>
    <row r="792" spans="6:6" ht="12.5">
      <c r="F792" s="48"/>
    </row>
    <row r="793" spans="6:6" ht="12.5">
      <c r="F793" s="48"/>
    </row>
    <row r="794" spans="6:6" ht="12.5">
      <c r="F794" s="48"/>
    </row>
    <row r="795" spans="6:6" ht="12.5">
      <c r="F795" s="48"/>
    </row>
    <row r="796" spans="6:6" ht="12.5">
      <c r="F796" s="48"/>
    </row>
    <row r="797" spans="6:6" ht="12.5">
      <c r="F797" s="48"/>
    </row>
    <row r="798" spans="6:6" ht="12.5">
      <c r="F798" s="48"/>
    </row>
    <row r="799" spans="6:6" ht="12.5">
      <c r="F799" s="48"/>
    </row>
    <row r="800" spans="6:6" ht="12.5">
      <c r="F800" s="48"/>
    </row>
    <row r="801" spans="6:6" ht="12.5">
      <c r="F801" s="48"/>
    </row>
    <row r="802" spans="6:6" ht="12.5">
      <c r="F802" s="48"/>
    </row>
    <row r="803" spans="6:6" ht="12.5">
      <c r="F803" s="48"/>
    </row>
    <row r="804" spans="6:6" ht="12.5">
      <c r="F804" s="48"/>
    </row>
    <row r="805" spans="6:6" ht="12.5">
      <c r="F805" s="48"/>
    </row>
    <row r="806" spans="6:6" ht="12.5">
      <c r="F806" s="48"/>
    </row>
    <row r="807" spans="6:6" ht="12.5">
      <c r="F807" s="48"/>
    </row>
    <row r="808" spans="6:6" ht="12.5">
      <c r="F808" s="48"/>
    </row>
    <row r="809" spans="6:6" ht="12.5">
      <c r="F809" s="48"/>
    </row>
    <row r="810" spans="6:6" ht="12.5">
      <c r="F810" s="48"/>
    </row>
    <row r="811" spans="6:6" ht="12.5">
      <c r="F811" s="48"/>
    </row>
    <row r="812" spans="6:6" ht="12.5">
      <c r="F812" s="48"/>
    </row>
    <row r="813" spans="6:6" ht="12.5">
      <c r="F813" s="48"/>
    </row>
    <row r="814" spans="6:6" ht="12.5">
      <c r="F814" s="48"/>
    </row>
    <row r="815" spans="6:6" ht="12.5">
      <c r="F815" s="48"/>
    </row>
    <row r="816" spans="6:6" ht="12.5">
      <c r="F816" s="48"/>
    </row>
    <row r="817" spans="6:6" ht="12.5">
      <c r="F817" s="48"/>
    </row>
    <row r="818" spans="6:6" ht="12.5">
      <c r="F818" s="48"/>
    </row>
    <row r="819" spans="6:6" ht="12.5">
      <c r="F819" s="48"/>
    </row>
    <row r="820" spans="6:6" ht="12.5">
      <c r="F820" s="48"/>
    </row>
    <row r="821" spans="6:6" ht="12.5">
      <c r="F821" s="48"/>
    </row>
    <row r="822" spans="6:6" ht="12.5">
      <c r="F822" s="48"/>
    </row>
    <row r="823" spans="6:6" ht="12.5">
      <c r="F823" s="48"/>
    </row>
    <row r="824" spans="6:6" ht="12.5">
      <c r="F824" s="48"/>
    </row>
    <row r="825" spans="6:6" ht="12.5">
      <c r="F825" s="48"/>
    </row>
    <row r="826" spans="6:6" ht="12.5">
      <c r="F826" s="48"/>
    </row>
    <row r="827" spans="6:6" ht="12.5">
      <c r="F827" s="48"/>
    </row>
    <row r="828" spans="6:6" ht="12.5">
      <c r="F828" s="48"/>
    </row>
    <row r="829" spans="6:6" ht="12.5">
      <c r="F829" s="48"/>
    </row>
    <row r="830" spans="6:6" ht="12.5">
      <c r="F830" s="48"/>
    </row>
    <row r="831" spans="6:6" ht="12.5">
      <c r="F831" s="48"/>
    </row>
    <row r="832" spans="6:6" ht="12.5">
      <c r="F832" s="48"/>
    </row>
    <row r="833" spans="6:6" ht="12.5">
      <c r="F833" s="48"/>
    </row>
    <row r="834" spans="6:6" ht="12.5">
      <c r="F834" s="48"/>
    </row>
    <row r="835" spans="6:6" ht="12.5">
      <c r="F835" s="48"/>
    </row>
    <row r="836" spans="6:6" ht="12.5">
      <c r="F836" s="48"/>
    </row>
    <row r="837" spans="6:6" ht="12.5">
      <c r="F837" s="48"/>
    </row>
    <row r="838" spans="6:6" ht="12.5">
      <c r="F838" s="48"/>
    </row>
    <row r="839" spans="6:6" ht="12.5">
      <c r="F839" s="48"/>
    </row>
    <row r="840" spans="6:6" ht="12.5">
      <c r="F840" s="48"/>
    </row>
    <row r="841" spans="6:6" ht="12.5">
      <c r="F841" s="48"/>
    </row>
    <row r="842" spans="6:6" ht="12.5">
      <c r="F842" s="48"/>
    </row>
    <row r="843" spans="6:6" ht="12.5">
      <c r="F843" s="48"/>
    </row>
    <row r="844" spans="6:6" ht="12.5">
      <c r="F844" s="48"/>
    </row>
    <row r="845" spans="6:6" ht="12.5">
      <c r="F845" s="48"/>
    </row>
    <row r="846" spans="6:6" ht="12.5">
      <c r="F846" s="48"/>
    </row>
    <row r="847" spans="6:6" ht="12.5">
      <c r="F847" s="48"/>
    </row>
    <row r="848" spans="6:6" ht="12.5">
      <c r="F848" s="48"/>
    </row>
    <row r="849" spans="6:6" ht="12.5">
      <c r="F849" s="48"/>
    </row>
    <row r="850" spans="6:6" ht="12.5">
      <c r="F850" s="48"/>
    </row>
    <row r="851" spans="6:6" ht="12.5">
      <c r="F851" s="48"/>
    </row>
    <row r="852" spans="6:6" ht="12.5">
      <c r="F852" s="48"/>
    </row>
    <row r="853" spans="6:6" ht="12.5">
      <c r="F853" s="48"/>
    </row>
    <row r="854" spans="6:6" ht="12.5">
      <c r="F854" s="48"/>
    </row>
    <row r="855" spans="6:6" ht="12.5">
      <c r="F855" s="48"/>
    </row>
    <row r="856" spans="6:6" ht="12.5">
      <c r="F856" s="48"/>
    </row>
    <row r="857" spans="6:6" ht="12.5">
      <c r="F857" s="48"/>
    </row>
    <row r="858" spans="6:6" ht="12.5">
      <c r="F858" s="48"/>
    </row>
    <row r="859" spans="6:6" ht="12.5">
      <c r="F859" s="48"/>
    </row>
    <row r="860" spans="6:6" ht="12.5">
      <c r="F860" s="48"/>
    </row>
    <row r="861" spans="6:6" ht="12.5">
      <c r="F861" s="48"/>
    </row>
    <row r="862" spans="6:6" ht="12.5">
      <c r="F862" s="48"/>
    </row>
    <row r="863" spans="6:6" ht="12.5">
      <c r="F863" s="48"/>
    </row>
    <row r="864" spans="6:6" ht="12.5">
      <c r="F864" s="48"/>
    </row>
    <row r="865" spans="6:6" ht="12.5">
      <c r="F865" s="48"/>
    </row>
    <row r="866" spans="6:6" ht="12.5">
      <c r="F866" s="48"/>
    </row>
    <row r="867" spans="6:6" ht="12.5">
      <c r="F867" s="48"/>
    </row>
    <row r="868" spans="6:6" ht="12.5">
      <c r="F868" s="48"/>
    </row>
    <row r="869" spans="6:6" ht="12.5">
      <c r="F869" s="48"/>
    </row>
    <row r="870" spans="6:6" ht="12.5">
      <c r="F870" s="48"/>
    </row>
    <row r="871" spans="6:6" ht="12.5">
      <c r="F871" s="48"/>
    </row>
    <row r="872" spans="6:6" ht="12.5">
      <c r="F872" s="48"/>
    </row>
    <row r="873" spans="6:6" ht="12.5">
      <c r="F873" s="48"/>
    </row>
    <row r="874" spans="6:6" ht="12.5">
      <c r="F874" s="48"/>
    </row>
    <row r="875" spans="6:6" ht="12.5">
      <c r="F875" s="48"/>
    </row>
    <row r="876" spans="6:6" ht="12.5">
      <c r="F876" s="48"/>
    </row>
    <row r="877" spans="6:6" ht="12.5">
      <c r="F877" s="48"/>
    </row>
    <row r="878" spans="6:6" ht="12.5">
      <c r="F878" s="48"/>
    </row>
    <row r="879" spans="6:6" ht="12.5">
      <c r="F879" s="48"/>
    </row>
    <row r="880" spans="6:6" ht="12.5">
      <c r="F880" s="48"/>
    </row>
    <row r="881" spans="6:6" ht="12.5">
      <c r="F881" s="48"/>
    </row>
    <row r="882" spans="6:6" ht="12.5">
      <c r="F882" s="48"/>
    </row>
    <row r="883" spans="6:6" ht="12.5">
      <c r="F883" s="48"/>
    </row>
    <row r="884" spans="6:6" ht="12.5">
      <c r="F884" s="48"/>
    </row>
    <row r="885" spans="6:6" ht="12.5">
      <c r="F885" s="48"/>
    </row>
    <row r="886" spans="6:6" ht="12.5">
      <c r="F886" s="48"/>
    </row>
    <row r="887" spans="6:6" ht="12.5">
      <c r="F887" s="48"/>
    </row>
    <row r="888" spans="6:6" ht="12.5">
      <c r="F888" s="48"/>
    </row>
    <row r="889" spans="6:6" ht="12.5">
      <c r="F889" s="48"/>
    </row>
    <row r="890" spans="6:6" ht="12.5">
      <c r="F890" s="48"/>
    </row>
    <row r="891" spans="6:6" ht="12.5">
      <c r="F891" s="48"/>
    </row>
    <row r="892" spans="6:6" ht="12.5">
      <c r="F892" s="48"/>
    </row>
    <row r="893" spans="6:6" ht="12.5">
      <c r="F893" s="48"/>
    </row>
    <row r="894" spans="6:6" ht="12.5">
      <c r="F894" s="48"/>
    </row>
    <row r="895" spans="6:6" ht="12.5">
      <c r="F895" s="48"/>
    </row>
    <row r="896" spans="6:6" ht="12.5">
      <c r="F896" s="48"/>
    </row>
    <row r="897" spans="6:6" ht="12.5">
      <c r="F897" s="48"/>
    </row>
    <row r="898" spans="6:6" ht="12.5">
      <c r="F898" s="48"/>
    </row>
    <row r="899" spans="6:6" ht="12.5">
      <c r="F899" s="48"/>
    </row>
    <row r="900" spans="6:6" ht="12.5">
      <c r="F900" s="48"/>
    </row>
    <row r="901" spans="6:6" ht="12.5">
      <c r="F901" s="48"/>
    </row>
    <row r="902" spans="6:6" ht="12.5">
      <c r="F902" s="48"/>
    </row>
    <row r="903" spans="6:6" ht="12.5">
      <c r="F903" s="48"/>
    </row>
    <row r="904" spans="6:6" ht="12.5">
      <c r="F904" s="48"/>
    </row>
    <row r="905" spans="6:6" ht="12.5">
      <c r="F905" s="48"/>
    </row>
    <row r="906" spans="6:6" ht="12.5">
      <c r="F906" s="48"/>
    </row>
    <row r="907" spans="6:6" ht="12.5">
      <c r="F907" s="48"/>
    </row>
    <row r="908" spans="6:6" ht="12.5">
      <c r="F908" s="48"/>
    </row>
    <row r="909" spans="6:6" ht="12.5">
      <c r="F909" s="48"/>
    </row>
    <row r="910" spans="6:6" ht="12.5">
      <c r="F910" s="48"/>
    </row>
    <row r="911" spans="6:6" ht="12.5">
      <c r="F911" s="48"/>
    </row>
    <row r="912" spans="6:6" ht="12.5">
      <c r="F912" s="48"/>
    </row>
    <row r="913" spans="6:6" ht="12.5">
      <c r="F913" s="48"/>
    </row>
    <row r="914" spans="6:6" ht="12.5">
      <c r="F914" s="48"/>
    </row>
    <row r="915" spans="6:6" ht="12.5">
      <c r="F915" s="48"/>
    </row>
    <row r="916" spans="6:6" ht="12.5">
      <c r="F916" s="48"/>
    </row>
    <row r="917" spans="6:6" ht="12.5">
      <c r="F917" s="48"/>
    </row>
    <row r="918" spans="6:6" ht="12.5">
      <c r="F918" s="48"/>
    </row>
    <row r="919" spans="6:6" ht="12.5">
      <c r="F919" s="48"/>
    </row>
    <row r="920" spans="6:6" ht="12.5">
      <c r="F920" s="48"/>
    </row>
    <row r="921" spans="6:6" ht="12.5">
      <c r="F921" s="48"/>
    </row>
    <row r="922" spans="6:6" ht="12.5">
      <c r="F922" s="48"/>
    </row>
    <row r="923" spans="6:6" ht="12.5">
      <c r="F923" s="48"/>
    </row>
    <row r="924" spans="6:6" ht="12.5">
      <c r="F924" s="48"/>
    </row>
    <row r="925" spans="6:6" ht="12.5">
      <c r="F925" s="48"/>
    </row>
    <row r="926" spans="6:6" ht="12.5">
      <c r="F926" s="48"/>
    </row>
    <row r="927" spans="6:6" ht="12.5">
      <c r="F927" s="48"/>
    </row>
    <row r="928" spans="6:6" ht="12.5">
      <c r="F928" s="48"/>
    </row>
    <row r="929" spans="6:6" ht="12.5">
      <c r="F929" s="48"/>
    </row>
    <row r="930" spans="6:6" ht="12.5">
      <c r="F930" s="48"/>
    </row>
    <row r="931" spans="6:6" ht="12.5">
      <c r="F931" s="48"/>
    </row>
    <row r="932" spans="6:6" ht="12.5">
      <c r="F932" s="48"/>
    </row>
    <row r="933" spans="6:6" ht="12.5">
      <c r="F933" s="48"/>
    </row>
    <row r="934" spans="6:6" ht="12.5">
      <c r="F934" s="48"/>
    </row>
    <row r="935" spans="6:6" ht="12.5">
      <c r="F935" s="48"/>
    </row>
    <row r="936" spans="6:6" ht="12.5">
      <c r="F936" s="48"/>
    </row>
    <row r="937" spans="6:6" ht="12.5">
      <c r="F937" s="48"/>
    </row>
    <row r="938" spans="6:6" ht="12.5">
      <c r="F938" s="48"/>
    </row>
    <row r="939" spans="6:6" ht="12.5">
      <c r="F939" s="48"/>
    </row>
    <row r="940" spans="6:6" ht="12.5">
      <c r="F940" s="48"/>
    </row>
    <row r="941" spans="6:6" ht="12.5">
      <c r="F941" s="48"/>
    </row>
    <row r="942" spans="6:6" ht="12.5">
      <c r="F942" s="48"/>
    </row>
    <row r="943" spans="6:6" ht="12.5">
      <c r="F943" s="48"/>
    </row>
    <row r="944" spans="6:6" ht="12.5">
      <c r="F944" s="48"/>
    </row>
    <row r="945" spans="6:6" ht="12.5">
      <c r="F945" s="48"/>
    </row>
    <row r="946" spans="6:6" ht="12.5">
      <c r="F946" s="48"/>
    </row>
    <row r="947" spans="6:6" ht="12.5">
      <c r="F947" s="48"/>
    </row>
    <row r="948" spans="6:6" ht="12.5">
      <c r="F948" s="48"/>
    </row>
    <row r="949" spans="6:6" ht="12.5">
      <c r="F949" s="48"/>
    </row>
    <row r="950" spans="6:6" ht="12.5">
      <c r="F950" s="48"/>
    </row>
    <row r="951" spans="6:6" ht="12.5">
      <c r="F951" s="48"/>
    </row>
    <row r="952" spans="6:6" ht="12.5">
      <c r="F952" s="48"/>
    </row>
    <row r="953" spans="6:6" ht="12.5">
      <c r="F953" s="48"/>
    </row>
    <row r="954" spans="6:6" ht="12.5">
      <c r="F954" s="48"/>
    </row>
    <row r="955" spans="6:6" ht="12.5">
      <c r="F955" s="48"/>
    </row>
    <row r="956" spans="6:6" ht="12.5">
      <c r="F956" s="48"/>
    </row>
    <row r="957" spans="6:6" ht="12.5">
      <c r="F957" s="48"/>
    </row>
    <row r="958" spans="6:6" ht="12.5">
      <c r="F958" s="48"/>
    </row>
    <row r="959" spans="6:6" ht="12.5">
      <c r="F959" s="48"/>
    </row>
    <row r="960" spans="6:6" ht="12.5">
      <c r="F960" s="48"/>
    </row>
    <row r="961" spans="6:6" ht="12.5">
      <c r="F961" s="48"/>
    </row>
    <row r="962" spans="6:6" ht="12.5">
      <c r="F962" s="48"/>
    </row>
    <row r="963" spans="6:6" ht="12.5">
      <c r="F963" s="48"/>
    </row>
    <row r="964" spans="6:6" ht="12.5">
      <c r="F964" s="48"/>
    </row>
    <row r="965" spans="6:6" ht="12.5">
      <c r="F965" s="48"/>
    </row>
    <row r="966" spans="6:6" ht="12.5">
      <c r="F966" s="48"/>
    </row>
    <row r="967" spans="6:6" ht="12.5">
      <c r="F967" s="48"/>
    </row>
    <row r="968" spans="6:6" ht="12.5">
      <c r="F968" s="48"/>
    </row>
    <row r="969" spans="6:6" ht="12.5">
      <c r="F969" s="48"/>
    </row>
    <row r="970" spans="6:6" ht="12.5">
      <c r="F970" s="48"/>
    </row>
    <row r="971" spans="6:6" ht="12.5">
      <c r="F971" s="48"/>
    </row>
    <row r="972" spans="6:6" ht="12.5">
      <c r="F972" s="48"/>
    </row>
    <row r="973" spans="6:6" ht="12.5">
      <c r="F973" s="48"/>
    </row>
    <row r="974" spans="6:6" ht="12.5">
      <c r="F974" s="48"/>
    </row>
    <row r="975" spans="6:6" ht="12.5">
      <c r="F975" s="48"/>
    </row>
    <row r="976" spans="6:6" ht="12.5">
      <c r="F976" s="48"/>
    </row>
    <row r="977" spans="6:6" ht="12.5">
      <c r="F977" s="48"/>
    </row>
    <row r="978" spans="6:6" ht="12.5">
      <c r="F978" s="48"/>
    </row>
    <row r="979" spans="6:6" ht="12.5">
      <c r="F979" s="48"/>
    </row>
    <row r="980" spans="6:6" ht="12.5">
      <c r="F980" s="48"/>
    </row>
    <row r="981" spans="6:6" ht="12.5">
      <c r="F981" s="48"/>
    </row>
    <row r="982" spans="6:6" ht="12.5">
      <c r="F982" s="48"/>
    </row>
    <row r="983" spans="6:6" ht="12.5">
      <c r="F983" s="48"/>
    </row>
    <row r="984" spans="6:6" ht="12.5">
      <c r="F984" s="48"/>
    </row>
    <row r="985" spans="6:6" ht="12.5">
      <c r="F985" s="48"/>
    </row>
    <row r="986" spans="6:6" ht="12.5">
      <c r="F986" s="48"/>
    </row>
    <row r="987" spans="6:6" ht="12.5">
      <c r="F987" s="48"/>
    </row>
    <row r="988" spans="6:6" ht="12.5">
      <c r="F988" s="48"/>
    </row>
    <row r="989" spans="6:6" ht="12.5">
      <c r="F989" s="48"/>
    </row>
    <row r="990" spans="6:6" ht="12.5">
      <c r="F990" s="48"/>
    </row>
    <row r="991" spans="6:6" ht="12.5">
      <c r="F991" s="48"/>
    </row>
    <row r="992" spans="6:6" ht="12.5">
      <c r="F992" s="48"/>
    </row>
    <row r="993" spans="6:6" ht="12.5">
      <c r="F993" s="48"/>
    </row>
    <row r="994" spans="6:6" ht="12.5">
      <c r="F994" s="48"/>
    </row>
    <row r="995" spans="6:6" ht="12.5">
      <c r="F995" s="48"/>
    </row>
    <row r="996" spans="6:6" ht="12.5">
      <c r="F996" s="48"/>
    </row>
    <row r="997" spans="6:6" ht="12.5">
      <c r="F997" s="48"/>
    </row>
    <row r="998" spans="6:6" ht="12.5">
      <c r="F998" s="48"/>
    </row>
    <row r="999" spans="6:6" ht="12.5">
      <c r="F999" s="48"/>
    </row>
    <row r="1000" spans="6:6" ht="12.5">
      <c r="F1000" s="4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77"/>
  <sheetViews>
    <sheetView topLeftCell="A56" workbookViewId="0">
      <selection activeCell="A6" sqref="A6"/>
    </sheetView>
  </sheetViews>
  <sheetFormatPr defaultColWidth="14.36328125" defaultRowHeight="15.75" customHeight="1"/>
  <cols>
    <col min="4" max="4" width="20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.5">
      <c r="A2" s="53">
        <v>-0.55000000000000004</v>
      </c>
      <c r="B2" s="2">
        <v>0.08</v>
      </c>
      <c r="C2" s="2">
        <v>2</v>
      </c>
      <c r="D2" s="2" t="s">
        <v>701</v>
      </c>
      <c r="E2" s="54" t="s">
        <v>702</v>
      </c>
      <c r="F2" s="2" t="s">
        <v>703</v>
      </c>
    </row>
    <row r="3" spans="1:6" ht="14.5">
      <c r="A3" s="55">
        <v>-0.48</v>
      </c>
      <c r="B3" s="2">
        <v>0.08</v>
      </c>
      <c r="C3" s="2">
        <v>2</v>
      </c>
      <c r="D3" s="2" t="s">
        <v>704</v>
      </c>
      <c r="E3" s="56" t="s">
        <v>705</v>
      </c>
      <c r="F3" s="2" t="s">
        <v>703</v>
      </c>
    </row>
    <row r="4" spans="1:6" ht="14.5">
      <c r="A4" s="55">
        <v>-0.61</v>
      </c>
      <c r="B4" s="2">
        <v>0.08</v>
      </c>
      <c r="C4" s="2">
        <v>2</v>
      </c>
      <c r="D4" s="2" t="s">
        <v>706</v>
      </c>
      <c r="E4" s="56" t="s">
        <v>707</v>
      </c>
      <c r="F4" s="2" t="s">
        <v>703</v>
      </c>
    </row>
    <row r="5" spans="1:6" ht="14.5">
      <c r="A5" s="64">
        <v>-0.67</v>
      </c>
      <c r="B5" s="2">
        <v>0.08</v>
      </c>
      <c r="C5" s="2">
        <v>2</v>
      </c>
      <c r="D5" s="2" t="s">
        <v>708</v>
      </c>
      <c r="E5" s="56" t="s">
        <v>709</v>
      </c>
      <c r="F5" s="2" t="s">
        <v>703</v>
      </c>
    </row>
    <row r="6" spans="1:6" ht="14.5">
      <c r="A6" s="55">
        <v>-0.66</v>
      </c>
      <c r="B6" s="2">
        <v>0.08</v>
      </c>
      <c r="C6" s="2">
        <v>2</v>
      </c>
      <c r="D6" s="2" t="s">
        <v>712</v>
      </c>
      <c r="E6" s="56" t="s">
        <v>713</v>
      </c>
      <c r="F6" s="2" t="s">
        <v>703</v>
      </c>
    </row>
    <row r="7" spans="1:6" ht="14.5">
      <c r="A7" s="55">
        <v>-0.27</v>
      </c>
      <c r="B7" s="2">
        <v>0.08</v>
      </c>
      <c r="C7" s="2">
        <v>2</v>
      </c>
      <c r="D7" s="2" t="s">
        <v>714</v>
      </c>
      <c r="E7" s="56" t="s">
        <v>715</v>
      </c>
      <c r="F7" s="2" t="s">
        <v>703</v>
      </c>
    </row>
    <row r="8" spans="1:6" ht="14.5">
      <c r="A8" s="55">
        <v>-0.71</v>
      </c>
      <c r="B8" s="2">
        <v>0.08</v>
      </c>
      <c r="C8" s="2">
        <v>2</v>
      </c>
      <c r="D8" s="2" t="s">
        <v>716</v>
      </c>
      <c r="E8" s="56" t="s">
        <v>717</v>
      </c>
      <c r="F8" s="2" t="s">
        <v>703</v>
      </c>
    </row>
    <row r="9" spans="1:6" ht="14.5">
      <c r="A9" s="55">
        <v>-0.1</v>
      </c>
      <c r="B9" s="2">
        <v>0.08</v>
      </c>
      <c r="C9" s="2">
        <v>2</v>
      </c>
      <c r="D9" s="2" t="s">
        <v>718</v>
      </c>
      <c r="E9" s="56" t="s">
        <v>719</v>
      </c>
      <c r="F9" s="2" t="s">
        <v>703</v>
      </c>
    </row>
    <row r="10" spans="1:6" ht="14.5">
      <c r="A10" s="55">
        <v>-0.06</v>
      </c>
      <c r="B10" s="2">
        <v>0.08</v>
      </c>
      <c r="C10" s="2">
        <v>2</v>
      </c>
      <c r="D10" s="2" t="s">
        <v>720</v>
      </c>
      <c r="E10" s="56" t="s">
        <v>721</v>
      </c>
      <c r="F10" s="2" t="s">
        <v>703</v>
      </c>
    </row>
    <row r="11" spans="1:6" ht="14.5">
      <c r="A11" s="55">
        <v>-0.18</v>
      </c>
      <c r="B11" s="2">
        <v>0.08</v>
      </c>
      <c r="C11" s="2">
        <v>2</v>
      </c>
      <c r="D11" s="2" t="s">
        <v>722</v>
      </c>
      <c r="E11" s="56" t="s">
        <v>723</v>
      </c>
      <c r="F11" s="2" t="s">
        <v>703</v>
      </c>
    </row>
    <row r="12" spans="1:6" ht="14.5">
      <c r="A12" s="55">
        <v>-0.05</v>
      </c>
      <c r="B12" s="2">
        <v>0.08</v>
      </c>
      <c r="C12" s="2">
        <v>2</v>
      </c>
      <c r="D12" s="2" t="s">
        <v>724</v>
      </c>
      <c r="E12" s="56" t="s">
        <v>725</v>
      </c>
      <c r="F12" s="2" t="s">
        <v>703</v>
      </c>
    </row>
    <row r="13" spans="1:6" ht="14.5">
      <c r="A13" s="55">
        <v>-0.36</v>
      </c>
      <c r="B13" s="2">
        <v>0.08</v>
      </c>
      <c r="C13" s="2">
        <v>2</v>
      </c>
      <c r="D13" s="2" t="s">
        <v>726</v>
      </c>
      <c r="E13" s="56" t="s">
        <v>727</v>
      </c>
      <c r="F13" s="2" t="s">
        <v>703</v>
      </c>
    </row>
    <row r="14" spans="1:6" ht="14.5">
      <c r="A14" s="55">
        <v>-0.31</v>
      </c>
      <c r="B14" s="2">
        <v>0.08</v>
      </c>
      <c r="C14" s="2">
        <v>2</v>
      </c>
      <c r="D14" s="2" t="s">
        <v>728</v>
      </c>
      <c r="E14" s="56" t="s">
        <v>729</v>
      </c>
      <c r="F14" s="2" t="s">
        <v>703</v>
      </c>
    </row>
    <row r="15" spans="1:6" ht="14.5">
      <c r="A15" s="55">
        <v>-0.34</v>
      </c>
      <c r="B15" s="2">
        <v>0.08</v>
      </c>
      <c r="C15" s="2">
        <v>2</v>
      </c>
      <c r="D15" s="2" t="s">
        <v>730</v>
      </c>
      <c r="E15" s="56" t="s">
        <v>731</v>
      </c>
      <c r="F15" s="2" t="s">
        <v>703</v>
      </c>
    </row>
    <row r="16" spans="1:6" ht="14.5">
      <c r="A16" s="55">
        <v>-0.54</v>
      </c>
      <c r="B16" s="2">
        <v>0.08</v>
      </c>
      <c r="C16" s="2">
        <v>2</v>
      </c>
      <c r="D16" s="2" t="s">
        <v>732</v>
      </c>
      <c r="E16" s="56" t="s">
        <v>733</v>
      </c>
      <c r="F16" s="2" t="s">
        <v>703</v>
      </c>
    </row>
    <row r="17" spans="1:6" ht="14.5">
      <c r="A17" s="55">
        <v>-0.62</v>
      </c>
      <c r="B17" s="2">
        <v>0.08</v>
      </c>
      <c r="C17" s="2">
        <v>2</v>
      </c>
      <c r="D17" s="2" t="s">
        <v>734</v>
      </c>
      <c r="E17" s="56" t="s">
        <v>735</v>
      </c>
      <c r="F17" s="2" t="s">
        <v>703</v>
      </c>
    </row>
    <row r="18" spans="1:6" ht="14.5">
      <c r="A18" s="55">
        <v>-0.54</v>
      </c>
      <c r="B18" s="2">
        <v>0.08</v>
      </c>
      <c r="C18" s="2">
        <v>2</v>
      </c>
      <c r="D18" s="2" t="s">
        <v>736</v>
      </c>
      <c r="E18" s="56" t="s">
        <v>737</v>
      </c>
      <c r="F18" s="2" t="s">
        <v>703</v>
      </c>
    </row>
    <row r="19" spans="1:6" ht="14.5">
      <c r="A19" s="55">
        <v>-0.86</v>
      </c>
      <c r="B19" s="2">
        <v>0.08</v>
      </c>
      <c r="C19" s="2">
        <v>2</v>
      </c>
      <c r="D19" s="2" t="s">
        <v>738</v>
      </c>
      <c r="E19" s="56" t="s">
        <v>739</v>
      </c>
      <c r="F19" s="2" t="s">
        <v>703</v>
      </c>
    </row>
    <row r="20" spans="1:6" ht="14.5">
      <c r="A20" s="55">
        <v>-0.3</v>
      </c>
      <c r="B20" s="2">
        <v>0.08</v>
      </c>
      <c r="C20" s="2">
        <v>2</v>
      </c>
      <c r="D20" s="2" t="s">
        <v>742</v>
      </c>
      <c r="E20" s="56" t="s">
        <v>743</v>
      </c>
      <c r="F20" s="2" t="s">
        <v>703</v>
      </c>
    </row>
    <row r="21" spans="1:6" ht="12.5">
      <c r="A21" s="2">
        <v>-0.3</v>
      </c>
      <c r="B21" s="2">
        <v>0.1</v>
      </c>
      <c r="C21" s="2">
        <v>2</v>
      </c>
      <c r="D21" s="2" t="s">
        <v>624</v>
      </c>
      <c r="E21" s="2" t="s">
        <v>625</v>
      </c>
    </row>
    <row r="22" spans="1:6" ht="12.5">
      <c r="A22" s="2">
        <v>-0.3</v>
      </c>
      <c r="B22" s="2">
        <v>0.1</v>
      </c>
      <c r="C22" s="2">
        <v>2</v>
      </c>
      <c r="D22" s="2" t="s">
        <v>624</v>
      </c>
      <c r="E22" s="2" t="s">
        <v>627</v>
      </c>
    </row>
    <row r="23" spans="1:6" ht="12.5">
      <c r="A23" s="2">
        <v>-0.4</v>
      </c>
      <c r="B23" s="2">
        <v>0.1</v>
      </c>
      <c r="C23" s="2">
        <v>2</v>
      </c>
      <c r="D23" s="2" t="str">
        <f t="shared" ref="D23:D49" si="0">D22</f>
        <v>Ding et al., 2011, doi:10.1016/j.gca.2011.07.040</v>
      </c>
      <c r="E23" s="2" t="s">
        <v>628</v>
      </c>
    </row>
    <row r="24" spans="1:6" ht="12.5">
      <c r="A24" s="2">
        <v>-0.2</v>
      </c>
      <c r="B24" s="2">
        <v>0.1</v>
      </c>
      <c r="C24" s="2">
        <v>2</v>
      </c>
      <c r="D24" s="2" t="str">
        <f t="shared" si="0"/>
        <v>Ding et al., 2011, doi:10.1016/j.gca.2011.07.040</v>
      </c>
      <c r="E24" s="2" t="s">
        <v>629</v>
      </c>
    </row>
    <row r="25" spans="1:6" ht="12.5">
      <c r="A25" s="2">
        <v>-0.1</v>
      </c>
      <c r="B25" s="2">
        <v>0.1</v>
      </c>
      <c r="C25" s="2">
        <v>2</v>
      </c>
      <c r="D25" s="2" t="str">
        <f t="shared" si="0"/>
        <v>Ding et al., 2011, doi:10.1016/j.gca.2011.07.040</v>
      </c>
      <c r="E25" s="2" t="s">
        <v>630</v>
      </c>
    </row>
    <row r="26" spans="1:6" ht="12.5">
      <c r="A26" s="2">
        <v>0.2</v>
      </c>
      <c r="B26" s="2">
        <v>0.1</v>
      </c>
      <c r="C26" s="2">
        <v>2</v>
      </c>
      <c r="D26" s="2" t="str">
        <f t="shared" si="0"/>
        <v>Ding et al., 2011, doi:10.1016/j.gca.2011.07.040</v>
      </c>
      <c r="E26" s="2" t="s">
        <v>631</v>
      </c>
    </row>
    <row r="27" spans="1:6" ht="12.5">
      <c r="A27" s="2">
        <v>0.1</v>
      </c>
      <c r="B27" s="2">
        <v>0.1</v>
      </c>
      <c r="C27" s="2">
        <v>2</v>
      </c>
      <c r="D27" s="2" t="str">
        <f t="shared" si="0"/>
        <v>Ding et al., 2011, doi:10.1016/j.gca.2011.07.040</v>
      </c>
      <c r="E27" s="2" t="s">
        <v>632</v>
      </c>
    </row>
    <row r="28" spans="1:6" ht="12.5">
      <c r="A28" s="2">
        <v>0.1</v>
      </c>
      <c r="B28" s="2">
        <v>0.1</v>
      </c>
      <c r="C28" s="2">
        <v>2</v>
      </c>
      <c r="D28" s="2" t="str">
        <f t="shared" si="0"/>
        <v>Ding et al., 2011, doi:10.1016/j.gca.2011.07.040</v>
      </c>
      <c r="E28" s="2" t="s">
        <v>633</v>
      </c>
    </row>
    <row r="29" spans="1:6" ht="12.5">
      <c r="A29" s="2">
        <v>0</v>
      </c>
      <c r="B29" s="2">
        <v>0.1</v>
      </c>
      <c r="C29" s="2">
        <v>2</v>
      </c>
      <c r="D29" s="2" t="str">
        <f t="shared" si="0"/>
        <v>Ding et al., 2011, doi:10.1016/j.gca.2011.07.040</v>
      </c>
      <c r="E29" s="2" t="s">
        <v>634</v>
      </c>
    </row>
    <row r="30" spans="1:6" ht="12.5">
      <c r="A30" s="2">
        <v>0.3</v>
      </c>
      <c r="B30" s="2">
        <v>0.1</v>
      </c>
      <c r="C30" s="2">
        <v>2</v>
      </c>
      <c r="D30" s="2" t="str">
        <f t="shared" si="0"/>
        <v>Ding et al., 2011, doi:10.1016/j.gca.2011.07.040</v>
      </c>
      <c r="E30" s="2" t="s">
        <v>635</v>
      </c>
    </row>
    <row r="31" spans="1:6" ht="12.5">
      <c r="A31" s="2">
        <v>0.3</v>
      </c>
      <c r="B31" s="2">
        <v>0.1</v>
      </c>
      <c r="C31" s="2">
        <v>2</v>
      </c>
      <c r="D31" s="2" t="str">
        <f t="shared" si="0"/>
        <v>Ding et al., 2011, doi:10.1016/j.gca.2011.07.040</v>
      </c>
      <c r="E31" s="2" t="s">
        <v>636</v>
      </c>
    </row>
    <row r="32" spans="1:6" ht="12.5">
      <c r="A32" s="2">
        <v>0.1</v>
      </c>
      <c r="B32" s="2">
        <v>0.1</v>
      </c>
      <c r="C32" s="2">
        <v>2</v>
      </c>
      <c r="D32" s="2" t="str">
        <f t="shared" si="0"/>
        <v>Ding et al., 2011, doi:10.1016/j.gca.2011.07.040</v>
      </c>
      <c r="E32" s="2" t="s">
        <v>637</v>
      </c>
    </row>
    <row r="33" spans="1:26" ht="12.5">
      <c r="A33" s="2">
        <v>0.1</v>
      </c>
      <c r="B33" s="2">
        <v>0.1</v>
      </c>
      <c r="C33" s="2">
        <v>2</v>
      </c>
      <c r="D33" s="2" t="str">
        <f t="shared" si="0"/>
        <v>Ding et al., 2011, doi:10.1016/j.gca.2011.07.040</v>
      </c>
      <c r="E33" s="2" t="s">
        <v>638</v>
      </c>
    </row>
    <row r="34" spans="1:26" ht="12.5">
      <c r="A34" s="2">
        <v>0.1</v>
      </c>
      <c r="B34" s="2">
        <v>0.1</v>
      </c>
      <c r="C34" s="2">
        <v>2</v>
      </c>
      <c r="D34" s="2" t="str">
        <f t="shared" si="0"/>
        <v>Ding et al., 2011, doi:10.1016/j.gca.2011.07.040</v>
      </c>
      <c r="E34" s="2" t="s">
        <v>639</v>
      </c>
    </row>
    <row r="35" spans="1:26" ht="12.5">
      <c r="A35" s="2">
        <v>0</v>
      </c>
      <c r="B35" s="2">
        <v>0.1</v>
      </c>
      <c r="C35" s="2">
        <v>2</v>
      </c>
      <c r="D35" s="2" t="str">
        <f t="shared" si="0"/>
        <v>Ding et al., 2011, doi:10.1016/j.gca.2011.07.040</v>
      </c>
      <c r="E35" s="2" t="s">
        <v>640</v>
      </c>
    </row>
    <row r="36" spans="1:26" ht="12.5">
      <c r="A36" s="2">
        <v>0.3</v>
      </c>
      <c r="B36" s="2">
        <v>0.1</v>
      </c>
      <c r="C36" s="2">
        <v>2</v>
      </c>
      <c r="D36" s="2" t="str">
        <f t="shared" si="0"/>
        <v>Ding et al., 2011, doi:10.1016/j.gca.2011.07.040</v>
      </c>
      <c r="E36" s="2" t="s">
        <v>641</v>
      </c>
    </row>
    <row r="37" spans="1:26" ht="12.5">
      <c r="A37" s="2">
        <v>0</v>
      </c>
      <c r="B37" s="2">
        <v>0.1</v>
      </c>
      <c r="C37" s="2">
        <v>2</v>
      </c>
      <c r="D37" s="2" t="str">
        <f t="shared" si="0"/>
        <v>Ding et al., 2011, doi:10.1016/j.gca.2011.07.040</v>
      </c>
      <c r="E37" s="2" t="s">
        <v>642</v>
      </c>
    </row>
    <row r="38" spans="1:26" ht="12.5">
      <c r="A38" s="2">
        <v>-0.2</v>
      </c>
      <c r="B38" s="2">
        <v>0.1</v>
      </c>
      <c r="C38" s="2">
        <v>2</v>
      </c>
      <c r="D38" s="2" t="str">
        <f t="shared" si="0"/>
        <v>Ding et al., 2011, doi:10.1016/j.gca.2011.07.040</v>
      </c>
      <c r="E38" s="2" t="s">
        <v>643</v>
      </c>
    </row>
    <row r="39" spans="1:26" ht="12.5">
      <c r="A39" s="2">
        <v>0.1</v>
      </c>
      <c r="B39" s="2">
        <v>0.1</v>
      </c>
      <c r="C39" s="2">
        <v>2</v>
      </c>
      <c r="D39" s="2" t="str">
        <f t="shared" si="0"/>
        <v>Ding et al., 2011, doi:10.1016/j.gca.2011.07.040</v>
      </c>
      <c r="E39" s="2" t="s">
        <v>644</v>
      </c>
    </row>
    <row r="40" spans="1:26" ht="12.5">
      <c r="A40" s="2">
        <v>0.2</v>
      </c>
      <c r="B40" s="2">
        <v>0.1</v>
      </c>
      <c r="C40" s="2">
        <v>2</v>
      </c>
      <c r="D40" s="2" t="str">
        <f t="shared" si="0"/>
        <v>Ding et al., 2011, doi:10.1016/j.gca.2011.07.040</v>
      </c>
      <c r="E40" s="2" t="s">
        <v>645</v>
      </c>
    </row>
    <row r="41" spans="1:26" ht="12.5">
      <c r="A41" s="2">
        <v>-0.1</v>
      </c>
      <c r="B41" s="2">
        <v>0.1</v>
      </c>
      <c r="C41" s="2">
        <v>2</v>
      </c>
      <c r="D41" s="2" t="str">
        <f t="shared" si="0"/>
        <v>Ding et al., 2011, doi:10.1016/j.gca.2011.07.040</v>
      </c>
      <c r="E41" s="2" t="s">
        <v>646</v>
      </c>
    </row>
    <row r="42" spans="1:26" ht="12.5">
      <c r="A42" s="2">
        <v>-0.1</v>
      </c>
      <c r="B42" s="2">
        <v>9.9999999999999895E-2</v>
      </c>
      <c r="C42" s="2">
        <v>2</v>
      </c>
      <c r="D42" s="2" t="str">
        <f t="shared" si="0"/>
        <v>Ding et al., 2011, doi:10.1016/j.gca.2011.07.040</v>
      </c>
      <c r="E42" s="2" t="s">
        <v>647</v>
      </c>
    </row>
    <row r="43" spans="1:26" ht="12.5">
      <c r="A43" s="13">
        <v>0</v>
      </c>
      <c r="B43" s="13">
        <v>9.9999999999999895E-2</v>
      </c>
      <c r="C43" s="13">
        <v>2</v>
      </c>
      <c r="D43" s="13" t="str">
        <f t="shared" si="0"/>
        <v>Ding et al., 2011, doi:10.1016/j.gca.2011.07.040</v>
      </c>
      <c r="E43" s="13" t="s">
        <v>648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5">
      <c r="A44" s="13">
        <v>-0.2</v>
      </c>
      <c r="B44" s="13">
        <v>9.9999999999999797E-2</v>
      </c>
      <c r="C44" s="13">
        <v>2</v>
      </c>
      <c r="D44" s="13" t="str">
        <f t="shared" si="0"/>
        <v>Ding et al., 2011, doi:10.1016/j.gca.2011.07.040</v>
      </c>
      <c r="E44" s="13" t="s">
        <v>649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5">
      <c r="A45" s="13">
        <v>-0.2</v>
      </c>
      <c r="B45" s="13">
        <v>9.9999999999999797E-2</v>
      </c>
      <c r="C45" s="13">
        <v>2</v>
      </c>
      <c r="D45" s="13" t="str">
        <f t="shared" si="0"/>
        <v>Ding et al., 2011, doi:10.1016/j.gca.2011.07.040</v>
      </c>
      <c r="E45" s="13" t="s">
        <v>650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5">
      <c r="A46" s="2">
        <v>0.1</v>
      </c>
      <c r="B46" s="2">
        <v>9.9999999999999797E-2</v>
      </c>
      <c r="C46" s="2">
        <v>2</v>
      </c>
      <c r="D46" s="2" t="str">
        <f t="shared" si="0"/>
        <v>Ding et al., 2011, doi:10.1016/j.gca.2011.07.040</v>
      </c>
      <c r="E46" s="2" t="s">
        <v>651</v>
      </c>
    </row>
    <row r="47" spans="1:26" ht="12.5">
      <c r="A47" s="2">
        <v>-0.2</v>
      </c>
      <c r="B47" s="2">
        <v>9.9999999999999797E-2</v>
      </c>
      <c r="C47" s="2">
        <v>2</v>
      </c>
      <c r="D47" s="2" t="str">
        <f t="shared" si="0"/>
        <v>Ding et al., 2011, doi:10.1016/j.gca.2011.07.040</v>
      </c>
      <c r="E47" s="2" t="s">
        <v>652</v>
      </c>
    </row>
    <row r="48" spans="1:26" ht="12.5">
      <c r="A48" s="2">
        <v>-0.4</v>
      </c>
      <c r="B48" s="2">
        <v>9.9999999999999797E-2</v>
      </c>
      <c r="C48" s="2">
        <v>2</v>
      </c>
      <c r="D48" s="2" t="str">
        <f t="shared" si="0"/>
        <v>Ding et al., 2011, doi:10.1016/j.gca.2011.07.040</v>
      </c>
      <c r="E48" s="2" t="s">
        <v>653</v>
      </c>
    </row>
    <row r="49" spans="1:26" ht="12.5">
      <c r="A49" s="2">
        <v>0</v>
      </c>
      <c r="B49" s="2">
        <v>9.9999999999999797E-2</v>
      </c>
      <c r="C49" s="2">
        <v>2</v>
      </c>
      <c r="D49" s="2" t="str">
        <f t="shared" si="0"/>
        <v>Ding et al., 2011, doi:10.1016/j.gca.2011.07.040</v>
      </c>
      <c r="E49" s="2" t="s">
        <v>654</v>
      </c>
    </row>
    <row r="50" spans="1:26" ht="12.5">
      <c r="A50" s="2">
        <v>-0.3</v>
      </c>
      <c r="B50" s="2">
        <v>9.9999999999999797E-2</v>
      </c>
      <c r="C50" s="2">
        <v>2</v>
      </c>
      <c r="D50" s="2" t="s">
        <v>655</v>
      </c>
      <c r="E50" s="2" t="s">
        <v>656</v>
      </c>
    </row>
    <row r="51" spans="1:26" ht="12.5">
      <c r="A51" s="2">
        <v>-0.2</v>
      </c>
      <c r="B51" s="2">
        <v>9.9999999999999797E-2</v>
      </c>
      <c r="C51" s="2">
        <v>2</v>
      </c>
      <c r="D51" s="2" t="str">
        <f t="shared" ref="D51:D66" si="1">D50</f>
        <v>Ding et al., 2004, doi:10.1016/S0016-7037(03)00264-3</v>
      </c>
      <c r="E51" s="2" t="s">
        <v>658</v>
      </c>
    </row>
    <row r="52" spans="1:26" ht="12.5">
      <c r="A52" s="2">
        <v>-0.3</v>
      </c>
      <c r="B52" s="2">
        <v>9.9999999999999797E-2</v>
      </c>
      <c r="C52" s="2">
        <v>2</v>
      </c>
      <c r="D52" s="2" t="str">
        <f t="shared" si="1"/>
        <v>Ding et al., 2004, doi:10.1016/S0016-7037(03)00264-3</v>
      </c>
      <c r="E52" s="2" t="s">
        <v>659</v>
      </c>
    </row>
    <row r="53" spans="1:26" ht="12.5">
      <c r="A53" s="2">
        <v>-0.4</v>
      </c>
      <c r="B53" s="2">
        <v>9.9999999999999797E-2</v>
      </c>
      <c r="C53" s="2">
        <v>2</v>
      </c>
      <c r="D53" s="2" t="str">
        <f t="shared" si="1"/>
        <v>Ding et al., 2004, doi:10.1016/S0016-7037(03)00264-3</v>
      </c>
      <c r="E53" s="2" t="s">
        <v>660</v>
      </c>
    </row>
    <row r="54" spans="1:26" ht="12.5">
      <c r="A54" s="2">
        <v>-0.2</v>
      </c>
      <c r="B54" s="2">
        <v>9.9999999999999797E-2</v>
      </c>
      <c r="C54" s="2">
        <v>2</v>
      </c>
      <c r="D54" s="2" t="str">
        <f t="shared" si="1"/>
        <v>Ding et al., 2004, doi:10.1016/S0016-7037(03)00264-3</v>
      </c>
      <c r="E54" s="2" t="s">
        <v>661</v>
      </c>
    </row>
    <row r="55" spans="1:26" ht="12.5">
      <c r="A55" s="2">
        <v>-0.3</v>
      </c>
      <c r="B55" s="2">
        <v>9.9999999999999797E-2</v>
      </c>
      <c r="C55" s="2">
        <v>2</v>
      </c>
      <c r="D55" s="2" t="str">
        <f t="shared" si="1"/>
        <v>Ding et al., 2004, doi:10.1016/S0016-7037(03)00264-3</v>
      </c>
      <c r="E55" s="2" t="s">
        <v>662</v>
      </c>
    </row>
    <row r="56" spans="1:26" ht="12.5">
      <c r="A56" s="2">
        <v>-0.5</v>
      </c>
      <c r="B56" s="2">
        <v>9.9999999999999797E-2</v>
      </c>
      <c r="C56" s="2">
        <v>2</v>
      </c>
      <c r="D56" s="2" t="str">
        <f t="shared" si="1"/>
        <v>Ding et al., 2004, doi:10.1016/S0016-7037(03)00264-3</v>
      </c>
      <c r="E56" s="2" t="s">
        <v>663</v>
      </c>
    </row>
    <row r="57" spans="1:26" ht="12.5">
      <c r="A57" s="2">
        <v>-0.1</v>
      </c>
      <c r="B57" s="2">
        <v>9.9999999999999797E-2</v>
      </c>
      <c r="C57" s="2">
        <v>2</v>
      </c>
      <c r="D57" s="2" t="str">
        <f t="shared" si="1"/>
        <v>Ding et al., 2004, doi:10.1016/S0016-7037(03)00264-3</v>
      </c>
      <c r="E57" s="2" t="s">
        <v>664</v>
      </c>
    </row>
    <row r="58" spans="1:26" ht="12.5">
      <c r="A58" s="2">
        <v>-0.5</v>
      </c>
      <c r="B58" s="2">
        <v>9.9999999999999797E-2</v>
      </c>
      <c r="C58" s="2">
        <v>2</v>
      </c>
      <c r="D58" s="2" t="str">
        <f t="shared" si="1"/>
        <v>Ding et al., 2004, doi:10.1016/S0016-7037(03)00264-3</v>
      </c>
      <c r="E58" s="2" t="s">
        <v>665</v>
      </c>
    </row>
    <row r="59" spans="1:26" ht="12.5">
      <c r="A59" s="2">
        <v>-0.3</v>
      </c>
      <c r="B59" s="2">
        <v>9.9999999999999797E-2</v>
      </c>
      <c r="C59" s="2">
        <v>2</v>
      </c>
      <c r="D59" s="2" t="str">
        <f t="shared" si="1"/>
        <v>Ding et al., 2004, doi:10.1016/S0016-7037(03)00264-3</v>
      </c>
      <c r="E59" s="2" t="s">
        <v>666</v>
      </c>
    </row>
    <row r="60" spans="1:26" ht="12.5">
      <c r="A60" s="2">
        <v>0</v>
      </c>
      <c r="B60" s="2">
        <v>9.9999999999999797E-2</v>
      </c>
      <c r="C60" s="2">
        <v>2</v>
      </c>
      <c r="D60" s="2" t="str">
        <f t="shared" si="1"/>
        <v>Ding et al., 2004, doi:10.1016/S0016-7037(03)00264-3</v>
      </c>
      <c r="E60" s="2" t="s">
        <v>667</v>
      </c>
    </row>
    <row r="61" spans="1:26" ht="12.5">
      <c r="A61" s="2">
        <v>-0.2</v>
      </c>
      <c r="B61" s="2">
        <v>9.9999999999999797E-2</v>
      </c>
      <c r="C61" s="2">
        <v>2</v>
      </c>
      <c r="D61" s="2" t="str">
        <f t="shared" si="1"/>
        <v>Ding et al., 2004, doi:10.1016/S0016-7037(03)00264-3</v>
      </c>
      <c r="E61" s="2" t="s">
        <v>668</v>
      </c>
    </row>
    <row r="62" spans="1:26" ht="12.5">
      <c r="A62" s="2">
        <v>-0.2</v>
      </c>
      <c r="B62" s="2">
        <v>9.9999999999999797E-2</v>
      </c>
      <c r="C62" s="2">
        <v>2</v>
      </c>
      <c r="D62" s="2" t="str">
        <f t="shared" si="1"/>
        <v>Ding et al., 2004, doi:10.1016/S0016-7037(03)00264-3</v>
      </c>
      <c r="E62" s="2" t="s">
        <v>669</v>
      </c>
    </row>
    <row r="63" spans="1:26" ht="12.5">
      <c r="A63" s="2">
        <v>-0.3</v>
      </c>
      <c r="B63" s="2">
        <v>9.9999999999999797E-2</v>
      </c>
      <c r="C63" s="2">
        <v>2</v>
      </c>
      <c r="D63" s="2" t="str">
        <f t="shared" si="1"/>
        <v>Ding et al., 2004, doi:10.1016/S0016-7037(03)00264-3</v>
      </c>
      <c r="E63" s="2" t="s">
        <v>670</v>
      </c>
    </row>
    <row r="64" spans="1:26" ht="12.5">
      <c r="A64" s="13">
        <v>-0.6</v>
      </c>
      <c r="B64" s="13">
        <v>9.9999999999999797E-2</v>
      </c>
      <c r="C64" s="13">
        <v>2</v>
      </c>
      <c r="D64" s="13" t="str">
        <f t="shared" si="1"/>
        <v>Ding et al., 2004, doi:10.1016/S0016-7037(03)00264-3</v>
      </c>
      <c r="E64" s="13" t="s">
        <v>671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5">
      <c r="A65" s="13">
        <v>-0.7</v>
      </c>
      <c r="B65" s="13">
        <v>9.9999999999999797E-2</v>
      </c>
      <c r="C65" s="13">
        <v>2</v>
      </c>
      <c r="D65" s="13" t="str">
        <f t="shared" si="1"/>
        <v>Ding et al., 2004, doi:10.1016/S0016-7037(03)00264-3</v>
      </c>
      <c r="E65" s="13" t="s">
        <v>672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5">
      <c r="A66" s="13">
        <v>-0.6</v>
      </c>
      <c r="B66" s="13">
        <v>9.9999999999999797E-2</v>
      </c>
      <c r="C66" s="13">
        <v>2</v>
      </c>
      <c r="D66" s="13" t="str">
        <f t="shared" si="1"/>
        <v>Ding et al., 2004, doi:10.1016/S0016-7037(03)00264-3</v>
      </c>
      <c r="E66" s="13" t="s">
        <v>673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5">
      <c r="A67" s="2">
        <v>-0.45</v>
      </c>
      <c r="B67" s="2">
        <v>0.08</v>
      </c>
      <c r="C67" s="2">
        <v>2</v>
      </c>
      <c r="D67" s="2" t="s">
        <v>821</v>
      </c>
      <c r="E67" s="2" t="s">
        <v>822</v>
      </c>
    </row>
    <row r="68" spans="1:26" ht="12.5">
      <c r="A68" s="2">
        <v>-0.94</v>
      </c>
      <c r="B68" s="2">
        <v>0.08</v>
      </c>
      <c r="C68" s="2">
        <v>2</v>
      </c>
      <c r="D68" s="2" t="str">
        <f t="shared" ref="D68:D77" si="2">D67</f>
        <v>Pryer et al 2020</v>
      </c>
      <c r="E68" s="2" t="s">
        <v>823</v>
      </c>
    </row>
    <row r="69" spans="1:26" ht="12.5">
      <c r="A69" s="2">
        <v>-0.77</v>
      </c>
      <c r="B69" s="2">
        <v>0.08</v>
      </c>
      <c r="C69" s="2">
        <v>2</v>
      </c>
      <c r="D69" s="2" t="str">
        <f t="shared" si="2"/>
        <v>Pryer et al 2020</v>
      </c>
      <c r="E69" s="2" t="s">
        <v>824</v>
      </c>
    </row>
    <row r="70" spans="1:26" ht="12.5">
      <c r="A70" s="2">
        <v>-1.06</v>
      </c>
      <c r="B70" s="2">
        <v>0.08</v>
      </c>
      <c r="C70" s="2">
        <v>2</v>
      </c>
      <c r="D70" s="2" t="str">
        <f t="shared" si="2"/>
        <v>Pryer et al 2020</v>
      </c>
      <c r="E70" s="2" t="s">
        <v>825</v>
      </c>
    </row>
    <row r="71" spans="1:26" ht="12.5">
      <c r="A71" s="2">
        <v>-0.23</v>
      </c>
      <c r="B71" s="2">
        <v>0.08</v>
      </c>
      <c r="C71" s="2">
        <v>2</v>
      </c>
      <c r="D71" s="2" t="str">
        <f t="shared" si="2"/>
        <v>Pryer et al 2020</v>
      </c>
      <c r="E71" s="2" t="s">
        <v>826</v>
      </c>
    </row>
    <row r="72" spans="1:26" ht="12.5">
      <c r="A72" s="2">
        <v>-0.69</v>
      </c>
      <c r="B72" s="2">
        <v>0.08</v>
      </c>
      <c r="C72" s="2">
        <v>2</v>
      </c>
      <c r="D72" s="2" t="str">
        <f t="shared" si="2"/>
        <v>Pryer et al 2020</v>
      </c>
      <c r="E72" s="2" t="s">
        <v>691</v>
      </c>
    </row>
    <row r="73" spans="1:26" ht="12.5">
      <c r="A73" s="2">
        <v>-0.84</v>
      </c>
      <c r="B73" s="2">
        <v>0.08</v>
      </c>
      <c r="C73" s="2">
        <v>2</v>
      </c>
      <c r="D73" s="2" t="str">
        <f t="shared" si="2"/>
        <v>Pryer et al 2020</v>
      </c>
      <c r="E73" s="2" t="s">
        <v>827</v>
      </c>
    </row>
    <row r="74" spans="1:26" ht="12.5">
      <c r="A74" s="2">
        <v>-0.43</v>
      </c>
      <c r="B74" s="2">
        <v>0.08</v>
      </c>
      <c r="C74" s="2">
        <v>2</v>
      </c>
      <c r="D74" s="2" t="str">
        <f t="shared" si="2"/>
        <v>Pryer et al 2020</v>
      </c>
      <c r="E74" s="2" t="s">
        <v>693</v>
      </c>
    </row>
    <row r="75" spans="1:26" ht="12.5">
      <c r="A75" s="2">
        <v>-0.35</v>
      </c>
      <c r="B75" s="2">
        <v>0.08</v>
      </c>
      <c r="C75" s="2">
        <v>2</v>
      </c>
      <c r="D75" s="2" t="str">
        <f t="shared" si="2"/>
        <v>Pryer et al 2020</v>
      </c>
      <c r="E75" s="2" t="s">
        <v>697</v>
      </c>
    </row>
    <row r="76" spans="1:26" ht="12.5">
      <c r="A76" s="2">
        <v>-0.32</v>
      </c>
      <c r="B76" s="2">
        <v>0.08</v>
      </c>
      <c r="C76" s="2">
        <v>2</v>
      </c>
      <c r="D76" s="2" t="str">
        <f t="shared" si="2"/>
        <v>Pryer et al 2020</v>
      </c>
      <c r="E76" s="2" t="s">
        <v>698</v>
      </c>
    </row>
    <row r="77" spans="1:26" ht="12.5">
      <c r="A77" s="2">
        <v>-0.38</v>
      </c>
      <c r="B77" s="2">
        <v>0.08</v>
      </c>
      <c r="C77" s="2">
        <v>2</v>
      </c>
      <c r="D77" s="2" t="str">
        <f t="shared" si="2"/>
        <v>Pryer et al 2020</v>
      </c>
      <c r="E77" s="2" t="s">
        <v>699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2"/>
  <sheetViews>
    <sheetView workbookViewId="0"/>
  </sheetViews>
  <sheetFormatPr defaultColWidth="14.3632812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.5">
      <c r="A2" s="59"/>
    </row>
    <row r="3" spans="1:6" ht="14.5">
      <c r="A3" s="60"/>
    </row>
    <row r="4" spans="1:6" ht="14.5">
      <c r="A4" s="60"/>
    </row>
    <row r="5" spans="1:6" ht="14.5">
      <c r="A5" s="60"/>
    </row>
    <row r="6" spans="1:6" ht="14.5">
      <c r="A6" s="60"/>
    </row>
    <row r="7" spans="1:6" ht="14.5">
      <c r="A7" s="60"/>
    </row>
    <row r="8" spans="1:6" ht="14.5">
      <c r="A8" s="60"/>
    </row>
    <row r="9" spans="1:6" ht="14.5">
      <c r="A9" s="60"/>
    </row>
    <row r="10" spans="1:6" ht="14.5">
      <c r="A10" s="60"/>
    </row>
    <row r="11" spans="1:6" ht="14.5">
      <c r="A11" s="60"/>
    </row>
    <row r="12" spans="1:6" ht="14.5">
      <c r="A12" s="60"/>
    </row>
    <row r="13" spans="1:6" ht="14.5">
      <c r="A13" s="60"/>
    </row>
    <row r="14" spans="1:6" ht="14.5">
      <c r="A14" s="60"/>
    </row>
    <row r="15" spans="1:6" ht="14.5">
      <c r="A15" s="60"/>
    </row>
    <row r="16" spans="1:6" ht="14.5">
      <c r="A16" s="60"/>
    </row>
    <row r="17" spans="1:1" ht="14.5">
      <c r="A17" s="60"/>
    </row>
    <row r="18" spans="1:1" ht="14.5">
      <c r="A18" s="60"/>
    </row>
    <row r="19" spans="1:1" ht="14.5">
      <c r="A19" s="60"/>
    </row>
    <row r="20" spans="1:1" ht="14.5">
      <c r="A20" s="60"/>
    </row>
    <row r="21" spans="1:1" ht="14.5">
      <c r="A21" s="60"/>
    </row>
    <row r="22" spans="1:1" ht="14.5">
      <c r="A22" s="6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41"/>
  <sheetViews>
    <sheetView workbookViewId="0"/>
  </sheetViews>
  <sheetFormatPr defaultColWidth="14.36328125" defaultRowHeight="15.75" customHeight="1"/>
  <cols>
    <col min="4" max="4" width="21.363281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.5">
      <c r="A2" s="53">
        <v>0.22</v>
      </c>
      <c r="B2" s="2">
        <v>0.08</v>
      </c>
      <c r="C2" s="2">
        <v>2</v>
      </c>
      <c r="D2" s="2" t="s">
        <v>701</v>
      </c>
      <c r="E2" s="54" t="s">
        <v>702</v>
      </c>
      <c r="F2" s="2" t="s">
        <v>703</v>
      </c>
    </row>
    <row r="3" spans="1:6" ht="14.5">
      <c r="A3" s="55">
        <v>-0.15</v>
      </c>
      <c r="B3" s="2">
        <v>0.08</v>
      </c>
      <c r="C3" s="2">
        <v>2</v>
      </c>
      <c r="D3" s="2" t="s">
        <v>704</v>
      </c>
      <c r="E3" s="56" t="s">
        <v>705</v>
      </c>
      <c r="F3" s="2" t="s">
        <v>703</v>
      </c>
    </row>
    <row r="4" spans="1:6" ht="14.5">
      <c r="A4" s="55">
        <v>-0.36</v>
      </c>
      <c r="B4" s="2">
        <v>0.08</v>
      </c>
      <c r="C4" s="2">
        <v>2</v>
      </c>
      <c r="D4" s="2" t="s">
        <v>706</v>
      </c>
      <c r="E4" s="56" t="s">
        <v>707</v>
      </c>
      <c r="F4" s="2" t="s">
        <v>703</v>
      </c>
    </row>
    <row r="5" spans="1:6" ht="14.5">
      <c r="A5" s="55">
        <v>0.24</v>
      </c>
      <c r="B5" s="2">
        <v>0.08</v>
      </c>
      <c r="C5" s="2">
        <v>2</v>
      </c>
      <c r="D5" s="2" t="s">
        <v>708</v>
      </c>
      <c r="E5" s="56" t="s">
        <v>709</v>
      </c>
      <c r="F5" s="2" t="s">
        <v>703</v>
      </c>
    </row>
    <row r="6" spans="1:6" ht="14.5">
      <c r="A6" s="55">
        <v>-0.13</v>
      </c>
      <c r="B6" s="2">
        <v>0.08</v>
      </c>
      <c r="C6" s="2">
        <v>2</v>
      </c>
      <c r="D6" s="2" t="s">
        <v>710</v>
      </c>
      <c r="E6" s="56" t="s">
        <v>711</v>
      </c>
      <c r="F6" s="2" t="s">
        <v>703</v>
      </c>
    </row>
    <row r="7" spans="1:6" ht="14.5">
      <c r="A7" s="55">
        <v>-7.0000000000000007E-2</v>
      </c>
      <c r="B7" s="2">
        <v>0.08</v>
      </c>
      <c r="C7" s="2">
        <v>2</v>
      </c>
      <c r="D7" s="2" t="s">
        <v>712</v>
      </c>
      <c r="E7" s="56" t="s">
        <v>713</v>
      </c>
      <c r="F7" s="2" t="s">
        <v>703</v>
      </c>
    </row>
    <row r="8" spans="1:6" ht="14.5">
      <c r="A8" s="55">
        <v>0.18</v>
      </c>
      <c r="B8" s="2">
        <v>0.08</v>
      </c>
      <c r="C8" s="2">
        <v>2</v>
      </c>
      <c r="D8" s="2" t="s">
        <v>714</v>
      </c>
      <c r="E8" s="56" t="s">
        <v>715</v>
      </c>
      <c r="F8" s="2" t="s">
        <v>703</v>
      </c>
    </row>
    <row r="9" spans="1:6" ht="14.5">
      <c r="A9" s="55">
        <v>0.16</v>
      </c>
      <c r="B9" s="2">
        <v>0.08</v>
      </c>
      <c r="C9" s="2">
        <v>2</v>
      </c>
      <c r="D9" s="2" t="s">
        <v>716</v>
      </c>
      <c r="E9" s="56" t="s">
        <v>717</v>
      </c>
      <c r="F9" s="2" t="s">
        <v>703</v>
      </c>
    </row>
    <row r="10" spans="1:6" ht="14.5">
      <c r="A10" s="55">
        <v>-0.57999999999999996</v>
      </c>
      <c r="B10" s="2">
        <v>0.08</v>
      </c>
      <c r="C10" s="2">
        <v>2</v>
      </c>
      <c r="D10" s="2" t="s">
        <v>718</v>
      </c>
      <c r="E10" s="56" t="s">
        <v>719</v>
      </c>
      <c r="F10" s="2" t="s">
        <v>703</v>
      </c>
    </row>
    <row r="11" spans="1:6" ht="14.5">
      <c r="A11" s="55">
        <v>0.78</v>
      </c>
      <c r="B11" s="2">
        <v>0.08</v>
      </c>
      <c r="C11" s="2">
        <v>2</v>
      </c>
      <c r="D11" s="2" t="s">
        <v>720</v>
      </c>
      <c r="E11" s="56" t="s">
        <v>721</v>
      </c>
      <c r="F11" s="2" t="s">
        <v>703</v>
      </c>
    </row>
    <row r="12" spans="1:6" ht="14.5">
      <c r="A12" s="55">
        <v>-0.09</v>
      </c>
      <c r="B12" s="2">
        <v>0.08</v>
      </c>
      <c r="C12" s="2">
        <v>2</v>
      </c>
      <c r="D12" s="2" t="s">
        <v>722</v>
      </c>
      <c r="E12" s="56" t="s">
        <v>723</v>
      </c>
      <c r="F12" s="2" t="s">
        <v>703</v>
      </c>
    </row>
    <row r="13" spans="1:6" ht="14.5">
      <c r="A13" s="55">
        <v>-0.51</v>
      </c>
      <c r="B13" s="2">
        <v>0.08</v>
      </c>
      <c r="C13" s="2">
        <v>2</v>
      </c>
      <c r="D13" s="2" t="s">
        <v>724</v>
      </c>
      <c r="E13" s="56" t="s">
        <v>725</v>
      </c>
      <c r="F13" s="2" t="s">
        <v>703</v>
      </c>
    </row>
    <row r="14" spans="1:6" ht="14.5">
      <c r="A14" s="55">
        <v>-0.14000000000000001</v>
      </c>
      <c r="B14" s="2">
        <v>0.08</v>
      </c>
      <c r="C14" s="2">
        <v>2</v>
      </c>
      <c r="D14" s="2" t="s">
        <v>726</v>
      </c>
      <c r="E14" s="56" t="s">
        <v>727</v>
      </c>
      <c r="F14" s="2" t="s">
        <v>703</v>
      </c>
    </row>
    <row r="15" spans="1:6" ht="14.5">
      <c r="A15" s="55">
        <v>-0.09</v>
      </c>
      <c r="B15" s="2">
        <v>0.08</v>
      </c>
      <c r="C15" s="2">
        <v>2</v>
      </c>
      <c r="D15" s="2" t="s">
        <v>728</v>
      </c>
      <c r="E15" s="56" t="s">
        <v>729</v>
      </c>
      <c r="F15" s="2" t="s">
        <v>703</v>
      </c>
    </row>
    <row r="16" spans="1:6" ht="14.5">
      <c r="A16" s="55">
        <v>0.63</v>
      </c>
      <c r="B16" s="2">
        <v>0.08</v>
      </c>
      <c r="C16" s="2">
        <v>2</v>
      </c>
      <c r="D16" s="2" t="s">
        <v>730</v>
      </c>
      <c r="E16" s="56" t="s">
        <v>731</v>
      </c>
      <c r="F16" s="2" t="s">
        <v>703</v>
      </c>
    </row>
    <row r="17" spans="1:8" ht="14.5">
      <c r="A17" s="55">
        <v>0.53</v>
      </c>
      <c r="B17" s="2">
        <v>0.08</v>
      </c>
      <c r="C17" s="2">
        <v>2</v>
      </c>
      <c r="D17" s="2" t="s">
        <v>732</v>
      </c>
      <c r="E17" s="56" t="s">
        <v>733</v>
      </c>
      <c r="F17" s="2" t="s">
        <v>703</v>
      </c>
    </row>
    <row r="18" spans="1:8" ht="14.5">
      <c r="A18" s="55">
        <v>0.49</v>
      </c>
      <c r="B18" s="2">
        <v>0.08</v>
      </c>
      <c r="C18" s="2">
        <v>2</v>
      </c>
      <c r="D18" s="2" t="s">
        <v>734</v>
      </c>
      <c r="E18" s="56" t="s">
        <v>735</v>
      </c>
      <c r="F18" s="2" t="s">
        <v>703</v>
      </c>
    </row>
    <row r="19" spans="1:8" ht="14.5">
      <c r="A19" s="55">
        <v>0.59</v>
      </c>
      <c r="B19" s="2">
        <v>0.08</v>
      </c>
      <c r="C19" s="2">
        <v>2</v>
      </c>
      <c r="D19" s="2" t="s">
        <v>736</v>
      </c>
      <c r="E19" s="56" t="s">
        <v>737</v>
      </c>
      <c r="F19" s="2" t="s">
        <v>703</v>
      </c>
    </row>
    <row r="20" spans="1:8" ht="14.5">
      <c r="A20" s="55">
        <v>0.46</v>
      </c>
      <c r="B20" s="2">
        <v>0.08</v>
      </c>
      <c r="C20" s="2">
        <v>2</v>
      </c>
      <c r="D20" s="2" t="s">
        <v>738</v>
      </c>
      <c r="E20" s="56" t="s">
        <v>739</v>
      </c>
      <c r="F20" s="2" t="s">
        <v>703</v>
      </c>
    </row>
    <row r="21" spans="1:8" ht="14.5">
      <c r="A21" s="55">
        <v>0.33</v>
      </c>
      <c r="B21" s="2">
        <v>0.08</v>
      </c>
      <c r="C21" s="2">
        <v>2</v>
      </c>
      <c r="D21" s="2" t="s">
        <v>740</v>
      </c>
      <c r="E21" s="56" t="s">
        <v>741</v>
      </c>
      <c r="F21" s="2" t="s">
        <v>703</v>
      </c>
    </row>
    <row r="22" spans="1:8" ht="14.5">
      <c r="A22" s="55">
        <v>0.31</v>
      </c>
      <c r="B22" s="2">
        <v>0.08</v>
      </c>
      <c r="C22" s="2">
        <v>2</v>
      </c>
      <c r="D22" s="2" t="s">
        <v>742</v>
      </c>
      <c r="E22" s="56" t="s">
        <v>743</v>
      </c>
      <c r="F22" s="2" t="s">
        <v>703</v>
      </c>
    </row>
    <row r="23" spans="1:8" ht="12.5">
      <c r="A23" s="2">
        <v>0.01</v>
      </c>
      <c r="B23" s="2">
        <v>0.13</v>
      </c>
      <c r="C23" s="2">
        <v>2</v>
      </c>
      <c r="D23" s="2" t="s">
        <v>744</v>
      </c>
      <c r="E23" s="2" t="s">
        <v>745</v>
      </c>
    </row>
    <row r="24" spans="1:8" ht="12.5">
      <c r="A24" s="2">
        <v>0.23</v>
      </c>
      <c r="B24" s="2">
        <v>0.1</v>
      </c>
      <c r="C24" s="2">
        <v>2</v>
      </c>
      <c r="D24" s="2" t="s">
        <v>746</v>
      </c>
      <c r="E24" s="2" t="s">
        <v>747</v>
      </c>
    </row>
    <row r="25" spans="1:8" ht="12.5">
      <c r="A25" s="2">
        <v>0.21</v>
      </c>
      <c r="B25" s="2">
        <v>0.09</v>
      </c>
      <c r="C25" s="2">
        <v>2</v>
      </c>
      <c r="D25" s="2" t="s">
        <v>748</v>
      </c>
      <c r="E25" s="2" t="s">
        <v>749</v>
      </c>
    </row>
    <row r="26" spans="1:8" ht="12.5">
      <c r="A26" s="2">
        <v>-0.1</v>
      </c>
      <c r="B26" s="2">
        <v>0.1</v>
      </c>
      <c r="C26" s="2">
        <v>2</v>
      </c>
      <c r="D26" s="2" t="s">
        <v>750</v>
      </c>
      <c r="E26" s="2" t="s">
        <v>751</v>
      </c>
    </row>
    <row r="27" spans="1:8" ht="12.5">
      <c r="A27" s="2">
        <v>0.52</v>
      </c>
      <c r="B27" s="2">
        <v>0.15</v>
      </c>
      <c r="C27" s="2">
        <v>2</v>
      </c>
      <c r="D27" s="2" t="s">
        <v>752</v>
      </c>
      <c r="E27" s="2" t="s">
        <v>753</v>
      </c>
    </row>
    <row r="28" spans="1:8" ht="12.5">
      <c r="A28" s="2">
        <v>0.3</v>
      </c>
      <c r="B28" s="2">
        <v>7.0000000000000007E-2</v>
      </c>
      <c r="C28" s="2">
        <v>2</v>
      </c>
      <c r="D28" s="2" t="s">
        <v>754</v>
      </c>
      <c r="E28" s="2" t="s">
        <v>755</v>
      </c>
    </row>
    <row r="29" spans="1:8" ht="12.5">
      <c r="A29" s="2">
        <v>0.14000000000000001</v>
      </c>
      <c r="B29" s="2">
        <v>0.09</v>
      </c>
      <c r="C29" s="2">
        <v>2</v>
      </c>
      <c r="D29" s="2" t="s">
        <v>756</v>
      </c>
      <c r="E29" s="2" t="s">
        <v>755</v>
      </c>
    </row>
    <row r="30" spans="1:8" ht="12.5">
      <c r="A30" s="2">
        <v>0.09</v>
      </c>
      <c r="B30" s="2">
        <v>0.15</v>
      </c>
      <c r="C30" s="2">
        <v>2</v>
      </c>
      <c r="D30" s="2" t="s">
        <v>757</v>
      </c>
      <c r="E30" s="2" t="s">
        <v>755</v>
      </c>
    </row>
    <row r="31" spans="1:8" ht="12.5">
      <c r="A31" s="2">
        <v>0.36</v>
      </c>
      <c r="B31" s="2">
        <v>0.08</v>
      </c>
      <c r="C31" s="2">
        <v>2</v>
      </c>
      <c r="D31" s="2" t="s">
        <v>688</v>
      </c>
      <c r="E31" s="2" t="s">
        <v>689</v>
      </c>
      <c r="G31" s="51"/>
      <c r="H31" s="2" t="s">
        <v>690</v>
      </c>
    </row>
    <row r="32" spans="1:8" ht="12.5">
      <c r="A32" s="2">
        <v>0.47</v>
      </c>
      <c r="B32" s="2">
        <v>0.08</v>
      </c>
      <c r="C32" s="2">
        <v>2</v>
      </c>
      <c r="D32" s="2" t="str">
        <f t="shared" ref="D32:D41" si="0">D31</f>
        <v>Pryer et al., 2020</v>
      </c>
      <c r="E32" s="2" t="s">
        <v>691</v>
      </c>
      <c r="G32" s="51"/>
      <c r="H32" s="2" t="s">
        <v>690</v>
      </c>
    </row>
    <row r="33" spans="1:8" ht="12.5">
      <c r="A33" s="2">
        <v>1.19</v>
      </c>
      <c r="B33" s="2">
        <v>0.08</v>
      </c>
      <c r="C33" s="2">
        <v>2</v>
      </c>
      <c r="D33" s="2" t="str">
        <f t="shared" si="0"/>
        <v>Pryer et al., 2020</v>
      </c>
      <c r="E33" s="2" t="s">
        <v>692</v>
      </c>
      <c r="G33" s="51"/>
      <c r="H33" s="2" t="s">
        <v>690</v>
      </c>
    </row>
    <row r="34" spans="1:8" ht="12.5">
      <c r="A34" s="2">
        <v>0.95</v>
      </c>
      <c r="B34" s="2">
        <v>0.08</v>
      </c>
      <c r="C34" s="2">
        <v>2</v>
      </c>
      <c r="D34" s="2" t="str">
        <f t="shared" si="0"/>
        <v>Pryer et al., 2020</v>
      </c>
      <c r="E34" s="2" t="s">
        <v>693</v>
      </c>
      <c r="G34" s="51"/>
      <c r="H34" s="2" t="s">
        <v>690</v>
      </c>
    </row>
    <row r="35" spans="1:8" ht="12.5">
      <c r="A35" s="2">
        <v>0.86</v>
      </c>
      <c r="B35" s="2">
        <v>0.08</v>
      </c>
      <c r="C35" s="2">
        <v>2</v>
      </c>
      <c r="D35" s="2" t="str">
        <f t="shared" si="0"/>
        <v>Pryer et al., 2020</v>
      </c>
      <c r="E35" s="2" t="s">
        <v>694</v>
      </c>
      <c r="G35" s="51"/>
      <c r="H35" s="2" t="s">
        <v>690</v>
      </c>
    </row>
    <row r="36" spans="1:8" ht="12.5">
      <c r="A36" s="2">
        <v>0.38</v>
      </c>
      <c r="B36" s="2">
        <v>0.08</v>
      </c>
      <c r="C36" s="2">
        <v>2</v>
      </c>
      <c r="D36" s="2" t="str">
        <f t="shared" si="0"/>
        <v>Pryer et al., 2020</v>
      </c>
      <c r="E36" s="2" t="s">
        <v>695</v>
      </c>
      <c r="G36" s="51"/>
      <c r="H36" s="2" t="s">
        <v>690</v>
      </c>
    </row>
    <row r="37" spans="1:8" ht="12.5">
      <c r="A37" s="2">
        <v>0.49</v>
      </c>
      <c r="B37" s="2">
        <v>0.08</v>
      </c>
      <c r="C37" s="2">
        <v>2</v>
      </c>
      <c r="D37" s="2" t="str">
        <f t="shared" si="0"/>
        <v>Pryer et al., 2020</v>
      </c>
      <c r="E37" s="2" t="s">
        <v>696</v>
      </c>
      <c r="G37" s="51"/>
      <c r="H37" s="2" t="s">
        <v>690</v>
      </c>
    </row>
    <row r="38" spans="1:8" ht="12.5">
      <c r="A38" s="2">
        <v>0.43</v>
      </c>
      <c r="B38" s="2">
        <v>0.08</v>
      </c>
      <c r="C38" s="2">
        <v>2</v>
      </c>
      <c r="D38" s="2" t="str">
        <f t="shared" si="0"/>
        <v>Pryer et al., 2020</v>
      </c>
      <c r="E38" s="2" t="s">
        <v>697</v>
      </c>
      <c r="G38" s="51"/>
      <c r="H38" s="2" t="s">
        <v>690</v>
      </c>
    </row>
    <row r="39" spans="1:8" ht="12.5">
      <c r="A39" s="2">
        <v>0.08</v>
      </c>
      <c r="B39" s="2">
        <v>0.08</v>
      </c>
      <c r="C39" s="2">
        <v>2</v>
      </c>
      <c r="D39" s="2" t="str">
        <f t="shared" si="0"/>
        <v>Pryer et al., 2020</v>
      </c>
      <c r="E39" s="2" t="s">
        <v>698</v>
      </c>
      <c r="G39" s="51"/>
      <c r="H39" s="2" t="s">
        <v>690</v>
      </c>
    </row>
    <row r="40" spans="1:8" ht="12.5">
      <c r="A40" s="2">
        <v>0.24</v>
      </c>
      <c r="B40" s="2">
        <v>0.08</v>
      </c>
      <c r="C40" s="2">
        <v>2</v>
      </c>
      <c r="D40" s="2" t="str">
        <f t="shared" si="0"/>
        <v>Pryer et al., 2020</v>
      </c>
      <c r="E40" s="2" t="s">
        <v>699</v>
      </c>
      <c r="G40" s="51"/>
      <c r="H40" s="2" t="s">
        <v>690</v>
      </c>
    </row>
    <row r="41" spans="1:8" ht="12.5">
      <c r="A41" s="2">
        <v>0.17</v>
      </c>
      <c r="B41" s="2">
        <v>0.08</v>
      </c>
      <c r="C41" s="2">
        <v>2</v>
      </c>
      <c r="D41" s="2" t="str">
        <f t="shared" si="0"/>
        <v>Pryer et al., 2020</v>
      </c>
      <c r="E41" s="2" t="s">
        <v>700</v>
      </c>
      <c r="G41" s="51"/>
      <c r="H41" s="2" t="s">
        <v>690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05"/>
  <sheetViews>
    <sheetView topLeftCell="A73" workbookViewId="0"/>
  </sheetViews>
  <sheetFormatPr defaultColWidth="14.36328125" defaultRowHeight="15.75" customHeight="1"/>
  <cols>
    <col min="4" max="4" width="26.81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5.75" customHeight="1">
      <c r="A2" s="2">
        <v>-2.4</v>
      </c>
      <c r="D2" s="9" t="s">
        <v>828</v>
      </c>
      <c r="E2" s="9" t="s">
        <v>829</v>
      </c>
    </row>
    <row r="3" spans="1:6" ht="15.75" customHeight="1">
      <c r="A3" s="2">
        <v>-2.4</v>
      </c>
      <c r="D3" s="9" t="s">
        <v>828</v>
      </c>
      <c r="E3" s="9" t="s">
        <v>829</v>
      </c>
    </row>
    <row r="4" spans="1:6" ht="15.75" customHeight="1">
      <c r="A4" s="2">
        <v>-2</v>
      </c>
      <c r="D4" s="9" t="s">
        <v>828</v>
      </c>
      <c r="E4" s="9" t="s">
        <v>829</v>
      </c>
    </row>
    <row r="5" spans="1:6" ht="15.75" customHeight="1">
      <c r="A5" s="2">
        <v>-1.9</v>
      </c>
      <c r="D5" s="9" t="s">
        <v>828</v>
      </c>
      <c r="E5" s="9" t="s">
        <v>829</v>
      </c>
    </row>
    <row r="6" spans="1:6" ht="15.75" customHeight="1">
      <c r="A6" s="2">
        <v>-2.2000000000000002</v>
      </c>
      <c r="D6" s="9" t="s">
        <v>828</v>
      </c>
      <c r="E6" s="9" t="s">
        <v>829</v>
      </c>
    </row>
    <row r="7" spans="1:6" ht="15.75" customHeight="1">
      <c r="A7" s="2">
        <v>-2.2000000000000002</v>
      </c>
      <c r="D7" s="9" t="s">
        <v>828</v>
      </c>
      <c r="E7" s="9" t="s">
        <v>829</v>
      </c>
    </row>
    <row r="8" spans="1:6" ht="15.75" customHeight="1">
      <c r="A8" s="2">
        <v>-2.5</v>
      </c>
      <c r="D8" s="9" t="s">
        <v>828</v>
      </c>
      <c r="E8" s="9" t="s">
        <v>829</v>
      </c>
    </row>
    <row r="9" spans="1:6" ht="15.75" customHeight="1">
      <c r="A9" s="2">
        <v>-2.2000000000000002</v>
      </c>
      <c r="D9" s="9" t="s">
        <v>828</v>
      </c>
      <c r="E9" s="9" t="s">
        <v>829</v>
      </c>
    </row>
    <row r="10" spans="1:6" ht="15.75" customHeight="1">
      <c r="A10" s="2">
        <v>-2.2000000000000002</v>
      </c>
      <c r="D10" s="9" t="s">
        <v>828</v>
      </c>
      <c r="E10" s="9" t="s">
        <v>829</v>
      </c>
    </row>
    <row r="11" spans="1:6" ht="15.75" customHeight="1">
      <c r="A11" s="2">
        <v>-2.1</v>
      </c>
      <c r="D11" s="9" t="s">
        <v>828</v>
      </c>
      <c r="E11" s="9" t="s">
        <v>829</v>
      </c>
    </row>
    <row r="12" spans="1:6" ht="15.75" customHeight="1">
      <c r="A12" s="2">
        <v>-2.1</v>
      </c>
      <c r="D12" s="9" t="s">
        <v>828</v>
      </c>
      <c r="E12" s="9" t="s">
        <v>829</v>
      </c>
    </row>
    <row r="13" spans="1:6" ht="15.75" customHeight="1">
      <c r="A13" s="2">
        <v>-2.2000000000000002</v>
      </c>
      <c r="D13" s="9" t="s">
        <v>828</v>
      </c>
      <c r="E13" s="9" t="s">
        <v>829</v>
      </c>
    </row>
    <row r="14" spans="1:6" ht="15.75" customHeight="1">
      <c r="A14" s="2">
        <v>-2.1</v>
      </c>
      <c r="D14" s="9" t="s">
        <v>828</v>
      </c>
      <c r="E14" s="9" t="s">
        <v>829</v>
      </c>
    </row>
    <row r="15" spans="1:6" ht="15.75" customHeight="1">
      <c r="A15" s="2">
        <v>-2.2000000000000002</v>
      </c>
      <c r="D15" s="9" t="s">
        <v>828</v>
      </c>
      <c r="E15" s="9" t="s">
        <v>829</v>
      </c>
    </row>
    <row r="16" spans="1:6" ht="15.75" customHeight="1">
      <c r="A16" s="2">
        <v>-1.9</v>
      </c>
      <c r="D16" s="9" t="s">
        <v>828</v>
      </c>
      <c r="E16" s="9" t="s">
        <v>829</v>
      </c>
    </row>
    <row r="17" spans="1:5" ht="15.75" customHeight="1">
      <c r="A17" s="2">
        <v>-2.2000000000000002</v>
      </c>
      <c r="D17" s="9" t="s">
        <v>828</v>
      </c>
      <c r="E17" s="9" t="s">
        <v>829</v>
      </c>
    </row>
    <row r="18" spans="1:5" ht="15.75" customHeight="1">
      <c r="A18" s="2">
        <v>-2.2999999999999998</v>
      </c>
      <c r="D18" s="9" t="s">
        <v>828</v>
      </c>
      <c r="E18" s="9" t="s">
        <v>829</v>
      </c>
    </row>
    <row r="19" spans="1:5" ht="15.75" customHeight="1">
      <c r="A19" s="2">
        <v>-2.5</v>
      </c>
      <c r="D19" s="9" t="s">
        <v>828</v>
      </c>
      <c r="E19" s="9" t="s">
        <v>829</v>
      </c>
    </row>
    <row r="20" spans="1:5" ht="15.75" customHeight="1">
      <c r="A20" s="2">
        <v>-0.5</v>
      </c>
      <c r="D20" s="9" t="s">
        <v>830</v>
      </c>
      <c r="E20" s="9" t="s">
        <v>831</v>
      </c>
    </row>
    <row r="21" spans="1:5" ht="14.5">
      <c r="A21" s="2">
        <v>-0.6</v>
      </c>
      <c r="D21" s="9" t="s">
        <v>830</v>
      </c>
      <c r="E21" s="9" t="s">
        <v>831</v>
      </c>
    </row>
    <row r="22" spans="1:5" ht="14.5">
      <c r="A22" s="2">
        <v>-0.9</v>
      </c>
      <c r="D22" s="9" t="s">
        <v>830</v>
      </c>
      <c r="E22" s="9" t="s">
        <v>831</v>
      </c>
    </row>
    <row r="23" spans="1:5" ht="14.5">
      <c r="A23" s="2">
        <v>-2.2999999999999998</v>
      </c>
      <c r="D23" s="9" t="s">
        <v>832</v>
      </c>
      <c r="E23" s="9" t="s">
        <v>833</v>
      </c>
    </row>
    <row r="24" spans="1:5" ht="14.5">
      <c r="A24" s="2">
        <v>-1.9</v>
      </c>
      <c r="D24" s="9" t="s">
        <v>832</v>
      </c>
      <c r="E24" s="9" t="s">
        <v>831</v>
      </c>
    </row>
    <row r="25" spans="1:5" ht="14.5">
      <c r="A25" s="2">
        <v>-2.4</v>
      </c>
      <c r="D25" s="9" t="s">
        <v>832</v>
      </c>
      <c r="E25" s="9" t="s">
        <v>831</v>
      </c>
    </row>
    <row r="26" spans="1:5" ht="14.5">
      <c r="A26" s="2">
        <v>-1.4</v>
      </c>
      <c r="D26" s="9" t="s">
        <v>834</v>
      </c>
      <c r="E26" s="9" t="s">
        <v>835</v>
      </c>
    </row>
    <row r="27" spans="1:5" ht="14.5">
      <c r="A27" s="2">
        <v>-0.39</v>
      </c>
      <c r="D27" s="9" t="s">
        <v>834</v>
      </c>
      <c r="E27" s="9" t="s">
        <v>835</v>
      </c>
    </row>
    <row r="28" spans="1:5" ht="14.5">
      <c r="A28" s="2">
        <v>-0.51</v>
      </c>
      <c r="D28" s="9" t="s">
        <v>834</v>
      </c>
      <c r="E28" s="9" t="s">
        <v>835</v>
      </c>
    </row>
    <row r="29" spans="1:5" ht="14.5">
      <c r="A29" s="2">
        <v>-0.92</v>
      </c>
      <c r="D29" s="9" t="s">
        <v>834</v>
      </c>
      <c r="E29" s="9" t="s">
        <v>835</v>
      </c>
    </row>
    <row r="30" spans="1:5" ht="14.5">
      <c r="A30" s="2">
        <v>-2.31</v>
      </c>
      <c r="D30" s="9" t="s">
        <v>834</v>
      </c>
      <c r="E30" s="9" t="s">
        <v>835</v>
      </c>
    </row>
    <row r="31" spans="1:5" ht="14.5">
      <c r="A31" s="2">
        <v>-1.19</v>
      </c>
      <c r="D31" s="9" t="s">
        <v>836</v>
      </c>
      <c r="E31" s="9" t="s">
        <v>837</v>
      </c>
    </row>
    <row r="32" spans="1:5" ht="14.5">
      <c r="A32" s="2">
        <v>-1.52</v>
      </c>
      <c r="D32" s="9" t="s">
        <v>838</v>
      </c>
      <c r="E32" s="9" t="s">
        <v>837</v>
      </c>
    </row>
    <row r="33" spans="1:5" ht="14.5">
      <c r="A33" s="2">
        <v>-0.9</v>
      </c>
      <c r="D33" s="9" t="s">
        <v>838</v>
      </c>
      <c r="E33" s="9" t="s">
        <v>837</v>
      </c>
    </row>
    <row r="34" spans="1:5" ht="14.5">
      <c r="A34" s="2">
        <v>-1.29</v>
      </c>
      <c r="D34" s="9" t="s">
        <v>838</v>
      </c>
      <c r="E34" s="9" t="s">
        <v>837</v>
      </c>
    </row>
    <row r="35" spans="1:5" ht="14.5">
      <c r="A35" s="2">
        <v>-1.66</v>
      </c>
      <c r="D35" s="9" t="s">
        <v>838</v>
      </c>
      <c r="E35" s="9" t="s">
        <v>837</v>
      </c>
    </row>
    <row r="36" spans="1:5" ht="14.5">
      <c r="A36" s="2">
        <v>-2.0699999999999998</v>
      </c>
      <c r="D36" s="9" t="s">
        <v>838</v>
      </c>
      <c r="E36" s="9" t="s">
        <v>837</v>
      </c>
    </row>
    <row r="37" spans="1:5" ht="14.5">
      <c r="A37" s="2">
        <v>-2.37</v>
      </c>
      <c r="D37" s="9" t="s">
        <v>838</v>
      </c>
      <c r="E37" s="9" t="s">
        <v>837</v>
      </c>
    </row>
    <row r="38" spans="1:5" ht="14.5">
      <c r="A38" s="2">
        <v>-2.59</v>
      </c>
      <c r="D38" s="9" t="s">
        <v>836</v>
      </c>
      <c r="E38" s="9" t="s">
        <v>837</v>
      </c>
    </row>
    <row r="39" spans="1:5" ht="14.5">
      <c r="A39" s="2">
        <v>-2.12</v>
      </c>
      <c r="D39" s="9" t="s">
        <v>838</v>
      </c>
      <c r="E39" s="9" t="s">
        <v>837</v>
      </c>
    </row>
    <row r="40" spans="1:5" ht="14.5">
      <c r="A40" s="2">
        <v>-0.81</v>
      </c>
      <c r="D40" s="9" t="s">
        <v>839</v>
      </c>
      <c r="E40" s="9" t="s">
        <v>840</v>
      </c>
    </row>
    <row r="41" spans="1:5" ht="14.5">
      <c r="A41" s="2">
        <v>-1.1499999999999999</v>
      </c>
      <c r="D41" s="9" t="s">
        <v>839</v>
      </c>
      <c r="E41" s="9" t="s">
        <v>840</v>
      </c>
    </row>
    <row r="42" spans="1:5" ht="14.5">
      <c r="A42" s="2">
        <v>-0.81</v>
      </c>
      <c r="D42" s="9" t="s">
        <v>839</v>
      </c>
      <c r="E42" s="9" t="s">
        <v>840</v>
      </c>
    </row>
    <row r="43" spans="1:5" ht="14.5">
      <c r="A43" s="2">
        <v>-1.1499999999999999</v>
      </c>
      <c r="D43" s="9" t="s">
        <v>839</v>
      </c>
      <c r="E43" s="9" t="s">
        <v>840</v>
      </c>
    </row>
    <row r="44" spans="1:5" ht="14.5">
      <c r="A44" s="2">
        <v>-0.53</v>
      </c>
      <c r="D44" s="9" t="s">
        <v>839</v>
      </c>
      <c r="E44" s="9" t="s">
        <v>840</v>
      </c>
    </row>
    <row r="45" spans="1:5" ht="14.5">
      <c r="A45" s="2">
        <v>-0.74</v>
      </c>
      <c r="D45" s="9" t="s">
        <v>839</v>
      </c>
      <c r="E45" s="9" t="s">
        <v>840</v>
      </c>
    </row>
    <row r="46" spans="1:5" ht="14.5">
      <c r="A46" s="2">
        <v>-1.05</v>
      </c>
      <c r="D46" s="9" t="s">
        <v>839</v>
      </c>
      <c r="E46" s="9" t="s">
        <v>840</v>
      </c>
    </row>
    <row r="47" spans="1:5" ht="14.5">
      <c r="A47" s="2">
        <v>-0.46</v>
      </c>
      <c r="D47" s="9" t="s">
        <v>839</v>
      </c>
      <c r="E47" s="9" t="s">
        <v>840</v>
      </c>
    </row>
    <row r="48" spans="1:5" ht="14.5">
      <c r="A48" s="2">
        <v>-0.64</v>
      </c>
      <c r="D48" s="9" t="s">
        <v>839</v>
      </c>
      <c r="E48" s="9" t="s">
        <v>840</v>
      </c>
    </row>
    <row r="49" spans="1:5" ht="14.5">
      <c r="A49" s="2">
        <v>-0.46</v>
      </c>
      <c r="D49" s="9" t="s">
        <v>839</v>
      </c>
      <c r="E49" s="9" t="s">
        <v>840</v>
      </c>
    </row>
    <row r="50" spans="1:5" ht="14.5">
      <c r="A50" s="2">
        <v>-1.08</v>
      </c>
      <c r="D50" s="9" t="s">
        <v>839</v>
      </c>
      <c r="E50" s="9" t="s">
        <v>840</v>
      </c>
    </row>
    <row r="51" spans="1:5" ht="14.5">
      <c r="A51" s="2">
        <v>-0.77</v>
      </c>
      <c r="D51" s="9" t="s">
        <v>839</v>
      </c>
      <c r="E51" s="9" t="s">
        <v>840</v>
      </c>
    </row>
    <row r="52" spans="1:5" ht="14.5">
      <c r="A52" s="2">
        <v>-0.37</v>
      </c>
      <c r="D52" s="9" t="s">
        <v>839</v>
      </c>
      <c r="E52" s="9" t="s">
        <v>840</v>
      </c>
    </row>
    <row r="53" spans="1:5" ht="14.5">
      <c r="A53" s="2">
        <v>-0.2</v>
      </c>
      <c r="D53" s="9" t="s">
        <v>839</v>
      </c>
      <c r="E53" s="9" t="s">
        <v>840</v>
      </c>
    </row>
    <row r="54" spans="1:5" ht="14.5">
      <c r="A54" s="2">
        <v>-0.2</v>
      </c>
      <c r="D54" s="9" t="s">
        <v>839</v>
      </c>
      <c r="E54" s="9" t="s">
        <v>840</v>
      </c>
    </row>
    <row r="55" spans="1:5" ht="14.5">
      <c r="A55" s="2">
        <v>-0.11</v>
      </c>
      <c r="D55" s="9" t="s">
        <v>839</v>
      </c>
      <c r="E55" s="9" t="s">
        <v>840</v>
      </c>
    </row>
    <row r="56" spans="1:5" ht="14.5">
      <c r="A56" s="2">
        <v>-0.26</v>
      </c>
      <c r="D56" s="9" t="s">
        <v>839</v>
      </c>
      <c r="E56" s="9" t="s">
        <v>840</v>
      </c>
    </row>
    <row r="57" spans="1:5" ht="14.5">
      <c r="A57" s="2">
        <v>-0.54</v>
      </c>
      <c r="D57" s="9" t="s">
        <v>839</v>
      </c>
      <c r="E57" s="9" t="s">
        <v>840</v>
      </c>
    </row>
    <row r="58" spans="1:5" ht="14.5">
      <c r="A58" s="2">
        <v>-0.83</v>
      </c>
      <c r="D58" s="9" t="s">
        <v>839</v>
      </c>
      <c r="E58" s="9" t="s">
        <v>840</v>
      </c>
    </row>
    <row r="59" spans="1:5" ht="14.5">
      <c r="A59" s="2">
        <v>-0.66</v>
      </c>
      <c r="D59" s="9" t="s">
        <v>839</v>
      </c>
      <c r="E59" s="9" t="s">
        <v>840</v>
      </c>
    </row>
    <row r="60" spans="1:5" ht="14.5">
      <c r="A60" s="2">
        <v>-2.16</v>
      </c>
      <c r="D60" s="9" t="s">
        <v>839</v>
      </c>
      <c r="E60" s="9" t="s">
        <v>840</v>
      </c>
    </row>
    <row r="61" spans="1:5" ht="14.5">
      <c r="A61" s="2">
        <v>-0.77</v>
      </c>
      <c r="D61" s="9" t="s">
        <v>839</v>
      </c>
      <c r="E61" s="9" t="s">
        <v>840</v>
      </c>
    </row>
    <row r="62" spans="1:5" ht="14.5">
      <c r="A62" s="2">
        <v>-0.81</v>
      </c>
      <c r="D62" s="9" t="s">
        <v>839</v>
      </c>
      <c r="E62" s="9" t="s">
        <v>840</v>
      </c>
    </row>
    <row r="63" spans="1:5" ht="14.5">
      <c r="A63" s="2">
        <v>-0.71</v>
      </c>
      <c r="D63" s="9" t="s">
        <v>839</v>
      </c>
      <c r="E63" s="9" t="s">
        <v>840</v>
      </c>
    </row>
    <row r="64" spans="1:5" ht="14.5">
      <c r="A64" s="2">
        <v>-2.15</v>
      </c>
      <c r="D64" s="9" t="s">
        <v>839</v>
      </c>
      <c r="E64" s="9" t="s">
        <v>840</v>
      </c>
    </row>
    <row r="65" spans="1:5" ht="14.5">
      <c r="A65" s="2">
        <v>-0.79</v>
      </c>
      <c r="D65" s="9" t="s">
        <v>839</v>
      </c>
      <c r="E65" s="9" t="s">
        <v>840</v>
      </c>
    </row>
    <row r="66" spans="1:5" ht="14.5">
      <c r="A66" s="2">
        <v>-1.58</v>
      </c>
      <c r="D66" s="9" t="s">
        <v>839</v>
      </c>
      <c r="E66" s="9" t="s">
        <v>840</v>
      </c>
    </row>
    <row r="67" spans="1:5" ht="14.5">
      <c r="A67" s="2">
        <v>-0.56999999999999995</v>
      </c>
      <c r="D67" s="9" t="s">
        <v>839</v>
      </c>
      <c r="E67" s="9" t="s">
        <v>840</v>
      </c>
    </row>
    <row r="68" spans="1:5" ht="14.5">
      <c r="A68" s="2">
        <v>-0.56999999999999995</v>
      </c>
      <c r="D68" s="9" t="s">
        <v>839</v>
      </c>
      <c r="E68" s="9" t="s">
        <v>840</v>
      </c>
    </row>
    <row r="69" spans="1:5" ht="14.5">
      <c r="A69" s="2">
        <v>-0.48</v>
      </c>
      <c r="D69" s="9" t="s">
        <v>839</v>
      </c>
      <c r="E69" s="9" t="s">
        <v>840</v>
      </c>
    </row>
    <row r="70" spans="1:5" ht="14.5">
      <c r="A70" s="2">
        <v>-1.05</v>
      </c>
      <c r="D70" s="9" t="s">
        <v>839</v>
      </c>
      <c r="E70" s="9" t="s">
        <v>840</v>
      </c>
    </row>
    <row r="71" spans="1:5" ht="14.5">
      <c r="A71" s="2">
        <v>-1.29</v>
      </c>
      <c r="D71" s="9" t="s">
        <v>839</v>
      </c>
      <c r="E71" s="9" t="s">
        <v>840</v>
      </c>
    </row>
    <row r="72" spans="1:5" ht="14.5">
      <c r="A72" s="2">
        <v>-0.82</v>
      </c>
      <c r="D72" s="9" t="s">
        <v>839</v>
      </c>
      <c r="E72" s="9" t="s">
        <v>840</v>
      </c>
    </row>
    <row r="73" spans="1:5" ht="14.5">
      <c r="A73" s="2">
        <v>-1.73</v>
      </c>
      <c r="D73" s="9" t="s">
        <v>839</v>
      </c>
      <c r="E73" s="9" t="s">
        <v>840</v>
      </c>
    </row>
    <row r="74" spans="1:5" ht="14.5">
      <c r="A74" s="2">
        <v>-0.7</v>
      </c>
      <c r="D74" s="9" t="s">
        <v>839</v>
      </c>
      <c r="E74" s="9" t="s">
        <v>840</v>
      </c>
    </row>
    <row r="75" spans="1:5" ht="14.5">
      <c r="A75" s="2">
        <v>-1.72</v>
      </c>
      <c r="D75" s="9" t="s">
        <v>839</v>
      </c>
      <c r="E75" s="9" t="s">
        <v>840</v>
      </c>
    </row>
    <row r="76" spans="1:5" ht="14.5">
      <c r="A76" s="2">
        <v>-0.65</v>
      </c>
      <c r="D76" s="9" t="s">
        <v>839</v>
      </c>
      <c r="E76" s="9" t="s">
        <v>840</v>
      </c>
    </row>
    <row r="77" spans="1:5" ht="14.5">
      <c r="A77" s="2">
        <v>-0.25</v>
      </c>
      <c r="D77" s="9" t="s">
        <v>839</v>
      </c>
      <c r="E77" s="9" t="s">
        <v>840</v>
      </c>
    </row>
    <row r="78" spans="1:5" ht="14.5">
      <c r="A78" s="2">
        <v>-0.46</v>
      </c>
      <c r="D78" s="9" t="s">
        <v>839</v>
      </c>
      <c r="E78" s="9" t="s">
        <v>840</v>
      </c>
    </row>
    <row r="79" spans="1:5" ht="14.5">
      <c r="A79" s="2">
        <v>-0.45</v>
      </c>
      <c r="D79" s="9" t="s">
        <v>839</v>
      </c>
      <c r="E79" s="9" t="s">
        <v>840</v>
      </c>
    </row>
    <row r="80" spans="1:5" ht="14.5">
      <c r="A80" s="2">
        <v>-1.2</v>
      </c>
      <c r="D80" s="9" t="s">
        <v>839</v>
      </c>
      <c r="E80" s="9" t="s">
        <v>840</v>
      </c>
    </row>
    <row r="81" spans="1:5" ht="14.5">
      <c r="A81" s="2">
        <v>-0.92</v>
      </c>
      <c r="D81" s="9" t="s">
        <v>839</v>
      </c>
      <c r="E81" s="9" t="s">
        <v>840</v>
      </c>
    </row>
    <row r="82" spans="1:5" ht="14.5">
      <c r="A82" s="2">
        <v>-1.59</v>
      </c>
      <c r="D82" s="9" t="s">
        <v>839</v>
      </c>
      <c r="E82" s="9" t="s">
        <v>840</v>
      </c>
    </row>
    <row r="83" spans="1:5" ht="14.5">
      <c r="A83" s="2">
        <v>-1.1599999999999999</v>
      </c>
      <c r="D83" s="9" t="s">
        <v>839</v>
      </c>
      <c r="E83" s="9" t="s">
        <v>840</v>
      </c>
    </row>
    <row r="84" spans="1:5" ht="14.5">
      <c r="A84" s="2">
        <v>-1.64</v>
      </c>
      <c r="D84" s="9" t="s">
        <v>839</v>
      </c>
      <c r="E84" s="9" t="s">
        <v>840</v>
      </c>
    </row>
    <row r="85" spans="1:5" ht="14.5">
      <c r="A85" s="2">
        <v>-1.43</v>
      </c>
      <c r="D85" s="9" t="s">
        <v>839</v>
      </c>
      <c r="E85" s="9" t="s">
        <v>840</v>
      </c>
    </row>
    <row r="86" spans="1:5" ht="14.5">
      <c r="A86" s="2">
        <v>-1.21</v>
      </c>
      <c r="D86" s="9" t="s">
        <v>839</v>
      </c>
      <c r="E86" s="9" t="s">
        <v>840</v>
      </c>
    </row>
    <row r="87" spans="1:5" ht="14.5">
      <c r="A87" s="2">
        <v>-0.93</v>
      </c>
      <c r="D87" s="9" t="s">
        <v>839</v>
      </c>
      <c r="E87" s="9" t="s">
        <v>840</v>
      </c>
    </row>
    <row r="88" spans="1:5" ht="14.5">
      <c r="A88" s="2">
        <v>-1.66</v>
      </c>
      <c r="D88" s="9" t="s">
        <v>839</v>
      </c>
      <c r="E88" s="9" t="s">
        <v>840</v>
      </c>
    </row>
    <row r="89" spans="1:5" ht="14.5">
      <c r="A89" s="2">
        <v>-0.94</v>
      </c>
      <c r="D89" s="9" t="s">
        <v>839</v>
      </c>
      <c r="E89" s="9" t="s">
        <v>840</v>
      </c>
    </row>
    <row r="90" spans="1:5" ht="14.5">
      <c r="A90" s="2">
        <v>-1.34</v>
      </c>
      <c r="D90" s="9" t="s">
        <v>839</v>
      </c>
      <c r="E90" s="9" t="s">
        <v>840</v>
      </c>
    </row>
    <row r="91" spans="1:5" ht="14.5">
      <c r="A91" s="2">
        <v>-1.61</v>
      </c>
      <c r="D91" s="9" t="s">
        <v>839</v>
      </c>
      <c r="E91" s="9" t="s">
        <v>840</v>
      </c>
    </row>
    <row r="92" spans="1:5" ht="14.5">
      <c r="A92" s="2">
        <v>-0.5</v>
      </c>
      <c r="D92" s="9" t="s">
        <v>841</v>
      </c>
      <c r="E92" s="9" t="s">
        <v>842</v>
      </c>
    </row>
    <row r="93" spans="1:5" ht="14.5">
      <c r="A93" s="2">
        <v>-2.2999999999999998</v>
      </c>
      <c r="D93" s="9" t="s">
        <v>841</v>
      </c>
      <c r="E93" s="9" t="s">
        <v>829</v>
      </c>
    </row>
    <row r="94" spans="1:5" ht="14.5">
      <c r="A94" s="2">
        <v>-0.68</v>
      </c>
      <c r="D94" s="9" t="s">
        <v>843</v>
      </c>
      <c r="E94" s="9" t="s">
        <v>837</v>
      </c>
    </row>
    <row r="95" spans="1:5" ht="14.5">
      <c r="A95" s="2">
        <v>-0.61</v>
      </c>
      <c r="D95" s="9" t="s">
        <v>843</v>
      </c>
      <c r="E95" s="9" t="s">
        <v>837</v>
      </c>
    </row>
    <row r="96" spans="1:5" ht="14.5">
      <c r="A96" s="2">
        <v>-0.53</v>
      </c>
      <c r="D96" s="9" t="s">
        <v>843</v>
      </c>
      <c r="E96" s="9" t="s">
        <v>837</v>
      </c>
    </row>
    <row r="97" spans="1:5" ht="14.5">
      <c r="A97" s="2">
        <v>-0.72</v>
      </c>
      <c r="D97" s="9" t="s">
        <v>843</v>
      </c>
      <c r="E97" s="9" t="s">
        <v>837</v>
      </c>
    </row>
    <row r="98" spans="1:5" ht="14.5">
      <c r="A98" s="2">
        <v>-1.07</v>
      </c>
      <c r="D98" s="9" t="s">
        <v>844</v>
      </c>
      <c r="E98" s="9" t="s">
        <v>845</v>
      </c>
    </row>
    <row r="99" spans="1:5" ht="14.5">
      <c r="A99" s="2">
        <v>-1.05</v>
      </c>
      <c r="D99" s="9" t="s">
        <v>846</v>
      </c>
      <c r="E99" s="9" t="s">
        <v>837</v>
      </c>
    </row>
    <row r="100" spans="1:5" ht="14.5">
      <c r="A100" s="2">
        <v>-0.99</v>
      </c>
      <c r="D100" s="9" t="s">
        <v>846</v>
      </c>
      <c r="E100" s="9" t="s">
        <v>837</v>
      </c>
    </row>
    <row r="101" spans="1:5" ht="14.5">
      <c r="A101" s="2">
        <v>-1.32</v>
      </c>
      <c r="D101" s="9" t="s">
        <v>846</v>
      </c>
      <c r="E101" s="9" t="s">
        <v>837</v>
      </c>
    </row>
    <row r="102" spans="1:5" ht="14.5">
      <c r="A102" s="2">
        <v>-1.44</v>
      </c>
      <c r="D102" s="9" t="s">
        <v>846</v>
      </c>
      <c r="E102" s="9" t="s">
        <v>837</v>
      </c>
    </row>
    <row r="103" spans="1:5" ht="14.5">
      <c r="A103" s="2">
        <v>-1.9</v>
      </c>
      <c r="D103" s="9" t="s">
        <v>846</v>
      </c>
      <c r="E103" s="9" t="s">
        <v>837</v>
      </c>
    </row>
    <row r="104" spans="1:5" ht="14.5">
      <c r="A104" s="2">
        <v>-1.95</v>
      </c>
      <c r="D104" s="9" t="s">
        <v>846</v>
      </c>
      <c r="E104" s="9" t="s">
        <v>837</v>
      </c>
    </row>
    <row r="105" spans="1:5" ht="14.5">
      <c r="A105" s="2">
        <v>-0.94</v>
      </c>
      <c r="D105" s="9" t="s">
        <v>846</v>
      </c>
      <c r="E105" s="9" t="s">
        <v>837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217"/>
  <sheetViews>
    <sheetView topLeftCell="A175" workbookViewId="0">
      <selection activeCell="D17" sqref="D17"/>
    </sheetView>
  </sheetViews>
  <sheetFormatPr defaultColWidth="14.36328125" defaultRowHeight="15.75" customHeight="1"/>
  <cols>
    <col min="4" max="4" width="26.81640625" customWidth="1"/>
  </cols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  <row r="2" spans="1:6" ht="14">
      <c r="A2" s="2">
        <v>0.8</v>
      </c>
      <c r="D2" s="29" t="s">
        <v>847</v>
      </c>
      <c r="E2" s="29" t="s">
        <v>848</v>
      </c>
    </row>
    <row r="3" spans="1:6" ht="14">
      <c r="A3" s="2">
        <v>1.7</v>
      </c>
      <c r="D3" s="29" t="s">
        <v>847</v>
      </c>
      <c r="E3" s="29" t="s">
        <v>848</v>
      </c>
    </row>
    <row r="4" spans="1:6" ht="14">
      <c r="A4" s="2">
        <v>2.8</v>
      </c>
      <c r="D4" s="29" t="s">
        <v>847</v>
      </c>
      <c r="E4" s="29" t="s">
        <v>848</v>
      </c>
    </row>
    <row r="5" spans="1:6" ht="14">
      <c r="A5" s="2">
        <v>-1.4</v>
      </c>
      <c r="D5" s="29" t="s">
        <v>847</v>
      </c>
      <c r="E5" s="29" t="s">
        <v>849</v>
      </c>
    </row>
    <row r="6" spans="1:6" ht="14">
      <c r="A6" s="2">
        <v>-1.3</v>
      </c>
      <c r="B6" s="2">
        <v>0.1</v>
      </c>
      <c r="C6" s="2">
        <v>1</v>
      </c>
      <c r="D6" s="29" t="s">
        <v>409</v>
      </c>
      <c r="E6" s="29" t="s">
        <v>850</v>
      </c>
    </row>
    <row r="7" spans="1:6" ht="15.75" customHeight="1">
      <c r="A7" s="2">
        <v>-0.43</v>
      </c>
      <c r="B7" s="2">
        <v>0.24</v>
      </c>
      <c r="C7" s="2">
        <v>2</v>
      </c>
      <c r="D7" s="29" t="s">
        <v>407</v>
      </c>
      <c r="E7" s="9"/>
    </row>
    <row r="8" spans="1:6" ht="15.75" customHeight="1">
      <c r="A8" s="2">
        <v>-0.36</v>
      </c>
      <c r="B8" s="2">
        <v>0.09</v>
      </c>
      <c r="C8" s="2">
        <v>2</v>
      </c>
      <c r="D8" s="29" t="s">
        <v>407</v>
      </c>
      <c r="E8" s="9"/>
    </row>
    <row r="9" spans="1:6" ht="14">
      <c r="A9" s="2">
        <v>-0.28000000000000003</v>
      </c>
      <c r="D9" s="29" t="s">
        <v>384</v>
      </c>
      <c r="E9" s="29" t="s">
        <v>851</v>
      </c>
    </row>
    <row r="10" spans="1:6" ht="14">
      <c r="A10" s="2">
        <v>-0.64</v>
      </c>
      <c r="D10" s="29" t="s">
        <v>384</v>
      </c>
      <c r="E10" s="29" t="s">
        <v>852</v>
      </c>
    </row>
    <row r="11" spans="1:6" ht="15.75" customHeight="1">
      <c r="A11" s="21">
        <v>-0.71</v>
      </c>
      <c r="B11" s="21">
        <v>0.15</v>
      </c>
      <c r="D11" s="29" t="s">
        <v>393</v>
      </c>
      <c r="E11" s="29" t="s">
        <v>853</v>
      </c>
    </row>
    <row r="12" spans="1:6" ht="15.75" customHeight="1">
      <c r="A12" s="21">
        <v>-0.12</v>
      </c>
      <c r="B12" s="21">
        <v>0.1</v>
      </c>
      <c r="D12" s="29" t="s">
        <v>393</v>
      </c>
      <c r="E12" s="29" t="s">
        <v>853</v>
      </c>
    </row>
    <row r="13" spans="1:6" ht="15.75" customHeight="1">
      <c r="A13" s="21">
        <v>-0.06</v>
      </c>
      <c r="B13" s="21">
        <v>0.13</v>
      </c>
      <c r="D13" s="29" t="s">
        <v>393</v>
      </c>
      <c r="E13" s="29" t="s">
        <v>853</v>
      </c>
    </row>
    <row r="14" spans="1:6" ht="15.75" customHeight="1">
      <c r="A14" s="21">
        <v>-0.23</v>
      </c>
      <c r="B14" s="21">
        <v>0.08</v>
      </c>
      <c r="D14" s="29" t="s">
        <v>393</v>
      </c>
      <c r="E14" s="29" t="s">
        <v>853</v>
      </c>
    </row>
    <row r="15" spans="1:6" ht="15.75" customHeight="1">
      <c r="A15" s="21">
        <v>-0.68</v>
      </c>
      <c r="B15" s="21">
        <v>0.08</v>
      </c>
      <c r="D15" s="29" t="s">
        <v>393</v>
      </c>
      <c r="E15" s="29" t="s">
        <v>853</v>
      </c>
    </row>
    <row r="16" spans="1:6" ht="15.75" customHeight="1">
      <c r="A16" s="21">
        <v>-0.26</v>
      </c>
      <c r="B16" s="21">
        <v>0.05</v>
      </c>
      <c r="D16" s="29" t="s">
        <v>393</v>
      </c>
      <c r="E16" s="29" t="s">
        <v>853</v>
      </c>
    </row>
    <row r="17" spans="1:9" ht="15.75" customHeight="1">
      <c r="A17" s="21">
        <v>0.35</v>
      </c>
      <c r="B17" s="21">
        <v>0.02</v>
      </c>
      <c r="D17" s="29" t="s">
        <v>393</v>
      </c>
      <c r="E17" s="29" t="s">
        <v>853</v>
      </c>
    </row>
    <row r="18" spans="1:9" ht="15.75" customHeight="1">
      <c r="A18" s="21">
        <v>0.28999999999999998</v>
      </c>
      <c r="B18" s="21">
        <v>0.08</v>
      </c>
      <c r="D18" s="29" t="s">
        <v>393</v>
      </c>
      <c r="E18" s="29" t="s">
        <v>853</v>
      </c>
    </row>
    <row r="19" spans="1:9" ht="15.75" customHeight="1">
      <c r="A19" s="21">
        <v>0.01</v>
      </c>
      <c r="B19" s="21">
        <v>0.16</v>
      </c>
      <c r="D19" s="29" t="s">
        <v>393</v>
      </c>
      <c r="E19" s="29" t="s">
        <v>853</v>
      </c>
      <c r="H19" s="2" t="s">
        <v>854</v>
      </c>
      <c r="I19" s="3">
        <f>AVERAGE(A:A)</f>
        <v>5.5305555555555573E-2</v>
      </c>
    </row>
    <row r="20" spans="1:9" ht="15.75" customHeight="1">
      <c r="A20" s="21">
        <v>-1.35</v>
      </c>
      <c r="B20" s="21">
        <v>0.08</v>
      </c>
      <c r="D20" s="29" t="s">
        <v>393</v>
      </c>
      <c r="E20" s="29" t="s">
        <v>853</v>
      </c>
      <c r="H20" s="2" t="s">
        <v>855</v>
      </c>
      <c r="I20" s="2">
        <f>MEDIAN(A:A)</f>
        <v>-0.1</v>
      </c>
    </row>
    <row r="21" spans="1:9" ht="15.5">
      <c r="A21" s="21">
        <v>-0.97</v>
      </c>
      <c r="B21" s="21">
        <v>0.04</v>
      </c>
      <c r="D21" s="29" t="s">
        <v>393</v>
      </c>
      <c r="E21" s="29" t="s">
        <v>853</v>
      </c>
      <c r="H21" s="2" t="s">
        <v>856</v>
      </c>
      <c r="I21" s="3">
        <f>_xlfn.STDEV.S(A:A)</f>
        <v>1.3426093404580763</v>
      </c>
    </row>
    <row r="22" spans="1:9" ht="15.5">
      <c r="A22" s="21">
        <v>-0.94</v>
      </c>
      <c r="B22" s="21">
        <v>0.03</v>
      </c>
      <c r="D22" s="29" t="s">
        <v>393</v>
      </c>
      <c r="E22" s="29" t="s">
        <v>853</v>
      </c>
    </row>
    <row r="23" spans="1:9" ht="15.5">
      <c r="A23" s="21">
        <v>-0.42</v>
      </c>
      <c r="B23" s="21">
        <v>0.09</v>
      </c>
      <c r="D23" s="29" t="s">
        <v>393</v>
      </c>
      <c r="E23" s="29" t="s">
        <v>853</v>
      </c>
    </row>
    <row r="24" spans="1:9" ht="15.5">
      <c r="A24" s="21">
        <v>-0.75</v>
      </c>
      <c r="B24" s="21">
        <v>7.0000000000000007E-2</v>
      </c>
      <c r="D24" s="29" t="s">
        <v>393</v>
      </c>
      <c r="E24" s="29" t="s">
        <v>853</v>
      </c>
    </row>
    <row r="25" spans="1:9" ht="15.5">
      <c r="A25" s="21">
        <v>-0.13</v>
      </c>
      <c r="B25" s="21">
        <v>0.06</v>
      </c>
      <c r="D25" s="29" t="s">
        <v>393</v>
      </c>
      <c r="E25" s="29" t="s">
        <v>853</v>
      </c>
    </row>
    <row r="26" spans="1:9" ht="15.5">
      <c r="A26" s="21">
        <v>0.04</v>
      </c>
      <c r="B26" s="21">
        <v>0.02</v>
      </c>
      <c r="D26" s="29" t="s">
        <v>393</v>
      </c>
      <c r="E26" s="29" t="s">
        <v>853</v>
      </c>
    </row>
    <row r="27" spans="1:9" ht="15.5">
      <c r="A27" s="21">
        <v>0.31</v>
      </c>
      <c r="B27" s="21">
        <v>7.0000000000000007E-2</v>
      </c>
      <c r="D27" s="29" t="s">
        <v>393</v>
      </c>
      <c r="E27" s="29" t="s">
        <v>853</v>
      </c>
    </row>
    <row r="28" spans="1:9" ht="15.5">
      <c r="A28" s="21">
        <v>0.12</v>
      </c>
      <c r="B28" s="21">
        <v>0.01</v>
      </c>
      <c r="D28" s="29" t="s">
        <v>393</v>
      </c>
      <c r="E28" s="29" t="s">
        <v>853</v>
      </c>
    </row>
    <row r="29" spans="1:9" ht="15.5">
      <c r="A29" s="21">
        <v>-0.09</v>
      </c>
      <c r="B29" s="21">
        <v>0.13</v>
      </c>
      <c r="D29" s="29" t="s">
        <v>393</v>
      </c>
      <c r="E29" s="29" t="s">
        <v>853</v>
      </c>
    </row>
    <row r="30" spans="1:9" ht="15.5">
      <c r="A30" s="21">
        <v>-1.02</v>
      </c>
      <c r="B30" s="21">
        <v>0.08</v>
      </c>
      <c r="D30" s="29" t="s">
        <v>393</v>
      </c>
      <c r="E30" s="29" t="s">
        <v>853</v>
      </c>
    </row>
    <row r="31" spans="1:9" ht="15.5">
      <c r="A31" s="21">
        <v>0.05</v>
      </c>
      <c r="B31" s="21">
        <v>0.06</v>
      </c>
      <c r="D31" s="29" t="s">
        <v>393</v>
      </c>
      <c r="E31" s="29" t="s">
        <v>853</v>
      </c>
    </row>
    <row r="32" spans="1:9" ht="15.5">
      <c r="A32" s="21">
        <v>-0.77</v>
      </c>
      <c r="B32" s="21">
        <v>0.05</v>
      </c>
      <c r="D32" s="29" t="s">
        <v>393</v>
      </c>
      <c r="E32" s="29" t="s">
        <v>853</v>
      </c>
    </row>
    <row r="33" spans="1:5" ht="15.5">
      <c r="A33" s="21">
        <v>-0.79</v>
      </c>
      <c r="B33" s="21">
        <v>0.05</v>
      </c>
      <c r="D33" s="29" t="s">
        <v>393</v>
      </c>
      <c r="E33" s="29" t="s">
        <v>853</v>
      </c>
    </row>
    <row r="34" spans="1:5" ht="15.5">
      <c r="A34" s="21">
        <v>-0.39</v>
      </c>
      <c r="B34" s="21">
        <v>0.21</v>
      </c>
      <c r="D34" s="29" t="s">
        <v>393</v>
      </c>
      <c r="E34" s="29" t="s">
        <v>853</v>
      </c>
    </row>
    <row r="35" spans="1:5" ht="15.5">
      <c r="A35" s="21">
        <v>-0.3</v>
      </c>
      <c r="B35" s="21">
        <v>0.05</v>
      </c>
      <c r="D35" s="29" t="s">
        <v>393</v>
      </c>
      <c r="E35" s="29" t="s">
        <v>853</v>
      </c>
    </row>
    <row r="36" spans="1:5" ht="15.5">
      <c r="A36" s="21">
        <v>-0.56000000000000005</v>
      </c>
      <c r="B36" s="21">
        <v>0.21</v>
      </c>
      <c r="D36" s="29" t="s">
        <v>393</v>
      </c>
      <c r="E36" s="29" t="s">
        <v>853</v>
      </c>
    </row>
    <row r="37" spans="1:5" ht="15.5">
      <c r="A37" s="21">
        <v>-1.49</v>
      </c>
      <c r="B37" s="21">
        <v>0.05</v>
      </c>
      <c r="D37" s="29" t="s">
        <v>393</v>
      </c>
      <c r="E37" s="29" t="s">
        <v>853</v>
      </c>
    </row>
    <row r="38" spans="1:5" ht="15.5">
      <c r="A38" s="21">
        <v>-1.26</v>
      </c>
      <c r="B38" s="21">
        <v>0.06</v>
      </c>
      <c r="D38" s="29" t="s">
        <v>393</v>
      </c>
      <c r="E38" s="29" t="s">
        <v>853</v>
      </c>
    </row>
    <row r="39" spans="1:5" ht="15.5">
      <c r="A39" s="21">
        <v>-0.79</v>
      </c>
      <c r="B39" s="21">
        <v>7.0000000000000007E-2</v>
      </c>
      <c r="D39" s="29" t="s">
        <v>393</v>
      </c>
      <c r="E39" s="29" t="s">
        <v>853</v>
      </c>
    </row>
    <row r="40" spans="1:5" ht="15.5">
      <c r="A40" s="24">
        <v>-0.21</v>
      </c>
      <c r="B40" s="24">
        <v>7.0000000000000007E-2</v>
      </c>
      <c r="D40" s="29" t="s">
        <v>393</v>
      </c>
      <c r="E40" s="29" t="s">
        <v>853</v>
      </c>
    </row>
    <row r="41" spans="1:5" ht="14">
      <c r="A41" s="2">
        <v>-1.4</v>
      </c>
      <c r="B41" s="2">
        <v>0.28999999999999998</v>
      </c>
      <c r="D41" s="29" t="s">
        <v>857</v>
      </c>
      <c r="E41" s="29" t="s">
        <v>858</v>
      </c>
    </row>
    <row r="42" spans="1:5" ht="14">
      <c r="A42" s="2">
        <v>0.53</v>
      </c>
      <c r="B42" s="2">
        <v>0.16</v>
      </c>
      <c r="D42" s="29" t="s">
        <v>857</v>
      </c>
      <c r="E42" s="29" t="s">
        <v>858</v>
      </c>
    </row>
    <row r="43" spans="1:5" ht="14">
      <c r="A43" s="2">
        <v>2.14</v>
      </c>
      <c r="B43" s="2">
        <v>0.57999999999999996</v>
      </c>
      <c r="D43" s="29" t="s">
        <v>857</v>
      </c>
      <c r="E43" s="29" t="s">
        <v>858</v>
      </c>
    </row>
    <row r="44" spans="1:5" ht="14">
      <c r="A44" s="2">
        <v>-1.28</v>
      </c>
      <c r="D44" s="29" t="s">
        <v>857</v>
      </c>
      <c r="E44" s="29" t="s">
        <v>858</v>
      </c>
    </row>
    <row r="45" spans="1:5" ht="14">
      <c r="A45" s="2">
        <v>0.55000000000000004</v>
      </c>
      <c r="B45" s="2">
        <v>0.18</v>
      </c>
      <c r="D45" s="29" t="s">
        <v>857</v>
      </c>
      <c r="E45" s="29" t="s">
        <v>858</v>
      </c>
    </row>
    <row r="46" spans="1:5" ht="14">
      <c r="A46" s="2">
        <v>1.19</v>
      </c>
      <c r="B46" s="2">
        <v>0.26</v>
      </c>
      <c r="C46" s="2">
        <v>2</v>
      </c>
      <c r="D46" s="29" t="s">
        <v>859</v>
      </c>
      <c r="E46" s="29" t="s">
        <v>860</v>
      </c>
    </row>
    <row r="47" spans="1:5" ht="14">
      <c r="A47" s="2">
        <v>1.47</v>
      </c>
      <c r="B47" s="2">
        <v>0.14000000000000001</v>
      </c>
      <c r="C47" s="2">
        <v>2</v>
      </c>
      <c r="D47" s="29" t="s">
        <v>859</v>
      </c>
      <c r="E47" s="29" t="s">
        <v>861</v>
      </c>
    </row>
    <row r="48" spans="1:5" ht="14">
      <c r="A48" s="2">
        <v>-0.54500000000000004</v>
      </c>
      <c r="D48" s="29" t="s">
        <v>862</v>
      </c>
      <c r="E48" s="29" t="s">
        <v>863</v>
      </c>
    </row>
    <row r="49" spans="1:5" ht="14">
      <c r="A49" s="2">
        <v>-0.36399999999999999</v>
      </c>
      <c r="D49" s="29" t="s">
        <v>862</v>
      </c>
      <c r="E49" s="29" t="s">
        <v>863</v>
      </c>
    </row>
    <row r="50" spans="1:5" ht="14">
      <c r="A50" s="2">
        <v>0.14499999999999999</v>
      </c>
      <c r="D50" s="29" t="s">
        <v>862</v>
      </c>
      <c r="E50" s="29" t="s">
        <v>863</v>
      </c>
    </row>
    <row r="51" spans="1:5" ht="14">
      <c r="A51" s="2">
        <v>0.98</v>
      </c>
      <c r="D51" s="29" t="s">
        <v>862</v>
      </c>
      <c r="E51" s="29" t="s">
        <v>863</v>
      </c>
    </row>
    <row r="52" spans="1:5" ht="14">
      <c r="A52" s="2">
        <v>0.2</v>
      </c>
      <c r="B52" s="2">
        <v>0.08</v>
      </c>
      <c r="D52" s="29" t="s">
        <v>864</v>
      </c>
      <c r="E52" s="29" t="s">
        <v>865</v>
      </c>
    </row>
    <row r="53" spans="1:5" ht="14">
      <c r="A53" s="2">
        <v>0.22</v>
      </c>
      <c r="B53" s="2">
        <v>0.13</v>
      </c>
      <c r="D53" s="29" t="s">
        <v>864</v>
      </c>
      <c r="E53" s="29" t="s">
        <v>866</v>
      </c>
    </row>
    <row r="54" spans="1:5" ht="14">
      <c r="A54" s="2">
        <v>-0.22</v>
      </c>
      <c r="B54" s="2">
        <v>0.16</v>
      </c>
      <c r="D54" s="29" t="s">
        <v>864</v>
      </c>
      <c r="E54" s="29" t="s">
        <v>867</v>
      </c>
    </row>
    <row r="55" spans="1:5" ht="14">
      <c r="A55" s="2">
        <v>-0.1</v>
      </c>
      <c r="B55" s="2">
        <v>0.1</v>
      </c>
      <c r="D55" s="29" t="s">
        <v>864</v>
      </c>
      <c r="E55" s="29" t="s">
        <v>868</v>
      </c>
    </row>
    <row r="56" spans="1:5" ht="14">
      <c r="A56" s="2">
        <v>-0.31</v>
      </c>
      <c r="B56" s="2">
        <v>0.08</v>
      </c>
      <c r="D56" s="29" t="s">
        <v>864</v>
      </c>
      <c r="E56" s="29" t="s">
        <v>869</v>
      </c>
    </row>
    <row r="57" spans="1:5" ht="14">
      <c r="A57" s="2">
        <v>-0.18</v>
      </c>
      <c r="B57" s="2">
        <v>0.12</v>
      </c>
      <c r="D57" s="29" t="s">
        <v>864</v>
      </c>
      <c r="E57" s="29" t="s">
        <v>870</v>
      </c>
    </row>
    <row r="58" spans="1:5" ht="14">
      <c r="A58" s="2">
        <v>-0.15</v>
      </c>
      <c r="B58" s="2">
        <v>0.28000000000000003</v>
      </c>
      <c r="D58" s="29" t="s">
        <v>864</v>
      </c>
      <c r="E58" s="29" t="s">
        <v>871</v>
      </c>
    </row>
    <row r="59" spans="1:5" ht="14">
      <c r="A59" s="2">
        <v>0.56000000000000005</v>
      </c>
      <c r="B59" s="2">
        <v>0.13</v>
      </c>
      <c r="D59" s="29" t="s">
        <v>864</v>
      </c>
      <c r="E59" s="29" t="s">
        <v>871</v>
      </c>
    </row>
    <row r="60" spans="1:5" ht="14">
      <c r="A60" s="2">
        <v>-0.24</v>
      </c>
      <c r="B60" s="2">
        <v>0.14000000000000001</v>
      </c>
      <c r="D60" s="29" t="s">
        <v>864</v>
      </c>
      <c r="E60" s="29" t="s">
        <v>872</v>
      </c>
    </row>
    <row r="61" spans="1:5" ht="14">
      <c r="A61" s="2">
        <v>-0.14000000000000001</v>
      </c>
      <c r="B61" s="2">
        <v>0.13</v>
      </c>
      <c r="D61" s="29" t="s">
        <v>864</v>
      </c>
      <c r="E61" s="29" t="s">
        <v>873</v>
      </c>
    </row>
    <row r="62" spans="1:5" ht="14">
      <c r="A62" s="2">
        <v>-0.16</v>
      </c>
      <c r="B62" s="2">
        <v>7.0000000000000007E-2</v>
      </c>
      <c r="D62" s="29" t="s">
        <v>874</v>
      </c>
      <c r="E62" s="29" t="s">
        <v>875</v>
      </c>
    </row>
    <row r="63" spans="1:5" ht="14">
      <c r="A63" s="2">
        <f>0.42</f>
        <v>0.42</v>
      </c>
      <c r="B63" s="2">
        <v>0.08</v>
      </c>
      <c r="D63" s="29" t="s">
        <v>874</v>
      </c>
      <c r="E63" s="29" t="s">
        <v>875</v>
      </c>
    </row>
    <row r="64" spans="1:5" ht="14">
      <c r="A64" s="2">
        <v>-0.3</v>
      </c>
      <c r="B64" s="2">
        <v>0.1</v>
      </c>
      <c r="D64" s="29" t="s">
        <v>876</v>
      </c>
      <c r="E64" s="29" t="s">
        <v>877</v>
      </c>
    </row>
    <row r="65" spans="1:5" ht="14.5">
      <c r="A65" s="2">
        <v>-0.2</v>
      </c>
      <c r="B65" s="2">
        <v>0.1</v>
      </c>
      <c r="D65" s="9" t="str">
        <f t="shared" ref="D65:D128" si="0">D64</f>
        <v xml:space="preserve">Ding et al., 2005; doi:10.1016/j.chemgeo.2005.01.018 </v>
      </c>
      <c r="E65" s="29" t="s">
        <v>877</v>
      </c>
    </row>
    <row r="66" spans="1:5" ht="14.5">
      <c r="A66" s="2">
        <v>-0.3</v>
      </c>
      <c r="B66" s="2">
        <v>0.1</v>
      </c>
      <c r="D66" s="9" t="str">
        <f t="shared" si="0"/>
        <v xml:space="preserve">Ding et al., 2005; doi:10.1016/j.chemgeo.2005.01.018 </v>
      </c>
      <c r="E66" s="29" t="s">
        <v>877</v>
      </c>
    </row>
    <row r="67" spans="1:5" ht="14.5">
      <c r="A67" s="2">
        <v>-0.5</v>
      </c>
      <c r="B67" s="2">
        <v>0.1</v>
      </c>
      <c r="D67" s="9" t="str">
        <f t="shared" si="0"/>
        <v xml:space="preserve">Ding et al., 2005; doi:10.1016/j.chemgeo.2005.01.018 </v>
      </c>
      <c r="E67" s="29" t="s">
        <v>877</v>
      </c>
    </row>
    <row r="68" spans="1:5" ht="14.5">
      <c r="A68" s="2">
        <v>-0.4</v>
      </c>
      <c r="B68" s="2">
        <v>0.1</v>
      </c>
      <c r="D68" s="9" t="str">
        <f t="shared" si="0"/>
        <v xml:space="preserve">Ding et al., 2005; doi:10.1016/j.chemgeo.2005.01.018 </v>
      </c>
      <c r="E68" s="29" t="s">
        <v>877</v>
      </c>
    </row>
    <row r="69" spans="1:5" ht="14.5">
      <c r="A69" s="2">
        <v>0.1</v>
      </c>
      <c r="B69" s="2">
        <v>0.1</v>
      </c>
      <c r="D69" s="9" t="str">
        <f t="shared" si="0"/>
        <v xml:space="preserve">Ding et al., 2005; doi:10.1016/j.chemgeo.2005.01.018 </v>
      </c>
      <c r="E69" s="29" t="s">
        <v>877</v>
      </c>
    </row>
    <row r="70" spans="1:5" ht="14.5">
      <c r="A70" s="2">
        <v>-0.8</v>
      </c>
      <c r="B70" s="2">
        <v>0.1</v>
      </c>
      <c r="D70" s="9" t="str">
        <f t="shared" si="0"/>
        <v xml:space="preserve">Ding et al., 2005; doi:10.1016/j.chemgeo.2005.01.018 </v>
      </c>
      <c r="E70" s="29" t="s">
        <v>877</v>
      </c>
    </row>
    <row r="71" spans="1:5" ht="14.5">
      <c r="A71" s="2">
        <v>-0.2</v>
      </c>
      <c r="B71" s="2">
        <v>0.1</v>
      </c>
      <c r="D71" s="9" t="str">
        <f t="shared" si="0"/>
        <v xml:space="preserve">Ding et al., 2005; doi:10.1016/j.chemgeo.2005.01.018 </v>
      </c>
      <c r="E71" s="29" t="s">
        <v>877</v>
      </c>
    </row>
    <row r="72" spans="1:5" ht="14.5">
      <c r="A72" s="2">
        <v>-0.1</v>
      </c>
      <c r="B72" s="2">
        <v>0.1</v>
      </c>
      <c r="D72" s="9" t="str">
        <f t="shared" si="0"/>
        <v xml:space="preserve">Ding et al., 2005; doi:10.1016/j.chemgeo.2005.01.018 </v>
      </c>
      <c r="E72" s="29" t="s">
        <v>877</v>
      </c>
    </row>
    <row r="73" spans="1:5" ht="14.5">
      <c r="A73" s="2">
        <v>0</v>
      </c>
      <c r="B73" s="2">
        <v>0.1</v>
      </c>
      <c r="D73" s="9" t="str">
        <f t="shared" si="0"/>
        <v xml:space="preserve">Ding et al., 2005; doi:10.1016/j.chemgeo.2005.01.018 </v>
      </c>
      <c r="E73" s="29" t="s">
        <v>877</v>
      </c>
    </row>
    <row r="74" spans="1:5" ht="14.5">
      <c r="A74" s="2">
        <v>0</v>
      </c>
      <c r="B74" s="2">
        <v>0.1</v>
      </c>
      <c r="D74" s="9" t="str">
        <f t="shared" si="0"/>
        <v xml:space="preserve">Ding et al., 2005; doi:10.1016/j.chemgeo.2005.01.018 </v>
      </c>
      <c r="E74" s="29" t="s">
        <v>877</v>
      </c>
    </row>
    <row r="75" spans="1:5" ht="14.5">
      <c r="A75" s="2">
        <v>-0.2</v>
      </c>
      <c r="B75" s="2">
        <v>0.1</v>
      </c>
      <c r="D75" s="9" t="str">
        <f t="shared" si="0"/>
        <v xml:space="preserve">Ding et al., 2005; doi:10.1016/j.chemgeo.2005.01.018 </v>
      </c>
      <c r="E75" s="29" t="s">
        <v>877</v>
      </c>
    </row>
    <row r="76" spans="1:5" ht="14.5">
      <c r="A76" s="2">
        <v>-0.8</v>
      </c>
      <c r="B76" s="2">
        <v>0.1</v>
      </c>
      <c r="D76" s="9" t="str">
        <f t="shared" si="0"/>
        <v xml:space="preserve">Ding et al., 2005; doi:10.1016/j.chemgeo.2005.01.018 </v>
      </c>
      <c r="E76" s="29" t="s">
        <v>877</v>
      </c>
    </row>
    <row r="77" spans="1:5" ht="14.5">
      <c r="A77" s="2">
        <v>-0.2</v>
      </c>
      <c r="B77" s="2">
        <v>0.1</v>
      </c>
      <c r="D77" s="9" t="str">
        <f t="shared" si="0"/>
        <v xml:space="preserve">Ding et al., 2005; doi:10.1016/j.chemgeo.2005.01.018 </v>
      </c>
      <c r="E77" s="29" t="s">
        <v>877</v>
      </c>
    </row>
    <row r="78" spans="1:5" ht="14.5">
      <c r="A78" s="2">
        <v>-0.9</v>
      </c>
      <c r="B78" s="2">
        <v>0.1</v>
      </c>
      <c r="D78" s="9" t="str">
        <f t="shared" si="0"/>
        <v xml:space="preserve">Ding et al., 2005; doi:10.1016/j.chemgeo.2005.01.018 </v>
      </c>
      <c r="E78" s="29" t="s">
        <v>877</v>
      </c>
    </row>
    <row r="79" spans="1:5" ht="14.5">
      <c r="A79" s="2">
        <v>-0.1</v>
      </c>
      <c r="B79" s="2">
        <v>0.1</v>
      </c>
      <c r="D79" s="9" t="str">
        <f t="shared" si="0"/>
        <v xml:space="preserve">Ding et al., 2005; doi:10.1016/j.chemgeo.2005.01.018 </v>
      </c>
      <c r="E79" s="29" t="s">
        <v>877</v>
      </c>
    </row>
    <row r="80" spans="1:5" ht="14.5">
      <c r="A80" s="2">
        <v>-0.1</v>
      </c>
      <c r="B80" s="2">
        <v>0.1</v>
      </c>
      <c r="D80" s="9" t="str">
        <f t="shared" si="0"/>
        <v xml:space="preserve">Ding et al., 2005; doi:10.1016/j.chemgeo.2005.01.018 </v>
      </c>
      <c r="E80" s="29" t="s">
        <v>877</v>
      </c>
    </row>
    <row r="81" spans="1:5" ht="14.5">
      <c r="A81" s="2">
        <v>-0.5</v>
      </c>
      <c r="B81" s="2">
        <f t="shared" ref="B81:B128" si="1">B80</f>
        <v>0.1</v>
      </c>
      <c r="D81" s="9" t="str">
        <f t="shared" si="0"/>
        <v xml:space="preserve">Ding et al., 2005; doi:10.1016/j.chemgeo.2005.01.018 </v>
      </c>
      <c r="E81" s="29" t="s">
        <v>878</v>
      </c>
    </row>
    <row r="82" spans="1:5" ht="14.5">
      <c r="A82" s="2">
        <v>-0.2</v>
      </c>
      <c r="B82" s="2">
        <f t="shared" si="1"/>
        <v>0.1</v>
      </c>
      <c r="D82" s="9" t="str">
        <f t="shared" si="0"/>
        <v xml:space="preserve">Ding et al., 2005; doi:10.1016/j.chemgeo.2005.01.018 </v>
      </c>
      <c r="E82" s="29" t="s">
        <v>878</v>
      </c>
    </row>
    <row r="83" spans="1:5" ht="14.5">
      <c r="A83" s="2">
        <v>0</v>
      </c>
      <c r="B83" s="2">
        <f t="shared" si="1"/>
        <v>0.1</v>
      </c>
      <c r="D83" s="9" t="str">
        <f t="shared" si="0"/>
        <v xml:space="preserve">Ding et al., 2005; doi:10.1016/j.chemgeo.2005.01.018 </v>
      </c>
      <c r="E83" s="29" t="s">
        <v>878</v>
      </c>
    </row>
    <row r="84" spans="1:5" ht="14.5">
      <c r="A84" s="2">
        <v>-0.3</v>
      </c>
      <c r="B84" s="2">
        <f t="shared" si="1"/>
        <v>0.1</v>
      </c>
      <c r="D84" s="9" t="str">
        <f t="shared" si="0"/>
        <v xml:space="preserve">Ding et al., 2005; doi:10.1016/j.chemgeo.2005.01.018 </v>
      </c>
      <c r="E84" s="29" t="s">
        <v>878</v>
      </c>
    </row>
    <row r="85" spans="1:5" ht="14.5">
      <c r="A85" s="2">
        <v>-0.5</v>
      </c>
      <c r="B85" s="2">
        <f t="shared" si="1"/>
        <v>0.1</v>
      </c>
      <c r="D85" s="9" t="str">
        <f t="shared" si="0"/>
        <v xml:space="preserve">Ding et al., 2005; doi:10.1016/j.chemgeo.2005.01.018 </v>
      </c>
      <c r="E85" s="29" t="s">
        <v>878</v>
      </c>
    </row>
    <row r="86" spans="1:5" ht="14.5">
      <c r="A86" s="2">
        <v>0</v>
      </c>
      <c r="B86" s="2">
        <f t="shared" si="1"/>
        <v>0.1</v>
      </c>
      <c r="D86" s="9" t="str">
        <f t="shared" si="0"/>
        <v xml:space="preserve">Ding et al., 2005; doi:10.1016/j.chemgeo.2005.01.018 </v>
      </c>
      <c r="E86" s="29" t="s">
        <v>878</v>
      </c>
    </row>
    <row r="87" spans="1:5" ht="14.5">
      <c r="A87" s="2">
        <v>-0.5</v>
      </c>
      <c r="B87" s="2">
        <f t="shared" si="1"/>
        <v>0.1</v>
      </c>
      <c r="D87" s="9" t="str">
        <f t="shared" si="0"/>
        <v xml:space="preserve">Ding et al., 2005; doi:10.1016/j.chemgeo.2005.01.018 </v>
      </c>
      <c r="E87" s="29" t="s">
        <v>878</v>
      </c>
    </row>
    <row r="88" spans="1:5" ht="14.5">
      <c r="A88" s="2">
        <v>-0.1</v>
      </c>
      <c r="B88" s="2">
        <f t="shared" si="1"/>
        <v>0.1</v>
      </c>
      <c r="D88" s="9" t="str">
        <f t="shared" si="0"/>
        <v xml:space="preserve">Ding et al., 2005; doi:10.1016/j.chemgeo.2005.01.018 </v>
      </c>
      <c r="E88" s="29" t="s">
        <v>878</v>
      </c>
    </row>
    <row r="89" spans="1:5" ht="14.5">
      <c r="A89" s="2">
        <v>-0.5</v>
      </c>
      <c r="B89" s="2">
        <f t="shared" si="1"/>
        <v>0.1</v>
      </c>
      <c r="D89" s="9" t="str">
        <f t="shared" si="0"/>
        <v xml:space="preserve">Ding et al., 2005; doi:10.1016/j.chemgeo.2005.01.018 </v>
      </c>
      <c r="E89" s="29" t="s">
        <v>878</v>
      </c>
    </row>
    <row r="90" spans="1:5" ht="14.5">
      <c r="A90" s="2">
        <v>0.3</v>
      </c>
      <c r="B90" s="2">
        <f t="shared" si="1"/>
        <v>0.1</v>
      </c>
      <c r="D90" s="9" t="str">
        <f t="shared" si="0"/>
        <v xml:space="preserve">Ding et al., 2005; doi:10.1016/j.chemgeo.2005.01.018 </v>
      </c>
      <c r="E90" s="29" t="s">
        <v>878</v>
      </c>
    </row>
    <row r="91" spans="1:5" ht="14.5">
      <c r="A91" s="2">
        <v>-0.5</v>
      </c>
      <c r="B91" s="2">
        <f t="shared" si="1"/>
        <v>0.1</v>
      </c>
      <c r="D91" s="9" t="str">
        <f t="shared" si="0"/>
        <v xml:space="preserve">Ding et al., 2005; doi:10.1016/j.chemgeo.2005.01.018 </v>
      </c>
      <c r="E91" s="29" t="s">
        <v>878</v>
      </c>
    </row>
    <row r="92" spans="1:5" ht="14.5">
      <c r="A92" s="2">
        <v>-0.4</v>
      </c>
      <c r="B92" s="2">
        <f t="shared" si="1"/>
        <v>0.1</v>
      </c>
      <c r="D92" s="9" t="str">
        <f t="shared" si="0"/>
        <v xml:space="preserve">Ding et al., 2005; doi:10.1016/j.chemgeo.2005.01.018 </v>
      </c>
      <c r="E92" s="29" t="s">
        <v>878</v>
      </c>
    </row>
    <row r="93" spans="1:5" ht="14.5">
      <c r="A93" s="2">
        <v>0.3</v>
      </c>
      <c r="B93" s="2">
        <f t="shared" si="1"/>
        <v>0.1</v>
      </c>
      <c r="D93" s="9" t="str">
        <f t="shared" si="0"/>
        <v xml:space="preserve">Ding et al., 2005; doi:10.1016/j.chemgeo.2005.01.018 </v>
      </c>
      <c r="E93" s="29" t="s">
        <v>878</v>
      </c>
    </row>
    <row r="94" spans="1:5" ht="14.5">
      <c r="A94" s="2">
        <v>0.4</v>
      </c>
      <c r="B94" s="2">
        <f t="shared" si="1"/>
        <v>0.1</v>
      </c>
      <c r="D94" s="9" t="str">
        <f t="shared" si="0"/>
        <v xml:space="preserve">Ding et al., 2005; doi:10.1016/j.chemgeo.2005.01.018 </v>
      </c>
      <c r="E94" s="29" t="s">
        <v>878</v>
      </c>
    </row>
    <row r="95" spans="1:5" ht="14.5">
      <c r="A95" s="2">
        <v>-0.1</v>
      </c>
      <c r="B95" s="2">
        <f t="shared" si="1"/>
        <v>0.1</v>
      </c>
      <c r="D95" s="9" t="str">
        <f t="shared" si="0"/>
        <v xml:space="preserve">Ding et al., 2005; doi:10.1016/j.chemgeo.2005.01.018 </v>
      </c>
      <c r="E95" s="29" t="s">
        <v>878</v>
      </c>
    </row>
    <row r="96" spans="1:5" ht="14.5">
      <c r="A96" s="2">
        <v>0</v>
      </c>
      <c r="B96" s="2">
        <f t="shared" si="1"/>
        <v>0.1</v>
      </c>
      <c r="D96" s="9" t="str">
        <f t="shared" si="0"/>
        <v xml:space="preserve">Ding et al., 2005; doi:10.1016/j.chemgeo.2005.01.018 </v>
      </c>
      <c r="E96" s="29" t="s">
        <v>878</v>
      </c>
    </row>
    <row r="97" spans="1:5" ht="14.5">
      <c r="A97" s="2">
        <v>0.2</v>
      </c>
      <c r="B97" s="2">
        <f t="shared" si="1"/>
        <v>0.1</v>
      </c>
      <c r="D97" s="9" t="str">
        <f t="shared" si="0"/>
        <v xml:space="preserve">Ding et al., 2005; doi:10.1016/j.chemgeo.2005.01.018 </v>
      </c>
      <c r="E97" s="29" t="s">
        <v>879</v>
      </c>
    </row>
    <row r="98" spans="1:5" ht="14.5">
      <c r="A98" s="2">
        <v>0.2</v>
      </c>
      <c r="B98" s="2">
        <f t="shared" si="1"/>
        <v>0.1</v>
      </c>
      <c r="D98" s="9" t="str">
        <f t="shared" si="0"/>
        <v xml:space="preserve">Ding et al., 2005; doi:10.1016/j.chemgeo.2005.01.018 </v>
      </c>
      <c r="E98" s="29" t="s">
        <v>879</v>
      </c>
    </row>
    <row r="99" spans="1:5" ht="14.5">
      <c r="A99" s="2">
        <v>0.5</v>
      </c>
      <c r="B99" s="2">
        <f t="shared" si="1"/>
        <v>0.1</v>
      </c>
      <c r="D99" s="9" t="str">
        <f t="shared" si="0"/>
        <v xml:space="preserve">Ding et al., 2005; doi:10.1016/j.chemgeo.2005.01.018 </v>
      </c>
      <c r="E99" s="29" t="s">
        <v>879</v>
      </c>
    </row>
    <row r="100" spans="1:5" ht="14.5">
      <c r="A100" s="2">
        <v>0.8</v>
      </c>
      <c r="B100" s="2">
        <f t="shared" si="1"/>
        <v>0.1</v>
      </c>
      <c r="D100" s="9" t="str">
        <f t="shared" si="0"/>
        <v xml:space="preserve">Ding et al., 2005; doi:10.1016/j.chemgeo.2005.01.018 </v>
      </c>
      <c r="E100" s="29" t="s">
        <v>879</v>
      </c>
    </row>
    <row r="101" spans="1:5" ht="14.5">
      <c r="A101" s="2">
        <v>0.6</v>
      </c>
      <c r="B101" s="2">
        <f t="shared" si="1"/>
        <v>0.1</v>
      </c>
      <c r="D101" s="9" t="str">
        <f t="shared" si="0"/>
        <v xml:space="preserve">Ding et al., 2005; doi:10.1016/j.chemgeo.2005.01.018 </v>
      </c>
      <c r="E101" s="29" t="s">
        <v>879</v>
      </c>
    </row>
    <row r="102" spans="1:5" ht="14.5">
      <c r="A102" s="2">
        <v>0.9</v>
      </c>
      <c r="B102" s="2">
        <f t="shared" si="1"/>
        <v>0.1</v>
      </c>
      <c r="D102" s="9" t="str">
        <f t="shared" si="0"/>
        <v xml:space="preserve">Ding et al., 2005; doi:10.1016/j.chemgeo.2005.01.018 </v>
      </c>
      <c r="E102" s="29" t="s">
        <v>879</v>
      </c>
    </row>
    <row r="103" spans="1:5" ht="14.5">
      <c r="A103" s="2">
        <v>0.1</v>
      </c>
      <c r="B103" s="2">
        <f t="shared" si="1"/>
        <v>0.1</v>
      </c>
      <c r="D103" s="9" t="str">
        <f t="shared" si="0"/>
        <v xml:space="preserve">Ding et al., 2005; doi:10.1016/j.chemgeo.2005.01.018 </v>
      </c>
      <c r="E103" s="29" t="s">
        <v>879</v>
      </c>
    </row>
    <row r="104" spans="1:5" ht="14.5">
      <c r="A104" s="2">
        <v>0.6</v>
      </c>
      <c r="B104" s="2">
        <f t="shared" si="1"/>
        <v>0.1</v>
      </c>
      <c r="D104" s="9" t="str">
        <f t="shared" si="0"/>
        <v xml:space="preserve">Ding et al., 2005; doi:10.1016/j.chemgeo.2005.01.018 </v>
      </c>
      <c r="E104" s="29" t="s">
        <v>879</v>
      </c>
    </row>
    <row r="105" spans="1:5" ht="14.5">
      <c r="A105" s="2">
        <v>0.5</v>
      </c>
      <c r="B105" s="2">
        <f t="shared" si="1"/>
        <v>0.1</v>
      </c>
      <c r="D105" s="9" t="str">
        <f t="shared" si="0"/>
        <v xml:space="preserve">Ding et al., 2005; doi:10.1016/j.chemgeo.2005.01.018 </v>
      </c>
      <c r="E105" s="29" t="s">
        <v>879</v>
      </c>
    </row>
    <row r="106" spans="1:5" ht="14.5">
      <c r="A106" s="2">
        <v>0.2</v>
      </c>
      <c r="B106" s="2">
        <f t="shared" si="1"/>
        <v>0.1</v>
      </c>
      <c r="D106" s="9" t="str">
        <f t="shared" si="0"/>
        <v xml:space="preserve">Ding et al., 2005; doi:10.1016/j.chemgeo.2005.01.018 </v>
      </c>
      <c r="E106" s="29" t="s">
        <v>879</v>
      </c>
    </row>
    <row r="107" spans="1:5" ht="14.5">
      <c r="A107" s="2">
        <v>0.9</v>
      </c>
      <c r="B107" s="2">
        <f t="shared" si="1"/>
        <v>0.1</v>
      </c>
      <c r="D107" s="9" t="str">
        <f t="shared" si="0"/>
        <v xml:space="preserve">Ding et al., 2005; doi:10.1016/j.chemgeo.2005.01.018 </v>
      </c>
      <c r="E107" s="29" t="s">
        <v>879</v>
      </c>
    </row>
    <row r="108" spans="1:5" ht="14.5">
      <c r="A108" s="2">
        <v>0.3</v>
      </c>
      <c r="B108" s="2">
        <f t="shared" si="1"/>
        <v>0.1</v>
      </c>
      <c r="D108" s="9" t="str">
        <f t="shared" si="0"/>
        <v xml:space="preserve">Ding et al., 2005; doi:10.1016/j.chemgeo.2005.01.018 </v>
      </c>
      <c r="E108" s="29" t="s">
        <v>879</v>
      </c>
    </row>
    <row r="109" spans="1:5" ht="14.5">
      <c r="A109" s="2">
        <v>1.1000000000000001</v>
      </c>
      <c r="B109" s="2">
        <f t="shared" si="1"/>
        <v>0.1</v>
      </c>
      <c r="D109" s="9" t="str">
        <f t="shared" si="0"/>
        <v xml:space="preserve">Ding et al., 2005; doi:10.1016/j.chemgeo.2005.01.018 </v>
      </c>
      <c r="E109" s="29" t="s">
        <v>879</v>
      </c>
    </row>
    <row r="110" spans="1:5" ht="14.5">
      <c r="A110" s="2">
        <v>0.9</v>
      </c>
      <c r="B110" s="2">
        <f t="shared" si="1"/>
        <v>0.1</v>
      </c>
      <c r="D110" s="9" t="str">
        <f t="shared" si="0"/>
        <v xml:space="preserve">Ding et al., 2005; doi:10.1016/j.chemgeo.2005.01.018 </v>
      </c>
      <c r="E110" s="29" t="s">
        <v>879</v>
      </c>
    </row>
    <row r="111" spans="1:5" ht="14.5">
      <c r="A111" s="2">
        <v>0.9</v>
      </c>
      <c r="B111" s="2">
        <f t="shared" si="1"/>
        <v>0.1</v>
      </c>
      <c r="D111" s="9" t="str">
        <f t="shared" si="0"/>
        <v xml:space="preserve">Ding et al., 2005; doi:10.1016/j.chemgeo.2005.01.018 </v>
      </c>
      <c r="E111" s="29" t="s">
        <v>879</v>
      </c>
    </row>
    <row r="112" spans="1:5" ht="14.5">
      <c r="A112" s="2">
        <v>1.1000000000000001</v>
      </c>
      <c r="B112" s="2">
        <f t="shared" si="1"/>
        <v>0.1</v>
      </c>
      <c r="D112" s="9" t="str">
        <f t="shared" si="0"/>
        <v xml:space="preserve">Ding et al., 2005; doi:10.1016/j.chemgeo.2005.01.018 </v>
      </c>
      <c r="E112" s="29" t="s">
        <v>879</v>
      </c>
    </row>
    <row r="113" spans="1:5" ht="14">
      <c r="A113" s="2">
        <v>3.9</v>
      </c>
      <c r="B113" s="2">
        <f t="shared" si="1"/>
        <v>0.1</v>
      </c>
      <c r="D113" s="29" t="str">
        <f t="shared" si="0"/>
        <v xml:space="preserve">Ding et al., 2005; doi:10.1016/j.chemgeo.2005.01.018 </v>
      </c>
      <c r="E113" s="29" t="s">
        <v>880</v>
      </c>
    </row>
    <row r="114" spans="1:5" ht="14">
      <c r="A114" s="2">
        <v>6.1</v>
      </c>
      <c r="B114" s="2">
        <f t="shared" si="1"/>
        <v>0.1</v>
      </c>
      <c r="D114" s="29" t="str">
        <f t="shared" si="0"/>
        <v xml:space="preserve">Ding et al., 2005; doi:10.1016/j.chemgeo.2005.01.018 </v>
      </c>
      <c r="E114" s="29" t="s">
        <v>880</v>
      </c>
    </row>
    <row r="115" spans="1:5" ht="14">
      <c r="A115" s="2">
        <v>4.4000000000000004</v>
      </c>
      <c r="B115" s="2">
        <f t="shared" si="1"/>
        <v>0.1</v>
      </c>
      <c r="D115" s="29" t="str">
        <f t="shared" si="0"/>
        <v xml:space="preserve">Ding et al., 2005; doi:10.1016/j.chemgeo.2005.01.018 </v>
      </c>
      <c r="E115" s="29" t="s">
        <v>880</v>
      </c>
    </row>
    <row r="116" spans="1:5" ht="14">
      <c r="A116" s="2">
        <v>6.1</v>
      </c>
      <c r="B116" s="2">
        <f t="shared" si="1"/>
        <v>0.1</v>
      </c>
      <c r="D116" s="29" t="str">
        <f t="shared" si="0"/>
        <v xml:space="preserve">Ding et al., 2005; doi:10.1016/j.chemgeo.2005.01.018 </v>
      </c>
      <c r="E116" s="29" t="s">
        <v>880</v>
      </c>
    </row>
    <row r="117" spans="1:5" ht="14">
      <c r="A117" s="2">
        <v>2.1</v>
      </c>
      <c r="B117" s="2">
        <f t="shared" si="1"/>
        <v>0.1</v>
      </c>
      <c r="D117" s="29" t="str">
        <f t="shared" si="0"/>
        <v xml:space="preserve">Ding et al., 2005; doi:10.1016/j.chemgeo.2005.01.018 </v>
      </c>
      <c r="E117" s="29" t="s">
        <v>880</v>
      </c>
    </row>
    <row r="118" spans="1:5" ht="14">
      <c r="A118" s="2">
        <v>1.4</v>
      </c>
      <c r="B118" s="2">
        <f t="shared" si="1"/>
        <v>0.1</v>
      </c>
      <c r="D118" s="29" t="str">
        <f t="shared" si="0"/>
        <v xml:space="preserve">Ding et al., 2005; doi:10.1016/j.chemgeo.2005.01.018 </v>
      </c>
      <c r="E118" s="29" t="s">
        <v>880</v>
      </c>
    </row>
    <row r="119" spans="1:5" ht="14">
      <c r="A119" s="2">
        <v>0.1</v>
      </c>
      <c r="B119" s="2">
        <f t="shared" si="1"/>
        <v>0.1</v>
      </c>
      <c r="D119" s="29" t="str">
        <f t="shared" si="0"/>
        <v xml:space="preserve">Ding et al., 2005; doi:10.1016/j.chemgeo.2005.01.018 </v>
      </c>
      <c r="E119" s="29" t="s">
        <v>880</v>
      </c>
    </row>
    <row r="120" spans="1:5" ht="14">
      <c r="A120" s="2">
        <v>2.1</v>
      </c>
      <c r="B120" s="2">
        <f t="shared" si="1"/>
        <v>0.1</v>
      </c>
      <c r="D120" s="29" t="str">
        <f t="shared" si="0"/>
        <v xml:space="preserve">Ding et al., 2005; doi:10.1016/j.chemgeo.2005.01.018 </v>
      </c>
      <c r="E120" s="29" t="s">
        <v>880</v>
      </c>
    </row>
    <row r="121" spans="1:5" ht="14">
      <c r="A121" s="2">
        <v>1</v>
      </c>
      <c r="B121" s="2">
        <f t="shared" si="1"/>
        <v>0.1</v>
      </c>
      <c r="D121" s="29" t="str">
        <f t="shared" si="0"/>
        <v xml:space="preserve">Ding et al., 2005; doi:10.1016/j.chemgeo.2005.01.018 </v>
      </c>
      <c r="E121" s="29" t="s">
        <v>880</v>
      </c>
    </row>
    <row r="122" spans="1:5" ht="14">
      <c r="A122" s="2">
        <v>3.8</v>
      </c>
      <c r="B122" s="2">
        <f t="shared" si="1"/>
        <v>0.1</v>
      </c>
      <c r="D122" s="29" t="str">
        <f t="shared" si="0"/>
        <v xml:space="preserve">Ding et al., 2005; doi:10.1016/j.chemgeo.2005.01.018 </v>
      </c>
      <c r="E122" s="29" t="s">
        <v>880</v>
      </c>
    </row>
    <row r="123" spans="1:5" ht="14">
      <c r="A123" s="2">
        <v>1.3</v>
      </c>
      <c r="B123" s="2">
        <f t="shared" si="1"/>
        <v>0.1</v>
      </c>
      <c r="D123" s="29" t="str">
        <f t="shared" si="0"/>
        <v xml:space="preserve">Ding et al., 2005; doi:10.1016/j.chemgeo.2005.01.018 </v>
      </c>
      <c r="E123" s="29" t="s">
        <v>880</v>
      </c>
    </row>
    <row r="124" spans="1:5" ht="14">
      <c r="A124" s="2">
        <v>3</v>
      </c>
      <c r="B124" s="2">
        <f t="shared" si="1"/>
        <v>0.1</v>
      </c>
      <c r="D124" s="29" t="str">
        <f t="shared" si="0"/>
        <v xml:space="preserve">Ding et al., 2005; doi:10.1016/j.chemgeo.2005.01.018 </v>
      </c>
      <c r="E124" s="29" t="s">
        <v>880</v>
      </c>
    </row>
    <row r="125" spans="1:5" ht="14">
      <c r="A125" s="2">
        <v>2.4</v>
      </c>
      <c r="B125" s="2">
        <f t="shared" si="1"/>
        <v>0.1</v>
      </c>
      <c r="D125" s="29" t="str">
        <f t="shared" si="0"/>
        <v xml:space="preserve">Ding et al., 2005; doi:10.1016/j.chemgeo.2005.01.018 </v>
      </c>
      <c r="E125" s="29" t="s">
        <v>880</v>
      </c>
    </row>
    <row r="126" spans="1:5" ht="14">
      <c r="A126" s="2">
        <v>3.4</v>
      </c>
      <c r="B126" s="2">
        <f t="shared" si="1"/>
        <v>0.1</v>
      </c>
      <c r="D126" s="29" t="str">
        <f t="shared" si="0"/>
        <v xml:space="preserve">Ding et al., 2005; doi:10.1016/j.chemgeo.2005.01.018 </v>
      </c>
      <c r="E126" s="29" t="s">
        <v>880</v>
      </c>
    </row>
    <row r="127" spans="1:5" ht="14">
      <c r="A127" s="2">
        <v>2.9</v>
      </c>
      <c r="B127" s="2">
        <f t="shared" si="1"/>
        <v>0.1</v>
      </c>
      <c r="D127" s="29" t="str">
        <f t="shared" si="0"/>
        <v xml:space="preserve">Ding et al., 2005; doi:10.1016/j.chemgeo.2005.01.018 </v>
      </c>
      <c r="E127" s="29" t="s">
        <v>880</v>
      </c>
    </row>
    <row r="128" spans="1:5" ht="14">
      <c r="A128" s="2">
        <v>1.6</v>
      </c>
      <c r="B128" s="2">
        <f t="shared" si="1"/>
        <v>0.1</v>
      </c>
      <c r="D128" s="29" t="str">
        <f t="shared" si="0"/>
        <v xml:space="preserve">Ding et al., 2005; doi:10.1016/j.chemgeo.2005.01.018 </v>
      </c>
      <c r="E128" s="29" t="s">
        <v>880</v>
      </c>
    </row>
    <row r="129" spans="1:5" ht="14">
      <c r="A129" s="2">
        <v>1.2</v>
      </c>
      <c r="B129" s="2">
        <v>0.1</v>
      </c>
      <c r="D129" s="29" t="s">
        <v>881</v>
      </c>
      <c r="E129" s="29" t="s">
        <v>877</v>
      </c>
    </row>
    <row r="130" spans="1:5" ht="14">
      <c r="A130" s="2">
        <v>0.05</v>
      </c>
      <c r="B130" s="2">
        <v>0.1</v>
      </c>
      <c r="D130" s="2" t="str">
        <f t="shared" ref="D130:D144" si="2">D129</f>
        <v>Ding et al., 2008; doi:10.1016/j.gca.2008.09.006</v>
      </c>
      <c r="E130" s="29" t="s">
        <v>877</v>
      </c>
    </row>
    <row r="131" spans="1:5" ht="14">
      <c r="A131" s="2">
        <v>0.1</v>
      </c>
      <c r="B131" s="2">
        <v>0.08</v>
      </c>
      <c r="D131" s="2" t="str">
        <f t="shared" si="2"/>
        <v>Ding et al., 2008; doi:10.1016/j.gca.2008.09.006</v>
      </c>
      <c r="E131" s="29" t="s">
        <v>877</v>
      </c>
    </row>
    <row r="132" spans="1:5" ht="14">
      <c r="A132" s="2">
        <v>-0.06</v>
      </c>
      <c r="B132" s="2">
        <v>0.06</v>
      </c>
      <c r="D132" s="2" t="str">
        <f t="shared" si="2"/>
        <v>Ding et al., 2008; doi:10.1016/j.gca.2008.09.006</v>
      </c>
      <c r="E132" s="29" t="s">
        <v>877</v>
      </c>
    </row>
    <row r="133" spans="1:5" ht="14">
      <c r="A133" s="2">
        <v>-1.33</v>
      </c>
      <c r="B133" s="2">
        <v>0.05</v>
      </c>
      <c r="D133" s="2" t="str">
        <f t="shared" si="2"/>
        <v>Ding et al., 2008; doi:10.1016/j.gca.2008.09.006</v>
      </c>
      <c r="E133" s="29" t="s">
        <v>877</v>
      </c>
    </row>
    <row r="134" spans="1:5" ht="14">
      <c r="A134" s="2">
        <v>0.7</v>
      </c>
      <c r="B134" s="2">
        <v>0.1</v>
      </c>
      <c r="D134" s="2" t="str">
        <f t="shared" si="2"/>
        <v>Ding et al., 2008; doi:10.1016/j.gca.2008.09.006</v>
      </c>
      <c r="E134" s="29" t="s">
        <v>882</v>
      </c>
    </row>
    <row r="135" spans="1:5" ht="14">
      <c r="A135" s="2">
        <v>-1.9</v>
      </c>
      <c r="B135" s="2">
        <v>0.17</v>
      </c>
      <c r="D135" s="2" t="str">
        <f t="shared" si="2"/>
        <v>Ding et al., 2008; doi:10.1016/j.gca.2008.09.006</v>
      </c>
      <c r="E135" s="29" t="s">
        <v>882</v>
      </c>
    </row>
    <row r="136" spans="1:5" ht="14">
      <c r="A136" s="2">
        <v>-1.63</v>
      </c>
      <c r="B136" s="2">
        <v>0.05</v>
      </c>
      <c r="D136" s="2" t="str">
        <f t="shared" si="2"/>
        <v>Ding et al., 2008; doi:10.1016/j.gca.2008.09.006</v>
      </c>
      <c r="E136" s="29" t="s">
        <v>882</v>
      </c>
    </row>
    <row r="137" spans="1:5" ht="14">
      <c r="A137" s="2">
        <v>-1.83</v>
      </c>
      <c r="B137" s="2">
        <v>0.21</v>
      </c>
      <c r="D137" s="2" t="str">
        <f t="shared" si="2"/>
        <v>Ding et al., 2008; doi:10.1016/j.gca.2008.09.006</v>
      </c>
      <c r="E137" s="29" t="s">
        <v>882</v>
      </c>
    </row>
    <row r="138" spans="1:5" ht="14">
      <c r="A138" s="2">
        <v>-1.98</v>
      </c>
      <c r="B138" s="2">
        <v>0.24</v>
      </c>
      <c r="D138" s="2" t="str">
        <f t="shared" si="2"/>
        <v>Ding et al., 2008; doi:10.1016/j.gca.2008.09.006</v>
      </c>
      <c r="E138" s="29" t="s">
        <v>882</v>
      </c>
    </row>
    <row r="139" spans="1:5" ht="14">
      <c r="A139" s="2">
        <v>-1</v>
      </c>
      <c r="B139" s="2">
        <v>0.08</v>
      </c>
      <c r="D139" s="2" t="str">
        <f t="shared" si="2"/>
        <v>Ding et al., 2008; doi:10.1016/j.gca.2008.09.006</v>
      </c>
      <c r="E139" s="29" t="s">
        <v>883</v>
      </c>
    </row>
    <row r="140" spans="1:5" ht="14">
      <c r="A140" s="2">
        <v>-0.16</v>
      </c>
      <c r="B140" s="2">
        <v>0.13</v>
      </c>
      <c r="D140" s="2" t="str">
        <f t="shared" si="2"/>
        <v>Ding et al., 2008; doi:10.1016/j.gca.2008.09.006</v>
      </c>
      <c r="E140" s="29" t="s">
        <v>883</v>
      </c>
    </row>
    <row r="141" spans="1:5" ht="12.5">
      <c r="A141" s="2">
        <v>0.95</v>
      </c>
      <c r="B141" s="2">
        <v>0.06</v>
      </c>
      <c r="D141" s="2" t="str">
        <f t="shared" si="2"/>
        <v>Ding et al., 2008; doi:10.1016/j.gca.2008.09.006</v>
      </c>
      <c r="E141" s="2" t="s">
        <v>879</v>
      </c>
    </row>
    <row r="142" spans="1:5" ht="12.5">
      <c r="A142" s="2">
        <v>1.24</v>
      </c>
      <c r="B142" s="2">
        <v>0.13</v>
      </c>
      <c r="D142" s="2" t="str">
        <f t="shared" si="2"/>
        <v>Ding et al., 2008; doi:10.1016/j.gca.2008.09.006</v>
      </c>
      <c r="E142" s="2" t="s">
        <v>879</v>
      </c>
    </row>
    <row r="143" spans="1:5" ht="12.5">
      <c r="A143" s="2">
        <v>2.21</v>
      </c>
      <c r="B143" s="2">
        <v>0.43</v>
      </c>
      <c r="D143" s="2" t="str">
        <f t="shared" si="2"/>
        <v>Ding et al., 2008; doi:10.1016/j.gca.2008.09.006</v>
      </c>
      <c r="E143" s="2" t="s">
        <v>880</v>
      </c>
    </row>
    <row r="144" spans="1:5" ht="12.5">
      <c r="A144" s="2">
        <v>1.8</v>
      </c>
      <c r="B144" s="2">
        <v>0.1</v>
      </c>
      <c r="D144" s="2" t="str">
        <f t="shared" si="2"/>
        <v>Ding et al., 2008; doi:10.1016/j.gca.2008.09.006</v>
      </c>
      <c r="E144" s="2" t="str">
        <f>E143</f>
        <v>Rice plant, grains</v>
      </c>
    </row>
    <row r="145" spans="1:5" ht="12.5">
      <c r="A145" s="2">
        <v>0.8</v>
      </c>
      <c r="B145" s="2">
        <v>0.1</v>
      </c>
      <c r="D145" s="2" t="s">
        <v>884</v>
      </c>
      <c r="E145" s="2" t="s">
        <v>885</v>
      </c>
    </row>
    <row r="146" spans="1:5" ht="12.5">
      <c r="A146" s="2">
        <v>0</v>
      </c>
      <c r="B146" s="2">
        <f t="shared" ref="B146:B165" si="3">B145</f>
        <v>0.1</v>
      </c>
      <c r="D146" s="2" t="str">
        <f t="shared" ref="D146:D172" si="4">D145</f>
        <v>Ding et al. 2009, doi:10.1016/j.gca.2008.01.008</v>
      </c>
      <c r="E146" s="2" t="s">
        <v>885</v>
      </c>
    </row>
    <row r="147" spans="1:5" ht="12.5">
      <c r="A147" s="2">
        <v>0.4</v>
      </c>
      <c r="B147" s="2">
        <f t="shared" si="3"/>
        <v>0.1</v>
      </c>
      <c r="D147" s="2" t="str">
        <f t="shared" si="4"/>
        <v>Ding et al. 2009, doi:10.1016/j.gca.2008.01.008</v>
      </c>
      <c r="E147" s="2" t="s">
        <v>885</v>
      </c>
    </row>
    <row r="148" spans="1:5" ht="12.5">
      <c r="A148" s="2">
        <v>-0.3</v>
      </c>
      <c r="B148" s="2">
        <f t="shared" si="3"/>
        <v>0.1</v>
      </c>
      <c r="D148" s="2" t="str">
        <f t="shared" si="4"/>
        <v>Ding et al. 2009, doi:10.1016/j.gca.2008.01.008</v>
      </c>
      <c r="E148" s="2" t="s">
        <v>885</v>
      </c>
    </row>
    <row r="149" spans="1:5" ht="12.5">
      <c r="A149" s="2">
        <v>-0.2</v>
      </c>
      <c r="B149" s="2">
        <f t="shared" si="3"/>
        <v>0.1</v>
      </c>
      <c r="D149" s="2" t="str">
        <f t="shared" si="4"/>
        <v>Ding et al. 2009, doi:10.1016/j.gca.2008.01.008</v>
      </c>
      <c r="E149" s="2" t="s">
        <v>885</v>
      </c>
    </row>
    <row r="150" spans="1:5" ht="12.5">
      <c r="A150" s="2">
        <v>-1.2</v>
      </c>
      <c r="B150" s="2">
        <f t="shared" si="3"/>
        <v>0.1</v>
      </c>
      <c r="D150" s="2" t="str">
        <f t="shared" si="4"/>
        <v>Ding et al. 2009, doi:10.1016/j.gca.2008.01.008</v>
      </c>
      <c r="E150" s="2" t="s">
        <v>885</v>
      </c>
    </row>
    <row r="151" spans="1:5" ht="12.5">
      <c r="A151" s="2">
        <v>-1.5</v>
      </c>
      <c r="B151" s="2">
        <f t="shared" si="3"/>
        <v>0.1</v>
      </c>
      <c r="D151" s="2" t="str">
        <f t="shared" si="4"/>
        <v>Ding et al. 2009, doi:10.1016/j.gca.2008.01.008</v>
      </c>
      <c r="E151" s="2" t="s">
        <v>885</v>
      </c>
    </row>
    <row r="152" spans="1:5" ht="12.5">
      <c r="A152" s="2">
        <v>-0.3</v>
      </c>
      <c r="B152" s="2">
        <f t="shared" si="3"/>
        <v>0.1</v>
      </c>
      <c r="D152" s="2" t="str">
        <f t="shared" si="4"/>
        <v>Ding et al. 2009, doi:10.1016/j.gca.2008.01.008</v>
      </c>
      <c r="E152" s="2" t="s">
        <v>886</v>
      </c>
    </row>
    <row r="153" spans="1:5" ht="12.5">
      <c r="A153" s="2">
        <v>-1.4</v>
      </c>
      <c r="B153" s="2">
        <f t="shared" si="3"/>
        <v>0.1</v>
      </c>
      <c r="D153" s="2" t="str">
        <f t="shared" si="4"/>
        <v>Ding et al. 2009, doi:10.1016/j.gca.2008.01.008</v>
      </c>
      <c r="E153" s="2" t="s">
        <v>886</v>
      </c>
    </row>
    <row r="154" spans="1:5" ht="12.5">
      <c r="A154" s="2">
        <v>-1</v>
      </c>
      <c r="B154" s="2">
        <f t="shared" si="3"/>
        <v>0.1</v>
      </c>
      <c r="D154" s="2" t="str">
        <f t="shared" si="4"/>
        <v>Ding et al. 2009, doi:10.1016/j.gca.2008.01.008</v>
      </c>
      <c r="E154" s="2" t="s">
        <v>886</v>
      </c>
    </row>
    <row r="155" spans="1:5" ht="12.5">
      <c r="A155" s="2">
        <v>-2.2000000000000002</v>
      </c>
      <c r="B155" s="2">
        <f t="shared" si="3"/>
        <v>0.1</v>
      </c>
      <c r="D155" s="2" t="str">
        <f t="shared" si="4"/>
        <v>Ding et al. 2009, doi:10.1016/j.gca.2008.01.008</v>
      </c>
      <c r="E155" s="2" t="s">
        <v>886</v>
      </c>
    </row>
    <row r="156" spans="1:5" ht="12.5">
      <c r="A156" s="2">
        <v>-0.6</v>
      </c>
      <c r="B156" s="2">
        <f t="shared" si="3"/>
        <v>0.1</v>
      </c>
      <c r="D156" s="2" t="str">
        <f t="shared" si="4"/>
        <v>Ding et al. 2009, doi:10.1016/j.gca.2008.01.008</v>
      </c>
      <c r="E156" s="2" t="s">
        <v>886</v>
      </c>
    </row>
    <row r="157" spans="1:5" ht="12.5">
      <c r="A157" s="2">
        <v>-2.2999999999999998</v>
      </c>
      <c r="B157" s="2">
        <f t="shared" si="3"/>
        <v>0.1</v>
      </c>
      <c r="D157" s="2" t="str">
        <f t="shared" si="4"/>
        <v>Ding et al. 2009, doi:10.1016/j.gca.2008.01.008</v>
      </c>
      <c r="E157" s="2" t="s">
        <v>886</v>
      </c>
    </row>
    <row r="158" spans="1:5" ht="12.5">
      <c r="A158" s="2">
        <v>-2</v>
      </c>
      <c r="B158" s="2">
        <f t="shared" si="3"/>
        <v>0.1</v>
      </c>
      <c r="D158" s="2" t="str">
        <f t="shared" si="4"/>
        <v>Ding et al. 2009, doi:10.1016/j.gca.2008.01.008</v>
      </c>
      <c r="E158" s="2" t="s">
        <v>886</v>
      </c>
    </row>
    <row r="159" spans="1:5" ht="12.5">
      <c r="A159" s="2">
        <v>0.1</v>
      </c>
      <c r="B159" s="2">
        <f t="shared" si="3"/>
        <v>0.1</v>
      </c>
      <c r="D159" s="2" t="str">
        <f t="shared" si="4"/>
        <v>Ding et al. 2009, doi:10.1016/j.gca.2008.01.008</v>
      </c>
      <c r="E159" s="2" t="s">
        <v>887</v>
      </c>
    </row>
    <row r="160" spans="1:5" ht="12.5">
      <c r="A160" s="2">
        <v>-1.1000000000000001</v>
      </c>
      <c r="B160" s="2">
        <f t="shared" si="3"/>
        <v>0.1</v>
      </c>
      <c r="D160" s="2" t="str">
        <f t="shared" si="4"/>
        <v>Ding et al. 2009, doi:10.1016/j.gca.2008.01.008</v>
      </c>
      <c r="E160" s="2" t="s">
        <v>887</v>
      </c>
    </row>
    <row r="161" spans="1:6" ht="12.5">
      <c r="A161" s="2">
        <v>-0.7</v>
      </c>
      <c r="B161" s="2">
        <f t="shared" si="3"/>
        <v>0.1</v>
      </c>
      <c r="D161" s="2" t="str">
        <f t="shared" si="4"/>
        <v>Ding et al. 2009, doi:10.1016/j.gca.2008.01.008</v>
      </c>
      <c r="E161" s="2" t="s">
        <v>887</v>
      </c>
    </row>
    <row r="162" spans="1:6" ht="12.5">
      <c r="A162" s="2">
        <v>-1.6</v>
      </c>
      <c r="B162" s="2">
        <f t="shared" si="3"/>
        <v>0.1</v>
      </c>
      <c r="D162" s="2" t="str">
        <f t="shared" si="4"/>
        <v>Ding et al. 2009, doi:10.1016/j.gca.2008.01.008</v>
      </c>
      <c r="E162" s="2" t="s">
        <v>887</v>
      </c>
    </row>
    <row r="163" spans="1:6" ht="12.5">
      <c r="A163" s="2">
        <v>-0.4</v>
      </c>
      <c r="B163" s="2">
        <f t="shared" si="3"/>
        <v>0.1</v>
      </c>
      <c r="D163" s="2" t="str">
        <f t="shared" si="4"/>
        <v>Ding et al. 2009, doi:10.1016/j.gca.2008.01.008</v>
      </c>
      <c r="E163" s="2" t="s">
        <v>887</v>
      </c>
    </row>
    <row r="164" spans="1:6" ht="12.5">
      <c r="A164" s="2">
        <v>-1.9</v>
      </c>
      <c r="B164" s="2">
        <f t="shared" si="3"/>
        <v>0.1</v>
      </c>
      <c r="D164" s="2" t="str">
        <f t="shared" si="4"/>
        <v>Ding et al. 2009, doi:10.1016/j.gca.2008.01.008</v>
      </c>
      <c r="E164" s="2" t="s">
        <v>887</v>
      </c>
    </row>
    <row r="165" spans="1:6" ht="12.5">
      <c r="A165" s="2">
        <v>-1.8</v>
      </c>
      <c r="B165" s="2">
        <f t="shared" si="3"/>
        <v>0.1</v>
      </c>
      <c r="D165" s="2" t="str">
        <f t="shared" si="4"/>
        <v>Ding et al. 2009, doi:10.1016/j.gca.2008.01.008</v>
      </c>
      <c r="E165" s="2" t="s">
        <v>887</v>
      </c>
    </row>
    <row r="166" spans="1:6" ht="12.5">
      <c r="A166" s="2">
        <v>1.8</v>
      </c>
      <c r="B166" s="2">
        <v>0.1</v>
      </c>
      <c r="D166" s="2" t="str">
        <f t="shared" si="4"/>
        <v>Ding et al. 2009, doi:10.1016/j.gca.2008.01.008</v>
      </c>
      <c r="E166" s="2" t="s">
        <v>888</v>
      </c>
    </row>
    <row r="167" spans="1:6" ht="12.5">
      <c r="A167" s="2">
        <v>1.3</v>
      </c>
      <c r="B167" s="2">
        <v>0.1</v>
      </c>
      <c r="D167" s="2" t="str">
        <f t="shared" si="4"/>
        <v>Ding et al. 2009, doi:10.1016/j.gca.2008.01.008</v>
      </c>
      <c r="E167" s="2" t="s">
        <v>888</v>
      </c>
    </row>
    <row r="168" spans="1:6" ht="12.5">
      <c r="A168" s="2">
        <v>1.4</v>
      </c>
      <c r="B168" s="2">
        <v>0.1</v>
      </c>
      <c r="D168" s="2" t="str">
        <f t="shared" si="4"/>
        <v>Ding et al. 2009, doi:10.1016/j.gca.2008.01.008</v>
      </c>
      <c r="E168" s="2" t="s">
        <v>888</v>
      </c>
    </row>
    <row r="169" spans="1:6" ht="12.5">
      <c r="A169" s="2">
        <v>1.1000000000000001</v>
      </c>
      <c r="B169" s="2">
        <v>0.1</v>
      </c>
      <c r="D169" s="2" t="str">
        <f t="shared" si="4"/>
        <v>Ding et al. 2009, doi:10.1016/j.gca.2008.01.008</v>
      </c>
      <c r="E169" s="2" t="s">
        <v>888</v>
      </c>
    </row>
    <row r="170" spans="1:6" ht="12.5">
      <c r="A170" s="2">
        <v>0.4</v>
      </c>
      <c r="B170" s="2">
        <v>0.1</v>
      </c>
      <c r="D170" s="2" t="str">
        <f t="shared" si="4"/>
        <v>Ding et al. 2009, doi:10.1016/j.gca.2008.01.008</v>
      </c>
      <c r="E170" s="2" t="s">
        <v>888</v>
      </c>
    </row>
    <row r="171" spans="1:6" ht="12.5">
      <c r="A171" s="2">
        <v>0.1</v>
      </c>
      <c r="B171" s="2">
        <v>0.1</v>
      </c>
      <c r="D171" s="2" t="str">
        <f t="shared" si="4"/>
        <v>Ding et al. 2009, doi:10.1016/j.gca.2008.01.008</v>
      </c>
      <c r="E171" s="2" t="s">
        <v>888</v>
      </c>
    </row>
    <row r="172" spans="1:6" ht="12.5">
      <c r="A172" s="2">
        <v>-0.5</v>
      </c>
      <c r="B172" s="2">
        <v>0.1</v>
      </c>
      <c r="D172" s="2" t="str">
        <f t="shared" si="4"/>
        <v>Ding et al. 2009, doi:10.1016/j.gca.2008.01.008</v>
      </c>
      <c r="E172" s="2" t="s">
        <v>888</v>
      </c>
    </row>
    <row r="173" spans="1:6" ht="12.5">
      <c r="A173" s="2">
        <v>-1.4</v>
      </c>
      <c r="B173" s="2">
        <v>0.04</v>
      </c>
      <c r="C173" s="2" t="s">
        <v>889</v>
      </c>
      <c r="D173" s="61" t="s">
        <v>890</v>
      </c>
      <c r="E173" s="2" t="s">
        <v>891</v>
      </c>
      <c r="F173" s="2" t="s">
        <v>892</v>
      </c>
    </row>
    <row r="174" spans="1:6" ht="12.5">
      <c r="A174" s="2">
        <v>-1</v>
      </c>
      <c r="B174" s="2">
        <v>0.04</v>
      </c>
      <c r="C174" s="2" t="str">
        <f t="shared" ref="C174:D174" si="5">C173</f>
        <v>2?</v>
      </c>
      <c r="D174" s="2" t="str">
        <f t="shared" si="5"/>
        <v>Sun et al., 2017; 2017,https://doi.org/10.1080/00032719.2017.1295460</v>
      </c>
      <c r="E174" s="2" t="s">
        <v>893</v>
      </c>
      <c r="F174" s="2" t="s">
        <v>892</v>
      </c>
    </row>
    <row r="175" spans="1:6" ht="12.5">
      <c r="A175" s="2">
        <v>-1.1000000000000001</v>
      </c>
      <c r="B175" s="2">
        <v>0.04</v>
      </c>
      <c r="C175" s="2" t="str">
        <f t="shared" ref="C175:D175" si="6">C174</f>
        <v>2?</v>
      </c>
      <c r="D175" s="2" t="str">
        <f t="shared" si="6"/>
        <v>Sun et al., 2017; 2017,https://doi.org/10.1080/00032719.2017.1295460</v>
      </c>
      <c r="E175" s="2" t="s">
        <v>894</v>
      </c>
      <c r="F175" s="2" t="s">
        <v>892</v>
      </c>
    </row>
    <row r="176" spans="1:6" ht="12.5">
      <c r="A176" s="2">
        <v>-1.5</v>
      </c>
      <c r="B176" s="2">
        <v>0.05</v>
      </c>
      <c r="C176" s="2" t="str">
        <f t="shared" ref="C176:D176" si="7">C175</f>
        <v>2?</v>
      </c>
      <c r="D176" s="2" t="str">
        <f t="shared" si="7"/>
        <v>Sun et al., 2017; 2017,https://doi.org/10.1080/00032719.2017.1295460</v>
      </c>
      <c r="E176" s="2" t="s">
        <v>895</v>
      </c>
      <c r="F176" s="2" t="s">
        <v>892</v>
      </c>
    </row>
    <row r="177" spans="1:6" ht="12.5">
      <c r="A177" s="2">
        <v>-0.7</v>
      </c>
      <c r="B177" s="2">
        <v>0.03</v>
      </c>
      <c r="C177" s="2" t="str">
        <f t="shared" ref="C177:D177" si="8">C176</f>
        <v>2?</v>
      </c>
      <c r="D177" s="2" t="str">
        <f t="shared" si="8"/>
        <v>Sun et al., 2017; 2017,https://doi.org/10.1080/00032719.2017.1295460</v>
      </c>
      <c r="E177" s="2" t="s">
        <v>896</v>
      </c>
      <c r="F177" s="2" t="s">
        <v>892</v>
      </c>
    </row>
    <row r="178" spans="1:6" ht="12.5">
      <c r="A178" s="2">
        <v>-2.7</v>
      </c>
      <c r="B178" s="2">
        <v>0.05</v>
      </c>
      <c r="C178" s="2" t="str">
        <f t="shared" ref="C178:D178" si="9">C177</f>
        <v>2?</v>
      </c>
      <c r="D178" s="2" t="str">
        <f t="shared" si="9"/>
        <v>Sun et al., 2017; 2017,https://doi.org/10.1080/00032719.2017.1295460</v>
      </c>
      <c r="E178" s="2" t="s">
        <v>891</v>
      </c>
      <c r="F178" s="2" t="s">
        <v>897</v>
      </c>
    </row>
    <row r="179" spans="1:6" ht="12.5">
      <c r="A179" s="2">
        <v>-2.6</v>
      </c>
      <c r="B179" s="2">
        <v>0.05</v>
      </c>
      <c r="C179" s="2" t="str">
        <f t="shared" ref="C179:D179" si="10">C178</f>
        <v>2?</v>
      </c>
      <c r="D179" s="2" t="str">
        <f t="shared" si="10"/>
        <v>Sun et al., 2017; 2017,https://doi.org/10.1080/00032719.2017.1295460</v>
      </c>
      <c r="E179" s="2" t="s">
        <v>893</v>
      </c>
      <c r="F179" s="2" t="s">
        <v>897</v>
      </c>
    </row>
    <row r="180" spans="1:6" ht="12.5">
      <c r="A180" s="2">
        <v>-2.4</v>
      </c>
      <c r="B180" s="2">
        <v>0.04</v>
      </c>
      <c r="C180" s="2" t="str">
        <f t="shared" ref="C180:D180" si="11">C179</f>
        <v>2?</v>
      </c>
      <c r="D180" s="2" t="str">
        <f t="shared" si="11"/>
        <v>Sun et al., 2017; 2017,https://doi.org/10.1080/00032719.2017.1295460</v>
      </c>
      <c r="E180" s="2" t="s">
        <v>894</v>
      </c>
      <c r="F180" s="2" t="s">
        <v>897</v>
      </c>
    </row>
    <row r="181" spans="1:6" ht="12.5">
      <c r="A181" s="2">
        <v>-2</v>
      </c>
      <c r="B181" s="2">
        <v>0.04</v>
      </c>
      <c r="C181" s="2" t="str">
        <f t="shared" ref="C181:D181" si="12">C180</f>
        <v>2?</v>
      </c>
      <c r="D181" s="2" t="str">
        <f t="shared" si="12"/>
        <v>Sun et al., 2017; 2017,https://doi.org/10.1080/00032719.2017.1295460</v>
      </c>
      <c r="E181" s="2" t="s">
        <v>895</v>
      </c>
      <c r="F181" s="2" t="s">
        <v>897</v>
      </c>
    </row>
    <row r="182" spans="1:6" ht="12.5">
      <c r="A182" s="2">
        <v>-1.4</v>
      </c>
      <c r="B182" s="2">
        <v>0.04</v>
      </c>
      <c r="C182" s="2" t="str">
        <f t="shared" ref="C182:D182" si="13">C181</f>
        <v>2?</v>
      </c>
      <c r="D182" s="2" t="str">
        <f t="shared" si="13"/>
        <v>Sun et al., 2017; 2017,https://doi.org/10.1080/00032719.2017.1295460</v>
      </c>
      <c r="E182" s="2" t="s">
        <v>896</v>
      </c>
      <c r="F182" s="2" t="s">
        <v>897</v>
      </c>
    </row>
    <row r="183" spans="1:6" ht="12.5">
      <c r="A183" s="2">
        <v>-1.9</v>
      </c>
      <c r="B183" s="2">
        <v>0.04</v>
      </c>
      <c r="C183" s="2" t="str">
        <f t="shared" ref="C183:D183" si="14">C182</f>
        <v>2?</v>
      </c>
      <c r="D183" s="2" t="str">
        <f t="shared" si="14"/>
        <v>Sun et al., 2017; 2017,https://doi.org/10.1080/00032719.2017.1295460</v>
      </c>
      <c r="E183" s="2" t="s">
        <v>891</v>
      </c>
      <c r="F183" s="2" t="s">
        <v>898</v>
      </c>
    </row>
    <row r="184" spans="1:6" ht="12.5">
      <c r="A184" s="2">
        <v>-1.4</v>
      </c>
      <c r="B184" s="2">
        <v>0.05</v>
      </c>
      <c r="C184" s="2" t="str">
        <f t="shared" ref="C184:D184" si="15">C183</f>
        <v>2?</v>
      </c>
      <c r="D184" s="2" t="str">
        <f t="shared" si="15"/>
        <v>Sun et al., 2017; 2017,https://doi.org/10.1080/00032719.2017.1295460</v>
      </c>
      <c r="E184" s="2" t="s">
        <v>893</v>
      </c>
      <c r="F184" s="2" t="s">
        <v>898</v>
      </c>
    </row>
    <row r="185" spans="1:6" ht="12.5">
      <c r="A185" s="2">
        <v>-2</v>
      </c>
      <c r="B185" s="2">
        <v>0.05</v>
      </c>
      <c r="C185" s="2" t="str">
        <f t="shared" ref="C185:D185" si="16">C184</f>
        <v>2?</v>
      </c>
      <c r="D185" s="2" t="str">
        <f t="shared" si="16"/>
        <v>Sun et al., 2017; 2017,https://doi.org/10.1080/00032719.2017.1295460</v>
      </c>
      <c r="E185" s="2" t="s">
        <v>894</v>
      </c>
      <c r="F185" s="2" t="s">
        <v>898</v>
      </c>
    </row>
    <row r="186" spans="1:6" ht="12.5">
      <c r="A186" s="2">
        <v>-1.6</v>
      </c>
      <c r="B186" s="2">
        <v>0.04</v>
      </c>
      <c r="C186" s="2" t="str">
        <f t="shared" ref="C186:D186" si="17">C185</f>
        <v>2?</v>
      </c>
      <c r="D186" s="2" t="str">
        <f t="shared" si="17"/>
        <v>Sun et al., 2017; 2017,https://doi.org/10.1080/00032719.2017.1295460</v>
      </c>
      <c r="E186" s="2" t="s">
        <v>895</v>
      </c>
      <c r="F186" s="2" t="s">
        <v>898</v>
      </c>
    </row>
    <row r="187" spans="1:6" ht="12.5">
      <c r="A187" s="2">
        <v>-1</v>
      </c>
      <c r="B187" s="2">
        <v>0.03</v>
      </c>
      <c r="C187" s="2" t="str">
        <f t="shared" ref="C187:D187" si="18">C186</f>
        <v>2?</v>
      </c>
      <c r="D187" s="2" t="str">
        <f t="shared" si="18"/>
        <v>Sun et al., 2017; 2017,https://doi.org/10.1080/00032719.2017.1295460</v>
      </c>
      <c r="E187" s="2" t="s">
        <v>896</v>
      </c>
      <c r="F187" s="2" t="s">
        <v>898</v>
      </c>
    </row>
    <row r="188" spans="1:6" ht="12.5">
      <c r="A188" s="2">
        <v>-1.3</v>
      </c>
      <c r="B188" s="2">
        <v>0.04</v>
      </c>
      <c r="C188" s="2" t="str">
        <f t="shared" ref="C188:D188" si="19">C187</f>
        <v>2?</v>
      </c>
      <c r="D188" s="2" t="str">
        <f t="shared" si="19"/>
        <v>Sun et al., 2017; 2017,https://doi.org/10.1080/00032719.2017.1295460</v>
      </c>
      <c r="E188" s="2" t="s">
        <v>891</v>
      </c>
      <c r="F188" s="2" t="s">
        <v>899</v>
      </c>
    </row>
    <row r="189" spans="1:6" ht="12.5">
      <c r="A189" s="2">
        <v>-1.2</v>
      </c>
      <c r="B189" s="2">
        <v>0.04</v>
      </c>
      <c r="C189" s="2" t="str">
        <f t="shared" ref="C189:D189" si="20">C188</f>
        <v>2?</v>
      </c>
      <c r="D189" s="2" t="str">
        <f t="shared" si="20"/>
        <v>Sun et al., 2017; 2017,https://doi.org/10.1080/00032719.2017.1295460</v>
      </c>
      <c r="E189" s="2" t="s">
        <v>893</v>
      </c>
      <c r="F189" s="2" t="s">
        <v>899</v>
      </c>
    </row>
    <row r="190" spans="1:6" ht="12.5">
      <c r="A190" s="2">
        <v>-1.6</v>
      </c>
      <c r="B190" s="2">
        <v>0.04</v>
      </c>
      <c r="C190" s="2" t="str">
        <f t="shared" ref="C190:D190" si="21">C189</f>
        <v>2?</v>
      </c>
      <c r="D190" s="2" t="str">
        <f t="shared" si="21"/>
        <v>Sun et al., 2017; 2017,https://doi.org/10.1080/00032719.2017.1295460</v>
      </c>
      <c r="E190" s="2" t="s">
        <v>894</v>
      </c>
      <c r="F190" s="2" t="s">
        <v>899</v>
      </c>
    </row>
    <row r="191" spans="1:6" ht="12.5">
      <c r="A191" s="2">
        <v>-1.1000000000000001</v>
      </c>
      <c r="B191" s="2">
        <v>0.03</v>
      </c>
      <c r="C191" s="2" t="str">
        <f t="shared" ref="C191:D191" si="22">C190</f>
        <v>2?</v>
      </c>
      <c r="D191" s="2" t="str">
        <f t="shared" si="22"/>
        <v>Sun et al., 2017; 2017,https://doi.org/10.1080/00032719.2017.1295460</v>
      </c>
      <c r="E191" s="2" t="s">
        <v>895</v>
      </c>
      <c r="F191" s="2" t="s">
        <v>899</v>
      </c>
    </row>
    <row r="192" spans="1:6" ht="12.5">
      <c r="A192" s="2">
        <v>-0.8</v>
      </c>
      <c r="B192" s="2">
        <v>0.01</v>
      </c>
      <c r="C192" s="2" t="str">
        <f t="shared" ref="C192:D192" si="23">C191</f>
        <v>2?</v>
      </c>
      <c r="D192" s="2" t="str">
        <f t="shared" si="23"/>
        <v>Sun et al., 2017; 2017,https://doi.org/10.1080/00032719.2017.1295460</v>
      </c>
      <c r="E192" s="2" t="s">
        <v>896</v>
      </c>
      <c r="F192" s="2" t="s">
        <v>899</v>
      </c>
    </row>
    <row r="193" spans="1:6" ht="12.5">
      <c r="A193" s="2">
        <v>0.4</v>
      </c>
      <c r="B193" s="2">
        <v>0.02</v>
      </c>
      <c r="C193" s="2" t="str">
        <f t="shared" ref="C193:D193" si="24">C192</f>
        <v>2?</v>
      </c>
      <c r="D193" s="2" t="str">
        <f t="shared" si="24"/>
        <v>Sun et al., 2017; 2017,https://doi.org/10.1080/00032719.2017.1295460</v>
      </c>
      <c r="E193" s="2" t="s">
        <v>891</v>
      </c>
      <c r="F193" s="2" t="s">
        <v>900</v>
      </c>
    </row>
    <row r="194" spans="1:6" ht="12.5">
      <c r="A194" s="2">
        <v>-0.5</v>
      </c>
      <c r="B194" s="2">
        <v>0.03</v>
      </c>
      <c r="C194" s="2" t="str">
        <f t="shared" ref="C194:D194" si="25">C193</f>
        <v>2?</v>
      </c>
      <c r="D194" s="2" t="str">
        <f t="shared" si="25"/>
        <v>Sun et al., 2017; 2017,https://doi.org/10.1080/00032719.2017.1295460</v>
      </c>
      <c r="E194" s="2" t="s">
        <v>893</v>
      </c>
      <c r="F194" s="2" t="s">
        <v>900</v>
      </c>
    </row>
    <row r="195" spans="1:6" ht="12.5">
      <c r="A195" s="2">
        <v>-0.2</v>
      </c>
      <c r="B195" s="2">
        <v>0.01</v>
      </c>
      <c r="C195" s="2" t="str">
        <f t="shared" ref="C195:D195" si="26">C194</f>
        <v>2?</v>
      </c>
      <c r="D195" s="2" t="str">
        <f t="shared" si="26"/>
        <v>Sun et al., 2017; 2017,https://doi.org/10.1080/00032719.2017.1295460</v>
      </c>
      <c r="E195" s="2" t="s">
        <v>894</v>
      </c>
      <c r="F195" s="2" t="s">
        <v>900</v>
      </c>
    </row>
    <row r="196" spans="1:6" ht="12.5">
      <c r="A196" s="2">
        <v>0</v>
      </c>
      <c r="B196" s="2">
        <v>0.02</v>
      </c>
      <c r="C196" s="2" t="str">
        <f t="shared" ref="C196:D196" si="27">C195</f>
        <v>2?</v>
      </c>
      <c r="D196" s="2" t="str">
        <f t="shared" si="27"/>
        <v>Sun et al., 2017; 2017,https://doi.org/10.1080/00032719.2017.1295460</v>
      </c>
      <c r="E196" s="2" t="s">
        <v>895</v>
      </c>
      <c r="F196" s="2" t="s">
        <v>900</v>
      </c>
    </row>
    <row r="197" spans="1:6" ht="12.5">
      <c r="A197" s="2">
        <v>-0.4</v>
      </c>
      <c r="B197" s="2">
        <v>0.03</v>
      </c>
      <c r="C197" s="2" t="str">
        <f t="shared" ref="C197:D197" si="28">C196</f>
        <v>2?</v>
      </c>
      <c r="D197" s="2" t="str">
        <f t="shared" si="28"/>
        <v>Sun et al., 2017; 2017,https://doi.org/10.1080/00032719.2017.1295460</v>
      </c>
      <c r="E197" s="2" t="s">
        <v>896</v>
      </c>
      <c r="F197" s="2" t="s">
        <v>900</v>
      </c>
    </row>
    <row r="198" spans="1:6" ht="12.5">
      <c r="A198" s="2">
        <v>1.1000000000000001</v>
      </c>
      <c r="B198" s="2">
        <v>0.05</v>
      </c>
      <c r="C198" s="2" t="str">
        <f t="shared" ref="C198:D198" si="29">C197</f>
        <v>2?</v>
      </c>
      <c r="D198" s="2" t="str">
        <f t="shared" si="29"/>
        <v>Sun et al., 2017; 2017,https://doi.org/10.1080/00032719.2017.1295460</v>
      </c>
      <c r="E198" s="2" t="s">
        <v>891</v>
      </c>
      <c r="F198" s="2" t="s">
        <v>901</v>
      </c>
    </row>
    <row r="199" spans="1:6" ht="12.5">
      <c r="A199" s="2">
        <v>0.6</v>
      </c>
      <c r="B199" s="2">
        <v>0.02</v>
      </c>
      <c r="C199" s="2" t="str">
        <f t="shared" ref="C199:D199" si="30">C198</f>
        <v>2?</v>
      </c>
      <c r="D199" s="2" t="str">
        <f t="shared" si="30"/>
        <v>Sun et al., 2017; 2017,https://doi.org/10.1080/00032719.2017.1295460</v>
      </c>
      <c r="E199" s="2" t="s">
        <v>893</v>
      </c>
      <c r="F199" s="2" t="s">
        <v>901</v>
      </c>
    </row>
    <row r="200" spans="1:6" ht="12.5">
      <c r="A200" s="2">
        <v>0.9</v>
      </c>
      <c r="B200" s="2">
        <v>0.02</v>
      </c>
      <c r="C200" s="2" t="str">
        <f t="shared" ref="C200:D200" si="31">C199</f>
        <v>2?</v>
      </c>
      <c r="D200" s="2" t="str">
        <f t="shared" si="31"/>
        <v>Sun et al., 2017; 2017,https://doi.org/10.1080/00032719.2017.1295460</v>
      </c>
      <c r="E200" s="2" t="s">
        <v>894</v>
      </c>
      <c r="F200" s="2" t="s">
        <v>901</v>
      </c>
    </row>
    <row r="201" spans="1:6" ht="12.5">
      <c r="A201" s="2">
        <v>1.2</v>
      </c>
      <c r="B201" s="2">
        <v>0.03</v>
      </c>
      <c r="C201" s="2" t="str">
        <f t="shared" ref="C201:D201" si="32">C200</f>
        <v>2?</v>
      </c>
      <c r="D201" s="2" t="str">
        <f t="shared" si="32"/>
        <v>Sun et al., 2017; 2017,https://doi.org/10.1080/00032719.2017.1295460</v>
      </c>
      <c r="E201" s="2" t="s">
        <v>895</v>
      </c>
      <c r="F201" s="2" t="s">
        <v>901</v>
      </c>
    </row>
    <row r="202" spans="1:6" ht="12.5">
      <c r="A202" s="2">
        <v>-0.1</v>
      </c>
      <c r="B202" s="2">
        <v>0.02</v>
      </c>
      <c r="C202" s="2" t="str">
        <f t="shared" ref="C202:D202" si="33">C201</f>
        <v>2?</v>
      </c>
      <c r="D202" s="2" t="str">
        <f t="shared" si="33"/>
        <v>Sun et al., 2017; 2017,https://doi.org/10.1080/00032719.2017.1295460</v>
      </c>
      <c r="E202" s="2" t="s">
        <v>896</v>
      </c>
      <c r="F202" s="2" t="s">
        <v>901</v>
      </c>
    </row>
    <row r="203" spans="1:6" ht="12.5">
      <c r="A203" s="2">
        <v>1.5</v>
      </c>
      <c r="B203" s="2">
        <v>0.04</v>
      </c>
      <c r="C203" s="2" t="str">
        <f t="shared" ref="C203:D203" si="34">C202</f>
        <v>2?</v>
      </c>
      <c r="D203" s="2" t="str">
        <f t="shared" si="34"/>
        <v>Sun et al., 2017; 2017,https://doi.org/10.1080/00032719.2017.1295460</v>
      </c>
      <c r="E203" s="2" t="s">
        <v>891</v>
      </c>
      <c r="F203" s="2" t="s">
        <v>902</v>
      </c>
    </row>
    <row r="204" spans="1:6" ht="12.5">
      <c r="A204" s="2">
        <v>1.2</v>
      </c>
      <c r="B204" s="2">
        <v>0.05</v>
      </c>
      <c r="C204" s="2" t="str">
        <f t="shared" ref="C204:D204" si="35">C203</f>
        <v>2?</v>
      </c>
      <c r="D204" s="2" t="str">
        <f t="shared" si="35"/>
        <v>Sun et al., 2017; 2017,https://doi.org/10.1080/00032719.2017.1295460</v>
      </c>
      <c r="E204" s="2" t="s">
        <v>893</v>
      </c>
      <c r="F204" s="2" t="s">
        <v>902</v>
      </c>
    </row>
    <row r="205" spans="1:6" ht="12.5">
      <c r="A205" s="2">
        <v>1.3</v>
      </c>
      <c r="B205" s="2">
        <v>0.04</v>
      </c>
      <c r="C205" s="2" t="str">
        <f t="shared" ref="C205:D205" si="36">C204</f>
        <v>2?</v>
      </c>
      <c r="D205" s="2" t="str">
        <f t="shared" si="36"/>
        <v>Sun et al., 2017; 2017,https://doi.org/10.1080/00032719.2017.1295460</v>
      </c>
      <c r="E205" s="2" t="s">
        <v>894</v>
      </c>
      <c r="F205" s="2" t="s">
        <v>902</v>
      </c>
    </row>
    <row r="206" spans="1:6" ht="12.5">
      <c r="A206" s="2">
        <v>1.8</v>
      </c>
      <c r="B206" s="2">
        <v>0.05</v>
      </c>
      <c r="C206" s="2" t="str">
        <f t="shared" ref="C206:D206" si="37">C205</f>
        <v>2?</v>
      </c>
      <c r="D206" s="2" t="str">
        <f t="shared" si="37"/>
        <v>Sun et al., 2017; 2017,https://doi.org/10.1080/00032719.2017.1295460</v>
      </c>
      <c r="E206" s="2" t="s">
        <v>895</v>
      </c>
      <c r="F206" s="2" t="s">
        <v>902</v>
      </c>
    </row>
    <row r="207" spans="1:6" ht="12.5">
      <c r="A207" s="2">
        <v>0.5</v>
      </c>
      <c r="B207" s="2">
        <v>0.02</v>
      </c>
      <c r="C207" s="2" t="str">
        <f t="shared" ref="C207:D207" si="38">C206</f>
        <v>2?</v>
      </c>
      <c r="D207" s="2" t="str">
        <f t="shared" si="38"/>
        <v>Sun et al., 2017; 2017,https://doi.org/10.1080/00032719.2017.1295460</v>
      </c>
      <c r="E207" s="2" t="s">
        <v>896</v>
      </c>
      <c r="F207" s="2" t="s">
        <v>902</v>
      </c>
    </row>
    <row r="208" spans="1:6" ht="12.5">
      <c r="A208" s="2">
        <v>2.5</v>
      </c>
      <c r="B208" s="2">
        <v>0.05</v>
      </c>
      <c r="C208" s="2" t="str">
        <f t="shared" ref="C208:D208" si="39">C207</f>
        <v>2?</v>
      </c>
      <c r="D208" s="2" t="str">
        <f t="shared" si="39"/>
        <v>Sun et al., 2017; 2017,https://doi.org/10.1080/00032719.2017.1295460</v>
      </c>
      <c r="E208" s="2" t="s">
        <v>891</v>
      </c>
      <c r="F208" s="2" t="s">
        <v>903</v>
      </c>
    </row>
    <row r="209" spans="1:6" ht="12.5">
      <c r="A209" s="2">
        <v>2</v>
      </c>
      <c r="B209" s="2">
        <v>0.04</v>
      </c>
      <c r="C209" s="2" t="str">
        <f t="shared" ref="C209:D209" si="40">C208</f>
        <v>2?</v>
      </c>
      <c r="D209" s="2" t="str">
        <f t="shared" si="40"/>
        <v>Sun et al., 2017; 2017,https://doi.org/10.1080/00032719.2017.1295460</v>
      </c>
      <c r="E209" s="2" t="s">
        <v>893</v>
      </c>
      <c r="F209" s="2" t="s">
        <v>903</v>
      </c>
    </row>
    <row r="210" spans="1:6" ht="12.5">
      <c r="A210" s="2">
        <v>1.8</v>
      </c>
      <c r="B210" s="2">
        <v>0.03</v>
      </c>
      <c r="C210" s="2" t="str">
        <f t="shared" ref="C210:D210" si="41">C209</f>
        <v>2?</v>
      </c>
      <c r="D210" s="2" t="str">
        <f t="shared" si="41"/>
        <v>Sun et al., 2017; 2017,https://doi.org/10.1080/00032719.2017.1295460</v>
      </c>
      <c r="E210" s="2" t="s">
        <v>894</v>
      </c>
      <c r="F210" s="2" t="s">
        <v>903</v>
      </c>
    </row>
    <row r="211" spans="1:6" ht="12.5">
      <c r="A211" s="2">
        <v>2.2999999999999998</v>
      </c>
      <c r="B211" s="2">
        <v>0.05</v>
      </c>
      <c r="C211" s="2" t="str">
        <f t="shared" ref="C211:D211" si="42">C210</f>
        <v>2?</v>
      </c>
      <c r="D211" s="2" t="str">
        <f t="shared" si="42"/>
        <v>Sun et al., 2017; 2017,https://doi.org/10.1080/00032719.2017.1295460</v>
      </c>
      <c r="E211" s="2" t="s">
        <v>895</v>
      </c>
      <c r="F211" s="2" t="s">
        <v>903</v>
      </c>
    </row>
    <row r="212" spans="1:6" ht="12.5">
      <c r="A212" s="2">
        <v>1.2</v>
      </c>
      <c r="B212" s="2">
        <v>0.04</v>
      </c>
      <c r="C212" s="2" t="str">
        <f t="shared" ref="C212:D212" si="43">C211</f>
        <v>2?</v>
      </c>
      <c r="D212" s="2" t="str">
        <f t="shared" si="43"/>
        <v>Sun et al., 2017; 2017,https://doi.org/10.1080/00032719.2017.1295460</v>
      </c>
      <c r="E212" s="2" t="s">
        <v>896</v>
      </c>
      <c r="F212" s="2" t="s">
        <v>903</v>
      </c>
    </row>
    <row r="213" spans="1:6" ht="12.5">
      <c r="A213" s="2">
        <v>0.1</v>
      </c>
      <c r="B213" s="2">
        <v>0.05</v>
      </c>
      <c r="C213" s="2" t="str">
        <f t="shared" ref="C213:D213" si="44">C212</f>
        <v>2?</v>
      </c>
      <c r="D213" s="2" t="str">
        <f t="shared" si="44"/>
        <v>Sun et al., 2017; 2017,https://doi.org/10.1080/00032719.2017.1295460</v>
      </c>
      <c r="E213" s="2" t="s">
        <v>891</v>
      </c>
      <c r="F213" s="2" t="s">
        <v>904</v>
      </c>
    </row>
    <row r="214" spans="1:6" ht="12.5">
      <c r="A214" s="2">
        <v>0.3</v>
      </c>
      <c r="B214" s="2">
        <v>0.2</v>
      </c>
      <c r="C214" s="2" t="str">
        <f t="shared" ref="C214:D214" si="45">C213</f>
        <v>2?</v>
      </c>
      <c r="D214" s="2" t="str">
        <f t="shared" si="45"/>
        <v>Sun et al., 2017; 2017,https://doi.org/10.1080/00032719.2017.1295460</v>
      </c>
      <c r="E214" s="2" t="s">
        <v>893</v>
      </c>
      <c r="F214" s="2" t="s">
        <v>904</v>
      </c>
    </row>
    <row r="215" spans="1:6" ht="12.5">
      <c r="A215" s="2">
        <v>-0.3</v>
      </c>
      <c r="B215" s="2">
        <v>0.18</v>
      </c>
      <c r="C215" s="2" t="str">
        <f t="shared" ref="C215:D215" si="46">C214</f>
        <v>2?</v>
      </c>
      <c r="D215" s="2" t="str">
        <f t="shared" si="46"/>
        <v>Sun et al., 2017; 2017,https://doi.org/10.1080/00032719.2017.1295460</v>
      </c>
      <c r="E215" s="2" t="s">
        <v>894</v>
      </c>
      <c r="F215" s="2" t="s">
        <v>904</v>
      </c>
    </row>
    <row r="216" spans="1:6" ht="12.5">
      <c r="A216" s="2">
        <v>-0.2</v>
      </c>
      <c r="B216" s="2">
        <v>0.15</v>
      </c>
      <c r="C216" s="2" t="str">
        <f t="shared" ref="C216:D216" si="47">C215</f>
        <v>2?</v>
      </c>
      <c r="D216" s="2" t="str">
        <f t="shared" si="47"/>
        <v>Sun et al., 2017; 2017,https://doi.org/10.1080/00032719.2017.1295460</v>
      </c>
      <c r="E216" s="2" t="s">
        <v>895</v>
      </c>
      <c r="F216" s="2" t="s">
        <v>904</v>
      </c>
    </row>
    <row r="217" spans="1:6" ht="12.5">
      <c r="A217" s="2">
        <v>0</v>
      </c>
      <c r="B217" s="2">
        <v>0.04</v>
      </c>
      <c r="C217" s="2" t="str">
        <f t="shared" ref="C217:D217" si="48">C216</f>
        <v>2?</v>
      </c>
      <c r="D217" s="2" t="str">
        <f t="shared" si="48"/>
        <v>Sun et al., 2017; 2017,https://doi.org/10.1080/00032719.2017.1295460</v>
      </c>
      <c r="E217" s="2" t="s">
        <v>896</v>
      </c>
      <c r="F217" s="2" t="s">
        <v>904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K1000"/>
  <sheetViews>
    <sheetView workbookViewId="0"/>
  </sheetViews>
  <sheetFormatPr defaultColWidth="14.36328125" defaultRowHeight="15.75" customHeight="1"/>
  <cols>
    <col min="1" max="1" width="6.26953125" customWidth="1"/>
    <col min="2" max="2" width="6.7265625" customWidth="1"/>
    <col min="3" max="3" width="9.81640625" customWidth="1"/>
    <col min="4" max="4" width="18.26953125" customWidth="1"/>
    <col min="5" max="5" width="19.08984375" customWidth="1"/>
  </cols>
  <sheetData>
    <row r="1" spans="1:11" ht="15.75" customHeight="1">
      <c r="A1" s="6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221</v>
      </c>
      <c r="I1" s="1" t="s">
        <v>10</v>
      </c>
      <c r="J1" s="1" t="s">
        <v>222</v>
      </c>
      <c r="K1" s="1" t="s">
        <v>223</v>
      </c>
    </row>
    <row r="2" spans="1:11" ht="12.5">
      <c r="A2" s="63">
        <f t="shared" ref="A2:A6" si="0">1.93*G2</f>
        <v>0.30880000000000002</v>
      </c>
      <c r="B2" s="3">
        <f t="shared" ref="B2:B6" si="1">1.93*0.035</f>
        <v>6.7549999999999999E-2</v>
      </c>
      <c r="C2" s="2">
        <v>1</v>
      </c>
      <c r="D2" s="2" t="s">
        <v>905</v>
      </c>
      <c r="E2" s="2" t="s">
        <v>686</v>
      </c>
      <c r="G2" s="2">
        <v>0.16</v>
      </c>
    </row>
    <row r="3" spans="1:11" ht="12.5">
      <c r="A3" s="63">
        <f t="shared" si="0"/>
        <v>0.2702</v>
      </c>
      <c r="B3" s="3">
        <f t="shared" si="1"/>
        <v>6.7549999999999999E-2</v>
      </c>
      <c r="C3" s="2">
        <v>1</v>
      </c>
      <c r="D3" s="2" t="s">
        <v>905</v>
      </c>
      <c r="E3" s="2" t="s">
        <v>686</v>
      </c>
      <c r="G3" s="2">
        <v>0.14000000000000001</v>
      </c>
    </row>
    <row r="4" spans="1:11" ht="12.5">
      <c r="A4" s="63">
        <f t="shared" si="0"/>
        <v>0.71409999999999996</v>
      </c>
      <c r="B4" s="3">
        <f t="shared" si="1"/>
        <v>6.7549999999999999E-2</v>
      </c>
      <c r="C4" s="2">
        <v>1</v>
      </c>
      <c r="D4" s="2" t="s">
        <v>905</v>
      </c>
      <c r="E4" s="2" t="s">
        <v>686</v>
      </c>
      <c r="G4" s="2">
        <v>0.37</v>
      </c>
    </row>
    <row r="5" spans="1:11" ht="12.5">
      <c r="A5" s="63">
        <f t="shared" si="0"/>
        <v>0.73339999999999994</v>
      </c>
      <c r="B5" s="3">
        <f t="shared" si="1"/>
        <v>6.7549999999999999E-2</v>
      </c>
      <c r="C5" s="2">
        <v>1</v>
      </c>
      <c r="D5" s="2" t="s">
        <v>905</v>
      </c>
      <c r="E5" s="2" t="s">
        <v>686</v>
      </c>
      <c r="G5" s="2">
        <v>0.38</v>
      </c>
    </row>
    <row r="6" spans="1:11" ht="12.5">
      <c r="A6" s="63">
        <f t="shared" si="0"/>
        <v>0.71409999999999996</v>
      </c>
      <c r="B6" s="3">
        <f t="shared" si="1"/>
        <v>6.7549999999999999E-2</v>
      </c>
      <c r="C6" s="2">
        <v>1</v>
      </c>
      <c r="D6" s="2" t="s">
        <v>905</v>
      </c>
      <c r="E6" s="2" t="s">
        <v>686</v>
      </c>
      <c r="G6" s="2">
        <v>0.37</v>
      </c>
    </row>
    <row r="7" spans="1:11" ht="12.5">
      <c r="A7" s="3">
        <v>-0.08</v>
      </c>
      <c r="B7" s="2">
        <v>0.09</v>
      </c>
      <c r="C7" s="2">
        <v>2</v>
      </c>
      <c r="D7" s="2" t="s">
        <v>906</v>
      </c>
      <c r="E7" s="2" t="s">
        <v>907</v>
      </c>
      <c r="F7" s="2" t="s">
        <v>908</v>
      </c>
    </row>
    <row r="8" spans="1:11" ht="12.5">
      <c r="A8" s="3">
        <v>-0.06</v>
      </c>
      <c r="B8" s="2">
        <v>0.08</v>
      </c>
      <c r="C8" s="2">
        <v>2</v>
      </c>
      <c r="D8" s="2" t="s">
        <v>906</v>
      </c>
      <c r="E8" s="2" t="s">
        <v>907</v>
      </c>
      <c r="F8" s="2" t="s">
        <v>908</v>
      </c>
    </row>
    <row r="9" spans="1:11" ht="12.5">
      <c r="A9" s="3">
        <v>-0.5</v>
      </c>
      <c r="B9" s="2">
        <v>0.11</v>
      </c>
      <c r="C9" s="2">
        <v>2</v>
      </c>
      <c r="D9" s="2" t="s">
        <v>906</v>
      </c>
      <c r="E9" s="2" t="s">
        <v>907</v>
      </c>
      <c r="F9" s="2" t="s">
        <v>908</v>
      </c>
    </row>
    <row r="10" spans="1:11" ht="12.5">
      <c r="A10" s="3">
        <v>0.19</v>
      </c>
      <c r="B10" s="2">
        <v>0.24</v>
      </c>
      <c r="C10" s="2">
        <v>2</v>
      </c>
      <c r="D10" s="2" t="s">
        <v>909</v>
      </c>
      <c r="E10" s="2" t="s">
        <v>910</v>
      </c>
    </row>
    <row r="11" spans="1:11" ht="12.5">
      <c r="A11" s="3">
        <v>1.18</v>
      </c>
      <c r="B11" s="2">
        <v>0.19</v>
      </c>
      <c r="C11" s="2">
        <v>2</v>
      </c>
      <c r="D11" s="2" t="s">
        <v>909</v>
      </c>
      <c r="E11" s="2" t="s">
        <v>910</v>
      </c>
    </row>
    <row r="12" spans="1:11" ht="12.5">
      <c r="A12" s="3">
        <v>1.5</v>
      </c>
      <c r="B12" s="2">
        <v>0.2</v>
      </c>
      <c r="C12" s="2">
        <v>2</v>
      </c>
      <c r="D12" s="2" t="s">
        <v>909</v>
      </c>
      <c r="E12" s="2" t="s">
        <v>910</v>
      </c>
    </row>
    <row r="13" spans="1:11" ht="12.5">
      <c r="A13" s="3">
        <v>1.42</v>
      </c>
      <c r="B13" s="2">
        <v>0.22</v>
      </c>
      <c r="C13" s="2">
        <v>2</v>
      </c>
      <c r="D13" s="2" t="s">
        <v>909</v>
      </c>
      <c r="E13" s="2" t="s">
        <v>910</v>
      </c>
    </row>
    <row r="14" spans="1:11" ht="12.5">
      <c r="A14" s="3">
        <v>2.02</v>
      </c>
      <c r="B14" s="2">
        <v>0.18</v>
      </c>
      <c r="C14" s="2">
        <v>2</v>
      </c>
      <c r="D14" s="2" t="s">
        <v>909</v>
      </c>
      <c r="E14" s="2" t="s">
        <v>910</v>
      </c>
    </row>
    <row r="15" spans="1:11" ht="12.5">
      <c r="A15" s="3">
        <v>2.35</v>
      </c>
      <c r="B15" s="2">
        <v>0.14000000000000001</v>
      </c>
      <c r="C15" s="2">
        <v>2</v>
      </c>
      <c r="D15" s="2" t="s">
        <v>909</v>
      </c>
      <c r="E15" s="2" t="s">
        <v>910</v>
      </c>
    </row>
    <row r="16" spans="1:11" ht="12.5">
      <c r="A16" s="3">
        <v>3.05</v>
      </c>
      <c r="B16" s="2">
        <v>0.21</v>
      </c>
      <c r="C16" s="2">
        <v>2</v>
      </c>
      <c r="D16" s="2" t="s">
        <v>909</v>
      </c>
      <c r="E16" s="2" t="s">
        <v>910</v>
      </c>
    </row>
    <row r="17" spans="1:5" ht="12.5">
      <c r="A17" s="3">
        <v>2.5299999999999998</v>
      </c>
      <c r="B17" s="2">
        <v>0.21</v>
      </c>
      <c r="C17" s="2">
        <v>2</v>
      </c>
      <c r="D17" s="2" t="s">
        <v>909</v>
      </c>
      <c r="E17" s="2" t="s">
        <v>910</v>
      </c>
    </row>
    <row r="18" spans="1:5" ht="12.5">
      <c r="A18" s="3">
        <v>1.49</v>
      </c>
      <c r="B18" s="2">
        <v>0.24</v>
      </c>
      <c r="C18" s="2">
        <v>2</v>
      </c>
      <c r="D18" s="2" t="s">
        <v>909</v>
      </c>
      <c r="E18" s="2" t="s">
        <v>910</v>
      </c>
    </row>
    <row r="19" spans="1:5" ht="12.5">
      <c r="A19" s="3">
        <v>1.2</v>
      </c>
      <c r="B19" s="2">
        <v>0.13</v>
      </c>
      <c r="C19" s="2">
        <v>2</v>
      </c>
      <c r="D19" s="2" t="s">
        <v>909</v>
      </c>
      <c r="E19" s="2" t="s">
        <v>910</v>
      </c>
    </row>
    <row r="20" spans="1:5" ht="12.5">
      <c r="A20" s="3">
        <v>1.19</v>
      </c>
      <c r="B20" s="2">
        <v>0.12</v>
      </c>
      <c r="C20" s="2">
        <v>2</v>
      </c>
      <c r="D20" s="2" t="s">
        <v>911</v>
      </c>
      <c r="E20" s="2" t="s">
        <v>912</v>
      </c>
    </row>
    <row r="21" spans="1:5" ht="12.5">
      <c r="A21" s="3">
        <v>1.28</v>
      </c>
      <c r="B21" s="2">
        <v>0.11</v>
      </c>
      <c r="C21" s="2">
        <v>2</v>
      </c>
      <c r="D21" s="2" t="s">
        <v>911</v>
      </c>
      <c r="E21" s="2" t="s">
        <v>912</v>
      </c>
    </row>
    <row r="22" spans="1:5" ht="12.5">
      <c r="A22" s="3">
        <v>1.1100000000000001</v>
      </c>
      <c r="B22" s="2">
        <v>0.15</v>
      </c>
      <c r="C22" s="2">
        <v>2</v>
      </c>
      <c r="D22" s="2" t="s">
        <v>911</v>
      </c>
      <c r="E22" s="2" t="s">
        <v>912</v>
      </c>
    </row>
    <row r="23" spans="1:5" ht="12.5">
      <c r="A23" s="3">
        <v>1.32</v>
      </c>
      <c r="B23" s="2">
        <v>0.16</v>
      </c>
      <c r="C23" s="2">
        <v>2</v>
      </c>
      <c r="D23" s="2" t="s">
        <v>911</v>
      </c>
      <c r="E23" s="2" t="s">
        <v>912</v>
      </c>
    </row>
    <row r="24" spans="1:5" ht="12.5">
      <c r="A24" s="3">
        <v>1.38</v>
      </c>
      <c r="B24" s="2">
        <v>0.15</v>
      </c>
      <c r="C24" s="2">
        <v>2</v>
      </c>
      <c r="D24" s="2" t="s">
        <v>911</v>
      </c>
      <c r="E24" s="2" t="s">
        <v>912</v>
      </c>
    </row>
    <row r="25" spans="1:5" ht="12.5">
      <c r="A25" s="3">
        <v>1.38</v>
      </c>
      <c r="B25" s="2">
        <v>0.17</v>
      </c>
      <c r="C25" s="2">
        <v>2</v>
      </c>
      <c r="D25" s="2" t="s">
        <v>911</v>
      </c>
      <c r="E25" s="2" t="s">
        <v>912</v>
      </c>
    </row>
    <row r="26" spans="1:5" ht="12.5">
      <c r="A26" s="3">
        <v>1.26</v>
      </c>
      <c r="B26" s="2">
        <v>0.14000000000000001</v>
      </c>
      <c r="C26" s="2">
        <v>2</v>
      </c>
      <c r="D26" s="2" t="s">
        <v>911</v>
      </c>
      <c r="E26" s="2" t="s">
        <v>912</v>
      </c>
    </row>
    <row r="27" spans="1:5" ht="12.5">
      <c r="A27" s="3">
        <v>1.21</v>
      </c>
      <c r="B27" s="2">
        <v>0.13</v>
      </c>
      <c r="C27" s="2">
        <v>2</v>
      </c>
      <c r="D27" s="2" t="s">
        <v>911</v>
      </c>
      <c r="E27" s="2" t="s">
        <v>912</v>
      </c>
    </row>
    <row r="28" spans="1:5" ht="12.5">
      <c r="A28" s="3">
        <v>1.17</v>
      </c>
      <c r="B28" s="2">
        <v>0.12</v>
      </c>
      <c r="C28" s="2">
        <v>2</v>
      </c>
      <c r="D28" s="2" t="s">
        <v>911</v>
      </c>
      <c r="E28" s="2" t="s">
        <v>912</v>
      </c>
    </row>
    <row r="29" spans="1:5" ht="12.5">
      <c r="A29" s="3">
        <v>1.25</v>
      </c>
      <c r="B29" s="2">
        <v>0.11</v>
      </c>
      <c r="C29" s="2">
        <v>2</v>
      </c>
      <c r="D29" s="2" t="s">
        <v>911</v>
      </c>
      <c r="E29" s="2" t="s">
        <v>912</v>
      </c>
    </row>
    <row r="30" spans="1:5" ht="12.5">
      <c r="A30" s="3">
        <v>0.67</v>
      </c>
      <c r="B30" s="2">
        <v>0.06</v>
      </c>
      <c r="C30" s="2">
        <v>2</v>
      </c>
      <c r="D30" s="2" t="s">
        <v>911</v>
      </c>
      <c r="E30" s="2" t="s">
        <v>912</v>
      </c>
    </row>
    <row r="31" spans="1:5" ht="12.5">
      <c r="A31" s="3">
        <v>1.22</v>
      </c>
      <c r="B31" s="2">
        <v>0.08</v>
      </c>
      <c r="C31" s="2">
        <v>2</v>
      </c>
      <c r="D31" s="2" t="s">
        <v>911</v>
      </c>
      <c r="E31" s="2" t="s">
        <v>912</v>
      </c>
    </row>
    <row r="32" spans="1:5" ht="12.5">
      <c r="A32" s="3">
        <v>1.37</v>
      </c>
      <c r="B32" s="2">
        <v>7.0000000000000007E-2</v>
      </c>
      <c r="C32" s="2">
        <v>2</v>
      </c>
      <c r="D32" s="2" t="s">
        <v>911</v>
      </c>
      <c r="E32" s="2" t="s">
        <v>912</v>
      </c>
    </row>
    <row r="33" spans="1:5" ht="12.5">
      <c r="A33" s="3">
        <v>1.3</v>
      </c>
      <c r="B33" s="2">
        <v>0.08</v>
      </c>
      <c r="C33" s="2">
        <v>2</v>
      </c>
      <c r="D33" s="2" t="s">
        <v>911</v>
      </c>
      <c r="E33" s="2" t="s">
        <v>912</v>
      </c>
    </row>
    <row r="34" spans="1:5" ht="12.5">
      <c r="A34" s="3">
        <v>1.43</v>
      </c>
      <c r="B34" s="2">
        <v>0.13</v>
      </c>
      <c r="C34" s="2">
        <v>2</v>
      </c>
      <c r="D34" s="2" t="s">
        <v>911</v>
      </c>
      <c r="E34" s="2" t="s">
        <v>912</v>
      </c>
    </row>
    <row r="35" spans="1:5" ht="12.5">
      <c r="A35" s="3"/>
    </row>
    <row r="36" spans="1:5" ht="12.5">
      <c r="A36" s="3"/>
    </row>
    <row r="37" spans="1:5" ht="12.5">
      <c r="A37" s="3"/>
    </row>
    <row r="38" spans="1:5" ht="12.5">
      <c r="A38" s="3"/>
    </row>
    <row r="39" spans="1:5" ht="12.5">
      <c r="A39" s="3"/>
    </row>
    <row r="40" spans="1:5" ht="12.5">
      <c r="A40" s="3"/>
    </row>
    <row r="41" spans="1:5" ht="12.5">
      <c r="A41" s="3"/>
    </row>
    <row r="42" spans="1:5" ht="12.5">
      <c r="A42" s="3"/>
    </row>
    <row r="43" spans="1:5" ht="12.5">
      <c r="A43" s="3"/>
    </row>
    <row r="44" spans="1:5" ht="12.5">
      <c r="A44" s="3"/>
    </row>
    <row r="45" spans="1:5" ht="12.5">
      <c r="A45" s="3"/>
    </row>
    <row r="46" spans="1:5" ht="12.5">
      <c r="A46" s="3"/>
    </row>
    <row r="47" spans="1:5" ht="12.5">
      <c r="A47" s="3"/>
    </row>
    <row r="48" spans="1:5" ht="12.5">
      <c r="A48" s="3"/>
    </row>
    <row r="49" spans="1:1" ht="12.5">
      <c r="A49" s="3"/>
    </row>
    <row r="50" spans="1:1" ht="12.5">
      <c r="A50" s="3"/>
    </row>
    <row r="51" spans="1:1" ht="12.5">
      <c r="A51" s="3"/>
    </row>
    <row r="52" spans="1:1" ht="12.5">
      <c r="A52" s="3"/>
    </row>
    <row r="53" spans="1:1" ht="12.5">
      <c r="A53" s="3"/>
    </row>
    <row r="54" spans="1:1" ht="12.5">
      <c r="A54" s="3"/>
    </row>
    <row r="55" spans="1:1" ht="12.5">
      <c r="A55" s="3"/>
    </row>
    <row r="56" spans="1:1" ht="12.5">
      <c r="A56" s="3"/>
    </row>
    <row r="57" spans="1:1" ht="12.5">
      <c r="A57" s="3"/>
    </row>
    <row r="58" spans="1:1" ht="12.5">
      <c r="A58" s="3"/>
    </row>
    <row r="59" spans="1:1" ht="12.5">
      <c r="A59" s="3"/>
    </row>
    <row r="60" spans="1:1" ht="12.5">
      <c r="A60" s="3"/>
    </row>
    <row r="61" spans="1:1" ht="12.5">
      <c r="A61" s="3"/>
    </row>
    <row r="62" spans="1:1" ht="12.5">
      <c r="A62" s="3"/>
    </row>
    <row r="63" spans="1:1" ht="12.5">
      <c r="A63" s="3"/>
    </row>
    <row r="64" spans="1:1" ht="12.5">
      <c r="A64" s="3"/>
    </row>
    <row r="65" spans="1:1" ht="12.5">
      <c r="A65" s="3"/>
    </row>
    <row r="66" spans="1:1" ht="12.5">
      <c r="A66" s="3"/>
    </row>
    <row r="67" spans="1:1" ht="12.5">
      <c r="A67" s="3"/>
    </row>
    <row r="68" spans="1:1" ht="12.5">
      <c r="A68" s="3"/>
    </row>
    <row r="69" spans="1:1" ht="12.5">
      <c r="A69" s="3"/>
    </row>
    <row r="70" spans="1:1" ht="12.5">
      <c r="A70" s="3"/>
    </row>
    <row r="71" spans="1:1" ht="12.5">
      <c r="A71" s="3"/>
    </row>
    <row r="72" spans="1:1" ht="12.5">
      <c r="A72" s="3"/>
    </row>
    <row r="73" spans="1:1" ht="12.5">
      <c r="A73" s="3"/>
    </row>
    <row r="74" spans="1:1" ht="12.5">
      <c r="A74" s="3"/>
    </row>
    <row r="75" spans="1:1" ht="12.5">
      <c r="A75" s="3"/>
    </row>
    <row r="76" spans="1:1" ht="12.5">
      <c r="A76" s="3"/>
    </row>
    <row r="77" spans="1:1" ht="12.5">
      <c r="A77" s="3"/>
    </row>
    <row r="78" spans="1:1" ht="12.5">
      <c r="A78" s="3"/>
    </row>
    <row r="79" spans="1:1" ht="12.5">
      <c r="A79" s="3"/>
    </row>
    <row r="80" spans="1:1" ht="12.5">
      <c r="A80" s="3"/>
    </row>
    <row r="81" spans="1:1" ht="12.5">
      <c r="A81" s="3"/>
    </row>
    <row r="82" spans="1:1" ht="12.5">
      <c r="A82" s="3"/>
    </row>
    <row r="83" spans="1:1" ht="12.5">
      <c r="A83" s="3"/>
    </row>
    <row r="84" spans="1:1" ht="12.5">
      <c r="A84" s="3"/>
    </row>
    <row r="85" spans="1:1" ht="12.5">
      <c r="A85" s="3"/>
    </row>
    <row r="86" spans="1:1" ht="12.5">
      <c r="A86" s="3"/>
    </row>
    <row r="87" spans="1:1" ht="12.5">
      <c r="A87" s="3"/>
    </row>
    <row r="88" spans="1:1" ht="12.5">
      <c r="A88" s="3"/>
    </row>
    <row r="89" spans="1:1" ht="12.5">
      <c r="A89" s="3"/>
    </row>
    <row r="90" spans="1:1" ht="12.5">
      <c r="A90" s="3"/>
    </row>
    <row r="91" spans="1:1" ht="12.5">
      <c r="A91" s="3"/>
    </row>
    <row r="92" spans="1:1" ht="12.5">
      <c r="A92" s="3"/>
    </row>
    <row r="93" spans="1:1" ht="12.5">
      <c r="A93" s="3"/>
    </row>
    <row r="94" spans="1:1" ht="12.5">
      <c r="A94" s="3"/>
    </row>
    <row r="95" spans="1:1" ht="12.5">
      <c r="A95" s="3"/>
    </row>
    <row r="96" spans="1:1" ht="12.5">
      <c r="A96" s="3"/>
    </row>
    <row r="97" spans="1:1" ht="12.5">
      <c r="A97" s="3"/>
    </row>
    <row r="98" spans="1:1" ht="12.5">
      <c r="A98" s="3"/>
    </row>
    <row r="99" spans="1:1" ht="12.5">
      <c r="A99" s="3"/>
    </row>
    <row r="100" spans="1:1" ht="12.5">
      <c r="A100" s="3"/>
    </row>
    <row r="101" spans="1:1" ht="12.5">
      <c r="A101" s="3"/>
    </row>
    <row r="102" spans="1:1" ht="12.5">
      <c r="A102" s="3"/>
    </row>
    <row r="103" spans="1:1" ht="12.5">
      <c r="A103" s="3"/>
    </row>
    <row r="104" spans="1:1" ht="12.5">
      <c r="A104" s="3"/>
    </row>
    <row r="105" spans="1:1" ht="12.5">
      <c r="A105" s="3"/>
    </row>
    <row r="106" spans="1:1" ht="12.5">
      <c r="A106" s="3"/>
    </row>
    <row r="107" spans="1:1" ht="12.5">
      <c r="A107" s="3"/>
    </row>
    <row r="108" spans="1:1" ht="12.5">
      <c r="A108" s="3"/>
    </row>
    <row r="109" spans="1:1" ht="12.5">
      <c r="A109" s="3"/>
    </row>
    <row r="110" spans="1:1" ht="12.5">
      <c r="A110" s="3"/>
    </row>
    <row r="111" spans="1:1" ht="12.5">
      <c r="A111" s="3"/>
    </row>
    <row r="112" spans="1:1" ht="12.5">
      <c r="A112" s="3"/>
    </row>
    <row r="113" spans="1:1" ht="12.5">
      <c r="A113" s="3"/>
    </row>
    <row r="114" spans="1:1" ht="12.5">
      <c r="A114" s="3"/>
    </row>
    <row r="115" spans="1:1" ht="12.5">
      <c r="A115" s="3"/>
    </row>
    <row r="116" spans="1:1" ht="12.5">
      <c r="A116" s="3"/>
    </row>
    <row r="117" spans="1:1" ht="12.5">
      <c r="A117" s="3"/>
    </row>
    <row r="118" spans="1:1" ht="12.5">
      <c r="A118" s="3"/>
    </row>
    <row r="119" spans="1:1" ht="12.5">
      <c r="A119" s="3"/>
    </row>
    <row r="120" spans="1:1" ht="12.5">
      <c r="A120" s="3"/>
    </row>
    <row r="121" spans="1:1" ht="12.5">
      <c r="A121" s="3"/>
    </row>
    <row r="122" spans="1:1" ht="12.5">
      <c r="A122" s="3"/>
    </row>
    <row r="123" spans="1:1" ht="12.5">
      <c r="A123" s="3"/>
    </row>
    <row r="124" spans="1:1" ht="12.5">
      <c r="A124" s="3"/>
    </row>
    <row r="125" spans="1:1" ht="12.5">
      <c r="A125" s="3"/>
    </row>
    <row r="126" spans="1:1" ht="12.5">
      <c r="A126" s="3"/>
    </row>
    <row r="127" spans="1:1" ht="12.5">
      <c r="A127" s="3"/>
    </row>
    <row r="128" spans="1:1" ht="12.5">
      <c r="A128" s="3"/>
    </row>
    <row r="129" spans="1:1" ht="12.5">
      <c r="A129" s="3"/>
    </row>
    <row r="130" spans="1:1" ht="12.5">
      <c r="A130" s="3"/>
    </row>
    <row r="131" spans="1:1" ht="12.5">
      <c r="A131" s="3"/>
    </row>
    <row r="132" spans="1:1" ht="12.5">
      <c r="A132" s="3"/>
    </row>
    <row r="133" spans="1:1" ht="12.5">
      <c r="A133" s="3"/>
    </row>
    <row r="134" spans="1:1" ht="12.5">
      <c r="A134" s="3"/>
    </row>
    <row r="135" spans="1:1" ht="12.5">
      <c r="A135" s="3"/>
    </row>
    <row r="136" spans="1:1" ht="12.5">
      <c r="A136" s="3"/>
    </row>
    <row r="137" spans="1:1" ht="12.5">
      <c r="A137" s="3"/>
    </row>
    <row r="138" spans="1:1" ht="12.5">
      <c r="A138" s="3"/>
    </row>
    <row r="139" spans="1:1" ht="12.5">
      <c r="A139" s="3"/>
    </row>
    <row r="140" spans="1:1" ht="12.5">
      <c r="A140" s="3"/>
    </row>
    <row r="141" spans="1:1" ht="12.5">
      <c r="A141" s="3"/>
    </row>
    <row r="142" spans="1:1" ht="12.5">
      <c r="A142" s="3"/>
    </row>
    <row r="143" spans="1:1" ht="12.5">
      <c r="A143" s="3"/>
    </row>
    <row r="144" spans="1:1" ht="12.5">
      <c r="A144" s="3"/>
    </row>
    <row r="145" spans="1:1" ht="12.5">
      <c r="A145" s="3"/>
    </row>
    <row r="146" spans="1:1" ht="12.5">
      <c r="A146" s="3"/>
    </row>
    <row r="147" spans="1:1" ht="12.5">
      <c r="A147" s="3"/>
    </row>
    <row r="148" spans="1:1" ht="12.5">
      <c r="A148" s="3"/>
    </row>
    <row r="149" spans="1:1" ht="12.5">
      <c r="A149" s="3"/>
    </row>
    <row r="150" spans="1:1" ht="12.5">
      <c r="A150" s="3"/>
    </row>
    <row r="151" spans="1:1" ht="12.5">
      <c r="A151" s="3"/>
    </row>
    <row r="152" spans="1:1" ht="12.5">
      <c r="A152" s="3"/>
    </row>
    <row r="153" spans="1:1" ht="12.5">
      <c r="A153" s="3"/>
    </row>
    <row r="154" spans="1:1" ht="12.5">
      <c r="A154" s="3"/>
    </row>
    <row r="155" spans="1:1" ht="12.5">
      <c r="A155" s="3"/>
    </row>
    <row r="156" spans="1:1" ht="12.5">
      <c r="A156" s="3"/>
    </row>
    <row r="157" spans="1:1" ht="12.5">
      <c r="A157" s="3"/>
    </row>
    <row r="158" spans="1:1" ht="12.5">
      <c r="A158" s="3"/>
    </row>
    <row r="159" spans="1:1" ht="12.5">
      <c r="A159" s="3"/>
    </row>
    <row r="160" spans="1:1" ht="12.5">
      <c r="A160" s="3"/>
    </row>
    <row r="161" spans="1:1" ht="12.5">
      <c r="A161" s="3"/>
    </row>
    <row r="162" spans="1:1" ht="12.5">
      <c r="A162" s="3"/>
    </row>
    <row r="163" spans="1:1" ht="12.5">
      <c r="A163" s="3"/>
    </row>
    <row r="164" spans="1:1" ht="12.5">
      <c r="A164" s="3"/>
    </row>
    <row r="165" spans="1:1" ht="12.5">
      <c r="A165" s="3"/>
    </row>
    <row r="166" spans="1:1" ht="12.5">
      <c r="A166" s="3"/>
    </row>
    <row r="167" spans="1:1" ht="12.5">
      <c r="A167" s="3"/>
    </row>
    <row r="168" spans="1:1" ht="12.5">
      <c r="A168" s="3"/>
    </row>
    <row r="169" spans="1:1" ht="12.5">
      <c r="A169" s="3"/>
    </row>
    <row r="170" spans="1:1" ht="12.5">
      <c r="A170" s="3"/>
    </row>
    <row r="171" spans="1:1" ht="12.5">
      <c r="A171" s="3"/>
    </row>
    <row r="172" spans="1:1" ht="12.5">
      <c r="A172" s="3"/>
    </row>
    <row r="173" spans="1:1" ht="12.5">
      <c r="A173" s="3"/>
    </row>
    <row r="174" spans="1:1" ht="12.5">
      <c r="A174" s="3"/>
    </row>
    <row r="175" spans="1:1" ht="12.5">
      <c r="A175" s="3"/>
    </row>
    <row r="176" spans="1:1" ht="12.5">
      <c r="A176" s="3"/>
    </row>
    <row r="177" spans="1:1" ht="12.5">
      <c r="A177" s="3"/>
    </row>
    <row r="178" spans="1:1" ht="12.5">
      <c r="A178" s="3"/>
    </row>
    <row r="179" spans="1:1" ht="12.5">
      <c r="A179" s="3"/>
    </row>
    <row r="180" spans="1:1" ht="12.5">
      <c r="A180" s="3"/>
    </row>
    <row r="181" spans="1:1" ht="12.5">
      <c r="A181" s="3"/>
    </row>
    <row r="182" spans="1:1" ht="12.5">
      <c r="A182" s="3"/>
    </row>
    <row r="183" spans="1:1" ht="12.5">
      <c r="A183" s="3"/>
    </row>
    <row r="184" spans="1:1" ht="12.5">
      <c r="A184" s="3"/>
    </row>
    <row r="185" spans="1:1" ht="12.5">
      <c r="A185" s="3"/>
    </row>
    <row r="186" spans="1:1" ht="12.5">
      <c r="A186" s="3"/>
    </row>
    <row r="187" spans="1:1" ht="12.5">
      <c r="A187" s="3"/>
    </row>
    <row r="188" spans="1:1" ht="12.5">
      <c r="A188" s="3"/>
    </row>
    <row r="189" spans="1:1" ht="12.5">
      <c r="A189" s="3"/>
    </row>
    <row r="190" spans="1:1" ht="12.5">
      <c r="A190" s="3"/>
    </row>
    <row r="191" spans="1:1" ht="12.5">
      <c r="A191" s="3"/>
    </row>
    <row r="192" spans="1:1" ht="12.5">
      <c r="A192" s="3"/>
    </row>
    <row r="193" spans="1:1" ht="12.5">
      <c r="A193" s="3"/>
    </row>
    <row r="194" spans="1:1" ht="12.5">
      <c r="A194" s="3"/>
    </row>
    <row r="195" spans="1:1" ht="12.5">
      <c r="A195" s="3"/>
    </row>
    <row r="196" spans="1:1" ht="12.5">
      <c r="A196" s="3"/>
    </row>
    <row r="197" spans="1:1" ht="12.5">
      <c r="A197" s="3"/>
    </row>
    <row r="198" spans="1:1" ht="12.5">
      <c r="A198" s="3"/>
    </row>
    <row r="199" spans="1:1" ht="12.5">
      <c r="A199" s="3"/>
    </row>
    <row r="200" spans="1:1" ht="12.5">
      <c r="A200" s="3"/>
    </row>
    <row r="201" spans="1:1" ht="12.5">
      <c r="A201" s="3"/>
    </row>
    <row r="202" spans="1:1" ht="12.5">
      <c r="A202" s="3"/>
    </row>
    <row r="203" spans="1:1" ht="12.5">
      <c r="A203" s="3"/>
    </row>
    <row r="204" spans="1:1" ht="12.5">
      <c r="A204" s="3"/>
    </row>
    <row r="205" spans="1:1" ht="12.5">
      <c r="A205" s="3"/>
    </row>
    <row r="206" spans="1:1" ht="12.5">
      <c r="A206" s="3"/>
    </row>
    <row r="207" spans="1:1" ht="12.5">
      <c r="A207" s="3"/>
    </row>
    <row r="208" spans="1:1" ht="12.5">
      <c r="A208" s="3"/>
    </row>
    <row r="209" spans="1:1" ht="12.5">
      <c r="A209" s="3"/>
    </row>
    <row r="210" spans="1:1" ht="12.5">
      <c r="A210" s="3"/>
    </row>
    <row r="211" spans="1:1" ht="12.5">
      <c r="A211" s="3"/>
    </row>
    <row r="212" spans="1:1" ht="12.5">
      <c r="A212" s="3"/>
    </row>
    <row r="213" spans="1:1" ht="12.5">
      <c r="A213" s="3"/>
    </row>
    <row r="214" spans="1:1" ht="12.5">
      <c r="A214" s="3"/>
    </row>
    <row r="215" spans="1:1" ht="12.5">
      <c r="A215" s="3"/>
    </row>
    <row r="216" spans="1:1" ht="12.5">
      <c r="A216" s="3"/>
    </row>
    <row r="217" spans="1:1" ht="12.5">
      <c r="A217" s="3"/>
    </row>
    <row r="218" spans="1:1" ht="12.5">
      <c r="A218" s="3"/>
    </row>
    <row r="219" spans="1:1" ht="12.5">
      <c r="A219" s="3"/>
    </row>
    <row r="220" spans="1:1" ht="12.5">
      <c r="A220" s="3"/>
    </row>
    <row r="221" spans="1:1" ht="12.5">
      <c r="A221" s="3"/>
    </row>
    <row r="222" spans="1:1" ht="12.5">
      <c r="A222" s="3"/>
    </row>
    <row r="223" spans="1:1" ht="12.5">
      <c r="A223" s="3"/>
    </row>
    <row r="224" spans="1:1" ht="12.5">
      <c r="A224" s="3"/>
    </row>
    <row r="225" spans="1:1" ht="12.5">
      <c r="A225" s="3"/>
    </row>
    <row r="226" spans="1:1" ht="12.5">
      <c r="A226" s="3"/>
    </row>
    <row r="227" spans="1:1" ht="12.5">
      <c r="A227" s="3"/>
    </row>
    <row r="228" spans="1:1" ht="12.5">
      <c r="A228" s="3"/>
    </row>
    <row r="229" spans="1:1" ht="12.5">
      <c r="A229" s="3"/>
    </row>
    <row r="230" spans="1:1" ht="12.5">
      <c r="A230" s="3"/>
    </row>
    <row r="231" spans="1:1" ht="12.5">
      <c r="A231" s="3"/>
    </row>
    <row r="232" spans="1:1" ht="12.5">
      <c r="A232" s="3"/>
    </row>
    <row r="233" spans="1:1" ht="12.5">
      <c r="A233" s="3"/>
    </row>
    <row r="234" spans="1:1" ht="12.5">
      <c r="A234" s="3"/>
    </row>
    <row r="235" spans="1:1" ht="12.5">
      <c r="A235" s="3"/>
    </row>
    <row r="236" spans="1:1" ht="12.5">
      <c r="A236" s="3"/>
    </row>
    <row r="237" spans="1:1" ht="12.5">
      <c r="A237" s="3"/>
    </row>
    <row r="238" spans="1:1" ht="12.5">
      <c r="A238" s="3"/>
    </row>
    <row r="239" spans="1:1" ht="12.5">
      <c r="A239" s="3"/>
    </row>
    <row r="240" spans="1:1" ht="12.5">
      <c r="A240" s="3"/>
    </row>
    <row r="241" spans="1:1" ht="12.5">
      <c r="A241" s="3"/>
    </row>
    <row r="242" spans="1:1" ht="12.5">
      <c r="A242" s="3"/>
    </row>
    <row r="243" spans="1:1" ht="12.5">
      <c r="A243" s="3"/>
    </row>
    <row r="244" spans="1:1" ht="12.5">
      <c r="A244" s="3"/>
    </row>
    <row r="245" spans="1:1" ht="12.5">
      <c r="A245" s="3"/>
    </row>
    <row r="246" spans="1:1" ht="12.5">
      <c r="A246" s="3"/>
    </row>
    <row r="247" spans="1:1" ht="12.5">
      <c r="A247" s="3"/>
    </row>
    <row r="248" spans="1:1" ht="12.5">
      <c r="A248" s="3"/>
    </row>
    <row r="249" spans="1:1" ht="12.5">
      <c r="A249" s="3"/>
    </row>
    <row r="250" spans="1:1" ht="12.5">
      <c r="A250" s="3"/>
    </row>
    <row r="251" spans="1:1" ht="12.5">
      <c r="A251" s="3"/>
    </row>
    <row r="252" spans="1:1" ht="12.5">
      <c r="A252" s="3"/>
    </row>
    <row r="253" spans="1:1" ht="12.5">
      <c r="A253" s="3"/>
    </row>
    <row r="254" spans="1:1" ht="12.5">
      <c r="A254" s="3"/>
    </row>
    <row r="255" spans="1:1" ht="12.5">
      <c r="A255" s="3"/>
    </row>
    <row r="256" spans="1:1" ht="12.5">
      <c r="A256" s="3"/>
    </row>
    <row r="257" spans="1:1" ht="12.5">
      <c r="A257" s="3"/>
    </row>
    <row r="258" spans="1:1" ht="12.5">
      <c r="A258" s="3"/>
    </row>
    <row r="259" spans="1:1" ht="12.5">
      <c r="A259" s="3"/>
    </row>
    <row r="260" spans="1:1" ht="12.5">
      <c r="A260" s="3"/>
    </row>
    <row r="261" spans="1:1" ht="12.5">
      <c r="A261" s="3"/>
    </row>
    <row r="262" spans="1:1" ht="12.5">
      <c r="A262" s="3"/>
    </row>
    <row r="263" spans="1:1" ht="12.5">
      <c r="A263" s="3"/>
    </row>
    <row r="264" spans="1:1" ht="12.5">
      <c r="A264" s="3"/>
    </row>
    <row r="265" spans="1:1" ht="12.5">
      <c r="A265" s="3"/>
    </row>
    <row r="266" spans="1:1" ht="12.5">
      <c r="A266" s="3"/>
    </row>
    <row r="267" spans="1:1" ht="12.5">
      <c r="A267" s="3"/>
    </row>
    <row r="268" spans="1:1" ht="12.5">
      <c r="A268" s="3"/>
    </row>
    <row r="269" spans="1:1" ht="12.5">
      <c r="A269" s="3"/>
    </row>
    <row r="270" spans="1:1" ht="12.5">
      <c r="A270" s="3"/>
    </row>
    <row r="271" spans="1:1" ht="12.5">
      <c r="A271" s="3"/>
    </row>
    <row r="272" spans="1:1" ht="12.5">
      <c r="A272" s="3"/>
    </row>
    <row r="273" spans="1:1" ht="12.5">
      <c r="A273" s="3"/>
    </row>
    <row r="274" spans="1:1" ht="12.5">
      <c r="A274" s="3"/>
    </row>
    <row r="275" spans="1:1" ht="12.5">
      <c r="A275" s="3"/>
    </row>
    <row r="276" spans="1:1" ht="12.5">
      <c r="A276" s="3"/>
    </row>
    <row r="277" spans="1:1" ht="12.5">
      <c r="A277" s="3"/>
    </row>
    <row r="278" spans="1:1" ht="12.5">
      <c r="A278" s="3"/>
    </row>
    <row r="279" spans="1:1" ht="12.5">
      <c r="A279" s="3"/>
    </row>
    <row r="280" spans="1:1" ht="12.5">
      <c r="A280" s="3"/>
    </row>
    <row r="281" spans="1:1" ht="12.5">
      <c r="A281" s="3"/>
    </row>
    <row r="282" spans="1:1" ht="12.5">
      <c r="A282" s="3"/>
    </row>
    <row r="283" spans="1:1" ht="12.5">
      <c r="A283" s="3"/>
    </row>
    <row r="284" spans="1:1" ht="12.5">
      <c r="A284" s="3"/>
    </row>
    <row r="285" spans="1:1" ht="12.5">
      <c r="A285" s="3"/>
    </row>
    <row r="286" spans="1:1" ht="12.5">
      <c r="A286" s="3"/>
    </row>
    <row r="287" spans="1:1" ht="12.5">
      <c r="A287" s="3"/>
    </row>
    <row r="288" spans="1:1" ht="12.5">
      <c r="A288" s="3"/>
    </row>
    <row r="289" spans="1:1" ht="12.5">
      <c r="A289" s="3"/>
    </row>
    <row r="290" spans="1:1" ht="12.5">
      <c r="A290" s="3"/>
    </row>
    <row r="291" spans="1:1" ht="12.5">
      <c r="A291" s="3"/>
    </row>
    <row r="292" spans="1:1" ht="12.5">
      <c r="A292" s="3"/>
    </row>
    <row r="293" spans="1:1" ht="12.5">
      <c r="A293" s="3"/>
    </row>
    <row r="294" spans="1:1" ht="12.5">
      <c r="A294" s="3"/>
    </row>
    <row r="295" spans="1:1" ht="12.5">
      <c r="A295" s="3"/>
    </row>
    <row r="296" spans="1:1" ht="12.5">
      <c r="A296" s="3"/>
    </row>
    <row r="297" spans="1:1" ht="12.5">
      <c r="A297" s="3"/>
    </row>
    <row r="298" spans="1:1" ht="12.5">
      <c r="A298" s="3"/>
    </row>
    <row r="299" spans="1:1" ht="12.5">
      <c r="A299" s="3"/>
    </row>
    <row r="300" spans="1:1" ht="12.5">
      <c r="A300" s="3"/>
    </row>
    <row r="301" spans="1:1" ht="12.5">
      <c r="A301" s="3"/>
    </row>
    <row r="302" spans="1:1" ht="12.5">
      <c r="A302" s="3"/>
    </row>
    <row r="303" spans="1:1" ht="12.5">
      <c r="A303" s="3"/>
    </row>
    <row r="304" spans="1:1" ht="12.5">
      <c r="A304" s="3"/>
    </row>
    <row r="305" spans="1:1" ht="12.5">
      <c r="A305" s="3"/>
    </row>
    <row r="306" spans="1:1" ht="12.5">
      <c r="A306" s="3"/>
    </row>
    <row r="307" spans="1:1" ht="12.5">
      <c r="A307" s="3"/>
    </row>
    <row r="308" spans="1:1" ht="12.5">
      <c r="A308" s="3"/>
    </row>
    <row r="309" spans="1:1" ht="12.5">
      <c r="A309" s="3"/>
    </row>
    <row r="310" spans="1:1" ht="12.5">
      <c r="A310" s="3"/>
    </row>
    <row r="311" spans="1:1" ht="12.5">
      <c r="A311" s="3"/>
    </row>
    <row r="312" spans="1:1" ht="12.5">
      <c r="A312" s="3"/>
    </row>
    <row r="313" spans="1:1" ht="12.5">
      <c r="A313" s="3"/>
    </row>
    <row r="314" spans="1:1" ht="12.5">
      <c r="A314" s="3"/>
    </row>
    <row r="315" spans="1:1" ht="12.5">
      <c r="A315" s="3"/>
    </row>
    <row r="316" spans="1:1" ht="12.5">
      <c r="A316" s="3"/>
    </row>
    <row r="317" spans="1:1" ht="12.5">
      <c r="A317" s="3"/>
    </row>
    <row r="318" spans="1:1" ht="12.5">
      <c r="A318" s="3"/>
    </row>
    <row r="319" spans="1:1" ht="12.5">
      <c r="A319" s="3"/>
    </row>
    <row r="320" spans="1:1" ht="12.5">
      <c r="A320" s="3"/>
    </row>
    <row r="321" spans="1:1" ht="12.5">
      <c r="A321" s="3"/>
    </row>
    <row r="322" spans="1:1" ht="12.5">
      <c r="A322" s="3"/>
    </row>
    <row r="323" spans="1:1" ht="12.5">
      <c r="A323" s="3"/>
    </row>
    <row r="324" spans="1:1" ht="12.5">
      <c r="A324" s="3"/>
    </row>
    <row r="325" spans="1:1" ht="12.5">
      <c r="A325" s="3"/>
    </row>
    <row r="326" spans="1:1" ht="12.5">
      <c r="A326" s="3"/>
    </row>
    <row r="327" spans="1:1" ht="12.5">
      <c r="A327" s="3"/>
    </row>
    <row r="328" spans="1:1" ht="12.5">
      <c r="A328" s="3"/>
    </row>
    <row r="329" spans="1:1" ht="12.5">
      <c r="A329" s="3"/>
    </row>
    <row r="330" spans="1:1" ht="12.5">
      <c r="A330" s="3"/>
    </row>
    <row r="331" spans="1:1" ht="12.5">
      <c r="A331" s="3"/>
    </row>
    <row r="332" spans="1:1" ht="12.5">
      <c r="A332" s="3"/>
    </row>
    <row r="333" spans="1:1" ht="12.5">
      <c r="A333" s="3"/>
    </row>
    <row r="334" spans="1:1" ht="12.5">
      <c r="A334" s="3"/>
    </row>
    <row r="335" spans="1:1" ht="12.5">
      <c r="A335" s="3"/>
    </row>
    <row r="336" spans="1:1" ht="12.5">
      <c r="A336" s="3"/>
    </row>
    <row r="337" spans="1:1" ht="12.5">
      <c r="A337" s="3"/>
    </row>
    <row r="338" spans="1:1" ht="12.5">
      <c r="A338" s="3"/>
    </row>
    <row r="339" spans="1:1" ht="12.5">
      <c r="A339" s="3"/>
    </row>
    <row r="340" spans="1:1" ht="12.5">
      <c r="A340" s="3"/>
    </row>
    <row r="341" spans="1:1" ht="12.5">
      <c r="A341" s="3"/>
    </row>
    <row r="342" spans="1:1" ht="12.5">
      <c r="A342" s="3"/>
    </row>
    <row r="343" spans="1:1" ht="12.5">
      <c r="A343" s="3"/>
    </row>
    <row r="344" spans="1:1" ht="12.5">
      <c r="A344" s="3"/>
    </row>
    <row r="345" spans="1:1" ht="12.5">
      <c r="A345" s="3"/>
    </row>
    <row r="346" spans="1:1" ht="12.5">
      <c r="A346" s="3"/>
    </row>
    <row r="347" spans="1:1" ht="12.5">
      <c r="A347" s="3"/>
    </row>
    <row r="348" spans="1:1" ht="12.5">
      <c r="A348" s="3"/>
    </row>
    <row r="349" spans="1:1" ht="12.5">
      <c r="A349" s="3"/>
    </row>
    <row r="350" spans="1:1" ht="12.5">
      <c r="A350" s="3"/>
    </row>
    <row r="351" spans="1:1" ht="12.5">
      <c r="A351" s="3"/>
    </row>
    <row r="352" spans="1:1" ht="12.5">
      <c r="A352" s="3"/>
    </row>
    <row r="353" spans="1:1" ht="12.5">
      <c r="A353" s="3"/>
    </row>
    <row r="354" spans="1:1" ht="12.5">
      <c r="A354" s="3"/>
    </row>
    <row r="355" spans="1:1" ht="12.5">
      <c r="A355" s="3"/>
    </row>
    <row r="356" spans="1:1" ht="12.5">
      <c r="A356" s="3"/>
    </row>
    <row r="357" spans="1:1" ht="12.5">
      <c r="A357" s="3"/>
    </row>
    <row r="358" spans="1:1" ht="12.5">
      <c r="A358" s="3"/>
    </row>
    <row r="359" spans="1:1" ht="12.5">
      <c r="A359" s="3"/>
    </row>
    <row r="360" spans="1:1" ht="12.5">
      <c r="A360" s="3"/>
    </row>
    <row r="361" spans="1:1" ht="12.5">
      <c r="A361" s="3"/>
    </row>
    <row r="362" spans="1:1" ht="12.5">
      <c r="A362" s="3"/>
    </row>
    <row r="363" spans="1:1" ht="12.5">
      <c r="A363" s="3"/>
    </row>
    <row r="364" spans="1:1" ht="12.5">
      <c r="A364" s="3"/>
    </row>
    <row r="365" spans="1:1" ht="12.5">
      <c r="A365" s="3"/>
    </row>
    <row r="366" spans="1:1" ht="12.5">
      <c r="A366" s="3"/>
    </row>
    <row r="367" spans="1:1" ht="12.5">
      <c r="A367" s="3"/>
    </row>
    <row r="368" spans="1:1" ht="12.5">
      <c r="A368" s="3"/>
    </row>
    <row r="369" spans="1:1" ht="12.5">
      <c r="A369" s="3"/>
    </row>
    <row r="370" spans="1:1" ht="12.5">
      <c r="A370" s="3"/>
    </row>
    <row r="371" spans="1:1" ht="12.5">
      <c r="A371" s="3"/>
    </row>
    <row r="372" spans="1:1" ht="12.5">
      <c r="A372" s="3"/>
    </row>
    <row r="373" spans="1:1" ht="12.5">
      <c r="A373" s="3"/>
    </row>
    <row r="374" spans="1:1" ht="12.5">
      <c r="A374" s="3"/>
    </row>
    <row r="375" spans="1:1" ht="12.5">
      <c r="A375" s="3"/>
    </row>
    <row r="376" spans="1:1" ht="12.5">
      <c r="A376" s="3"/>
    </row>
    <row r="377" spans="1:1" ht="12.5">
      <c r="A377" s="3"/>
    </row>
    <row r="378" spans="1:1" ht="12.5">
      <c r="A378" s="3"/>
    </row>
    <row r="379" spans="1:1" ht="12.5">
      <c r="A379" s="3"/>
    </row>
    <row r="380" spans="1:1" ht="12.5">
      <c r="A380" s="3"/>
    </row>
    <row r="381" spans="1:1" ht="12.5">
      <c r="A381" s="3"/>
    </row>
    <row r="382" spans="1:1" ht="12.5">
      <c r="A382" s="3"/>
    </row>
    <row r="383" spans="1:1" ht="12.5">
      <c r="A383" s="3"/>
    </row>
    <row r="384" spans="1:1" ht="12.5">
      <c r="A384" s="3"/>
    </row>
    <row r="385" spans="1:1" ht="12.5">
      <c r="A385" s="3"/>
    </row>
    <row r="386" spans="1:1" ht="12.5">
      <c r="A386" s="3"/>
    </row>
    <row r="387" spans="1:1" ht="12.5">
      <c r="A387" s="3"/>
    </row>
    <row r="388" spans="1:1" ht="12.5">
      <c r="A388" s="3"/>
    </row>
    <row r="389" spans="1:1" ht="12.5">
      <c r="A389" s="3"/>
    </row>
    <row r="390" spans="1:1" ht="12.5">
      <c r="A390" s="3"/>
    </row>
    <row r="391" spans="1:1" ht="12.5">
      <c r="A391" s="3"/>
    </row>
    <row r="392" spans="1:1" ht="12.5">
      <c r="A392" s="3"/>
    </row>
    <row r="393" spans="1:1" ht="12.5">
      <c r="A393" s="3"/>
    </row>
    <row r="394" spans="1:1" ht="12.5">
      <c r="A394" s="3"/>
    </row>
    <row r="395" spans="1:1" ht="12.5">
      <c r="A395" s="3"/>
    </row>
    <row r="396" spans="1:1" ht="12.5">
      <c r="A396" s="3"/>
    </row>
    <row r="397" spans="1:1" ht="12.5">
      <c r="A397" s="3"/>
    </row>
    <row r="398" spans="1:1" ht="12.5">
      <c r="A398" s="3"/>
    </row>
    <row r="399" spans="1:1" ht="12.5">
      <c r="A399" s="3"/>
    </row>
    <row r="400" spans="1:1" ht="12.5">
      <c r="A400" s="3"/>
    </row>
    <row r="401" spans="1:1" ht="12.5">
      <c r="A401" s="3"/>
    </row>
    <row r="402" spans="1:1" ht="12.5">
      <c r="A402" s="3"/>
    </row>
    <row r="403" spans="1:1" ht="12.5">
      <c r="A403" s="3"/>
    </row>
    <row r="404" spans="1:1" ht="12.5">
      <c r="A404" s="3"/>
    </row>
    <row r="405" spans="1:1" ht="12.5">
      <c r="A405" s="3"/>
    </row>
    <row r="406" spans="1:1" ht="12.5">
      <c r="A406" s="3"/>
    </row>
    <row r="407" spans="1:1" ht="12.5">
      <c r="A407" s="3"/>
    </row>
    <row r="408" spans="1:1" ht="12.5">
      <c r="A408" s="3"/>
    </row>
    <row r="409" spans="1:1" ht="12.5">
      <c r="A409" s="3"/>
    </row>
    <row r="410" spans="1:1" ht="12.5">
      <c r="A410" s="3"/>
    </row>
    <row r="411" spans="1:1" ht="12.5">
      <c r="A411" s="3"/>
    </row>
    <row r="412" spans="1:1" ht="12.5">
      <c r="A412" s="3"/>
    </row>
    <row r="413" spans="1:1" ht="12.5">
      <c r="A413" s="3"/>
    </row>
    <row r="414" spans="1:1" ht="12.5">
      <c r="A414" s="3"/>
    </row>
    <row r="415" spans="1:1" ht="12.5">
      <c r="A415" s="3"/>
    </row>
    <row r="416" spans="1:1" ht="12.5">
      <c r="A416" s="3"/>
    </row>
    <row r="417" spans="1:1" ht="12.5">
      <c r="A417" s="3"/>
    </row>
    <row r="418" spans="1:1" ht="12.5">
      <c r="A418" s="3"/>
    </row>
    <row r="419" spans="1:1" ht="12.5">
      <c r="A419" s="3"/>
    </row>
    <row r="420" spans="1:1" ht="12.5">
      <c r="A420" s="3"/>
    </row>
    <row r="421" spans="1:1" ht="12.5">
      <c r="A421" s="3"/>
    </row>
    <row r="422" spans="1:1" ht="12.5">
      <c r="A422" s="3"/>
    </row>
    <row r="423" spans="1:1" ht="12.5">
      <c r="A423" s="3"/>
    </row>
    <row r="424" spans="1:1" ht="12.5">
      <c r="A424" s="3"/>
    </row>
    <row r="425" spans="1:1" ht="12.5">
      <c r="A425" s="3"/>
    </row>
    <row r="426" spans="1:1" ht="12.5">
      <c r="A426" s="3"/>
    </row>
    <row r="427" spans="1:1" ht="12.5">
      <c r="A427" s="3"/>
    </row>
    <row r="428" spans="1:1" ht="12.5">
      <c r="A428" s="3"/>
    </row>
    <row r="429" spans="1:1" ht="12.5">
      <c r="A429" s="3"/>
    </row>
    <row r="430" spans="1:1" ht="12.5">
      <c r="A430" s="3"/>
    </row>
    <row r="431" spans="1:1" ht="12.5">
      <c r="A431" s="3"/>
    </row>
    <row r="432" spans="1:1" ht="12.5">
      <c r="A432" s="3"/>
    </row>
    <row r="433" spans="1:1" ht="12.5">
      <c r="A433" s="3"/>
    </row>
    <row r="434" spans="1:1" ht="12.5">
      <c r="A434" s="3"/>
    </row>
    <row r="435" spans="1:1" ht="12.5">
      <c r="A435" s="3"/>
    </row>
    <row r="436" spans="1:1" ht="12.5">
      <c r="A436" s="3"/>
    </row>
    <row r="437" spans="1:1" ht="12.5">
      <c r="A437" s="3"/>
    </row>
    <row r="438" spans="1:1" ht="12.5">
      <c r="A438" s="3"/>
    </row>
    <row r="439" spans="1:1" ht="12.5">
      <c r="A439" s="3"/>
    </row>
    <row r="440" spans="1:1" ht="12.5">
      <c r="A440" s="3"/>
    </row>
    <row r="441" spans="1:1" ht="12.5">
      <c r="A441" s="3"/>
    </row>
    <row r="442" spans="1:1" ht="12.5">
      <c r="A442" s="3"/>
    </row>
    <row r="443" spans="1:1" ht="12.5">
      <c r="A443" s="3"/>
    </row>
    <row r="444" spans="1:1" ht="12.5">
      <c r="A444" s="3"/>
    </row>
    <row r="445" spans="1:1" ht="12.5">
      <c r="A445" s="3"/>
    </row>
    <row r="446" spans="1:1" ht="12.5">
      <c r="A446" s="3"/>
    </row>
    <row r="447" spans="1:1" ht="12.5">
      <c r="A447" s="3"/>
    </row>
    <row r="448" spans="1:1" ht="12.5">
      <c r="A448" s="3"/>
    </row>
    <row r="449" spans="1:1" ht="12.5">
      <c r="A449" s="3"/>
    </row>
    <row r="450" spans="1:1" ht="12.5">
      <c r="A450" s="3"/>
    </row>
    <row r="451" spans="1:1" ht="12.5">
      <c r="A451" s="3"/>
    </row>
    <row r="452" spans="1:1" ht="12.5">
      <c r="A452" s="3"/>
    </row>
    <row r="453" spans="1:1" ht="12.5">
      <c r="A453" s="3"/>
    </row>
    <row r="454" spans="1:1" ht="12.5">
      <c r="A454" s="3"/>
    </row>
    <row r="455" spans="1:1" ht="12.5">
      <c r="A455" s="3"/>
    </row>
    <row r="456" spans="1:1" ht="12.5">
      <c r="A456" s="3"/>
    </row>
    <row r="457" spans="1:1" ht="12.5">
      <c r="A457" s="3"/>
    </row>
    <row r="458" spans="1:1" ht="12.5">
      <c r="A458" s="3"/>
    </row>
    <row r="459" spans="1:1" ht="12.5">
      <c r="A459" s="3"/>
    </row>
    <row r="460" spans="1:1" ht="12.5">
      <c r="A460" s="3"/>
    </row>
    <row r="461" spans="1:1" ht="12.5">
      <c r="A461" s="3"/>
    </row>
    <row r="462" spans="1:1" ht="12.5">
      <c r="A462" s="3"/>
    </row>
    <row r="463" spans="1:1" ht="12.5">
      <c r="A463" s="3"/>
    </row>
    <row r="464" spans="1:1" ht="12.5">
      <c r="A464" s="3"/>
    </row>
    <row r="465" spans="1:1" ht="12.5">
      <c r="A465" s="3"/>
    </row>
    <row r="466" spans="1:1" ht="12.5">
      <c r="A466" s="3"/>
    </row>
    <row r="467" spans="1:1" ht="12.5">
      <c r="A467" s="3"/>
    </row>
    <row r="468" spans="1:1" ht="12.5">
      <c r="A468" s="3"/>
    </row>
    <row r="469" spans="1:1" ht="12.5">
      <c r="A469" s="3"/>
    </row>
    <row r="470" spans="1:1" ht="12.5">
      <c r="A470" s="3"/>
    </row>
    <row r="471" spans="1:1" ht="12.5">
      <c r="A471" s="3"/>
    </row>
    <row r="472" spans="1:1" ht="12.5">
      <c r="A472" s="3"/>
    </row>
    <row r="473" spans="1:1" ht="12.5">
      <c r="A473" s="3"/>
    </row>
    <row r="474" spans="1:1" ht="12.5">
      <c r="A474" s="3"/>
    </row>
    <row r="475" spans="1:1" ht="12.5">
      <c r="A475" s="3"/>
    </row>
    <row r="476" spans="1:1" ht="12.5">
      <c r="A476" s="3"/>
    </row>
    <row r="477" spans="1:1" ht="12.5">
      <c r="A477" s="3"/>
    </row>
    <row r="478" spans="1:1" ht="12.5">
      <c r="A478" s="3"/>
    </row>
    <row r="479" spans="1:1" ht="12.5">
      <c r="A479" s="3"/>
    </row>
    <row r="480" spans="1:1" ht="12.5">
      <c r="A480" s="3"/>
    </row>
    <row r="481" spans="1:1" ht="12.5">
      <c r="A481" s="3"/>
    </row>
    <row r="482" spans="1:1" ht="12.5">
      <c r="A482" s="3"/>
    </row>
    <row r="483" spans="1:1" ht="12.5">
      <c r="A483" s="3"/>
    </row>
    <row r="484" spans="1:1" ht="12.5">
      <c r="A484" s="3"/>
    </row>
    <row r="485" spans="1:1" ht="12.5">
      <c r="A485" s="3"/>
    </row>
    <row r="486" spans="1:1" ht="12.5">
      <c r="A486" s="3"/>
    </row>
    <row r="487" spans="1:1" ht="12.5">
      <c r="A487" s="3"/>
    </row>
    <row r="488" spans="1:1" ht="12.5">
      <c r="A488" s="3"/>
    </row>
    <row r="489" spans="1:1" ht="12.5">
      <c r="A489" s="3"/>
    </row>
    <row r="490" spans="1:1" ht="12.5">
      <c r="A490" s="3"/>
    </row>
    <row r="491" spans="1:1" ht="12.5">
      <c r="A491" s="3"/>
    </row>
    <row r="492" spans="1:1" ht="12.5">
      <c r="A492" s="3"/>
    </row>
    <row r="493" spans="1:1" ht="12.5">
      <c r="A493" s="3"/>
    </row>
    <row r="494" spans="1:1" ht="12.5">
      <c r="A494" s="3"/>
    </row>
    <row r="495" spans="1:1" ht="12.5">
      <c r="A495" s="3"/>
    </row>
    <row r="496" spans="1:1" ht="12.5">
      <c r="A496" s="3"/>
    </row>
    <row r="497" spans="1:1" ht="12.5">
      <c r="A497" s="3"/>
    </row>
    <row r="498" spans="1:1" ht="12.5">
      <c r="A498" s="3"/>
    </row>
    <row r="499" spans="1:1" ht="12.5">
      <c r="A499" s="3"/>
    </row>
    <row r="500" spans="1:1" ht="12.5">
      <c r="A500" s="3"/>
    </row>
    <row r="501" spans="1:1" ht="12.5">
      <c r="A501" s="3"/>
    </row>
    <row r="502" spans="1:1" ht="12.5">
      <c r="A502" s="3"/>
    </row>
    <row r="503" spans="1:1" ht="12.5">
      <c r="A503" s="3"/>
    </row>
    <row r="504" spans="1:1" ht="12.5">
      <c r="A504" s="3"/>
    </row>
    <row r="505" spans="1:1" ht="12.5">
      <c r="A505" s="3"/>
    </row>
    <row r="506" spans="1:1" ht="12.5">
      <c r="A506" s="3"/>
    </row>
    <row r="507" spans="1:1" ht="12.5">
      <c r="A507" s="3"/>
    </row>
    <row r="508" spans="1:1" ht="12.5">
      <c r="A508" s="3"/>
    </row>
    <row r="509" spans="1:1" ht="12.5">
      <c r="A509" s="3"/>
    </row>
    <row r="510" spans="1:1" ht="12.5">
      <c r="A510" s="3"/>
    </row>
    <row r="511" spans="1:1" ht="12.5">
      <c r="A511" s="3"/>
    </row>
    <row r="512" spans="1:1" ht="12.5">
      <c r="A512" s="3"/>
    </row>
    <row r="513" spans="1:1" ht="12.5">
      <c r="A513" s="3"/>
    </row>
    <row r="514" spans="1:1" ht="12.5">
      <c r="A514" s="3"/>
    </row>
    <row r="515" spans="1:1" ht="12.5">
      <c r="A515" s="3"/>
    </row>
    <row r="516" spans="1:1" ht="12.5">
      <c r="A516" s="3"/>
    </row>
    <row r="517" spans="1:1" ht="12.5">
      <c r="A517" s="3"/>
    </row>
    <row r="518" spans="1:1" ht="12.5">
      <c r="A518" s="3"/>
    </row>
    <row r="519" spans="1:1" ht="12.5">
      <c r="A519" s="3"/>
    </row>
    <row r="520" spans="1:1" ht="12.5">
      <c r="A520" s="3"/>
    </row>
    <row r="521" spans="1:1" ht="12.5">
      <c r="A521" s="3"/>
    </row>
    <row r="522" spans="1:1" ht="12.5">
      <c r="A522" s="3"/>
    </row>
    <row r="523" spans="1:1" ht="12.5">
      <c r="A523" s="3"/>
    </row>
    <row r="524" spans="1:1" ht="12.5">
      <c r="A524" s="3"/>
    </row>
    <row r="525" spans="1:1" ht="12.5">
      <c r="A525" s="3"/>
    </row>
    <row r="526" spans="1:1" ht="12.5">
      <c r="A526" s="3"/>
    </row>
    <row r="527" spans="1:1" ht="12.5">
      <c r="A527" s="3"/>
    </row>
    <row r="528" spans="1:1" ht="12.5">
      <c r="A528" s="3"/>
    </row>
    <row r="529" spans="1:1" ht="12.5">
      <c r="A529" s="3"/>
    </row>
    <row r="530" spans="1:1" ht="12.5">
      <c r="A530" s="3"/>
    </row>
    <row r="531" spans="1:1" ht="12.5">
      <c r="A531" s="3"/>
    </row>
    <row r="532" spans="1:1" ht="12.5">
      <c r="A532" s="3"/>
    </row>
    <row r="533" spans="1:1" ht="12.5">
      <c r="A533" s="3"/>
    </row>
    <row r="534" spans="1:1" ht="12.5">
      <c r="A534" s="3"/>
    </row>
    <row r="535" spans="1:1" ht="12.5">
      <c r="A535" s="3"/>
    </row>
    <row r="536" spans="1:1" ht="12.5">
      <c r="A536" s="3"/>
    </row>
    <row r="537" spans="1:1" ht="12.5">
      <c r="A537" s="3"/>
    </row>
    <row r="538" spans="1:1" ht="12.5">
      <c r="A538" s="3"/>
    </row>
    <row r="539" spans="1:1" ht="12.5">
      <c r="A539" s="3"/>
    </row>
    <row r="540" spans="1:1" ht="12.5">
      <c r="A540" s="3"/>
    </row>
    <row r="541" spans="1:1" ht="12.5">
      <c r="A541" s="3"/>
    </row>
    <row r="542" spans="1:1" ht="12.5">
      <c r="A542" s="3"/>
    </row>
    <row r="543" spans="1:1" ht="12.5">
      <c r="A543" s="3"/>
    </row>
    <row r="544" spans="1:1" ht="12.5">
      <c r="A544" s="3"/>
    </row>
    <row r="545" spans="1:1" ht="12.5">
      <c r="A545" s="3"/>
    </row>
    <row r="546" spans="1:1" ht="12.5">
      <c r="A546" s="3"/>
    </row>
    <row r="547" spans="1:1" ht="12.5">
      <c r="A547" s="3"/>
    </row>
    <row r="548" spans="1:1" ht="12.5">
      <c r="A548" s="3"/>
    </row>
    <row r="549" spans="1:1" ht="12.5">
      <c r="A549" s="3"/>
    </row>
    <row r="550" spans="1:1" ht="12.5">
      <c r="A550" s="3"/>
    </row>
    <row r="551" spans="1:1" ht="12.5">
      <c r="A551" s="3"/>
    </row>
    <row r="552" spans="1:1" ht="12.5">
      <c r="A552" s="3"/>
    </row>
    <row r="553" spans="1:1" ht="12.5">
      <c r="A553" s="3"/>
    </row>
    <row r="554" spans="1:1" ht="12.5">
      <c r="A554" s="3"/>
    </row>
    <row r="555" spans="1:1" ht="12.5">
      <c r="A555" s="3"/>
    </row>
    <row r="556" spans="1:1" ht="12.5">
      <c r="A556" s="3"/>
    </row>
    <row r="557" spans="1:1" ht="12.5">
      <c r="A557" s="3"/>
    </row>
    <row r="558" spans="1:1" ht="12.5">
      <c r="A558" s="3"/>
    </row>
    <row r="559" spans="1:1" ht="12.5">
      <c r="A559" s="3"/>
    </row>
    <row r="560" spans="1:1" ht="12.5">
      <c r="A560" s="3"/>
    </row>
    <row r="561" spans="1:1" ht="12.5">
      <c r="A561" s="3"/>
    </row>
    <row r="562" spans="1:1" ht="12.5">
      <c r="A562" s="3"/>
    </row>
    <row r="563" spans="1:1" ht="12.5">
      <c r="A563" s="3"/>
    </row>
    <row r="564" spans="1:1" ht="12.5">
      <c r="A564" s="3"/>
    </row>
    <row r="565" spans="1:1" ht="12.5">
      <c r="A565" s="3"/>
    </row>
    <row r="566" spans="1:1" ht="12.5">
      <c r="A566" s="3"/>
    </row>
    <row r="567" spans="1:1" ht="12.5">
      <c r="A567" s="3"/>
    </row>
    <row r="568" spans="1:1" ht="12.5">
      <c r="A568" s="3"/>
    </row>
    <row r="569" spans="1:1" ht="12.5">
      <c r="A569" s="3"/>
    </row>
    <row r="570" spans="1:1" ht="12.5">
      <c r="A570" s="3"/>
    </row>
    <row r="571" spans="1:1" ht="12.5">
      <c r="A571" s="3"/>
    </row>
    <row r="572" spans="1:1" ht="12.5">
      <c r="A572" s="3"/>
    </row>
    <row r="573" spans="1:1" ht="12.5">
      <c r="A573" s="3"/>
    </row>
    <row r="574" spans="1:1" ht="12.5">
      <c r="A574" s="3"/>
    </row>
    <row r="575" spans="1:1" ht="12.5">
      <c r="A575" s="3"/>
    </row>
    <row r="576" spans="1:1" ht="12.5">
      <c r="A576" s="3"/>
    </row>
    <row r="577" spans="1:1" ht="12.5">
      <c r="A577" s="3"/>
    </row>
    <row r="578" spans="1:1" ht="12.5">
      <c r="A578" s="3"/>
    </row>
    <row r="579" spans="1:1" ht="12.5">
      <c r="A579" s="3"/>
    </row>
    <row r="580" spans="1:1" ht="12.5">
      <c r="A580" s="3"/>
    </row>
    <row r="581" spans="1:1" ht="12.5">
      <c r="A581" s="3"/>
    </row>
    <row r="582" spans="1:1" ht="12.5">
      <c r="A582" s="3"/>
    </row>
    <row r="583" spans="1:1" ht="12.5">
      <c r="A583" s="3"/>
    </row>
    <row r="584" spans="1:1" ht="12.5">
      <c r="A584" s="3"/>
    </row>
    <row r="585" spans="1:1" ht="12.5">
      <c r="A585" s="3"/>
    </row>
    <row r="586" spans="1:1" ht="12.5">
      <c r="A586" s="3"/>
    </row>
    <row r="587" spans="1:1" ht="12.5">
      <c r="A587" s="3"/>
    </row>
    <row r="588" spans="1:1" ht="12.5">
      <c r="A588" s="3"/>
    </row>
    <row r="589" spans="1:1" ht="12.5">
      <c r="A589" s="3"/>
    </row>
    <row r="590" spans="1:1" ht="12.5">
      <c r="A590" s="3"/>
    </row>
    <row r="591" spans="1:1" ht="12.5">
      <c r="A591" s="3"/>
    </row>
    <row r="592" spans="1:1" ht="12.5">
      <c r="A592" s="3"/>
    </row>
    <row r="593" spans="1:1" ht="12.5">
      <c r="A593" s="3"/>
    </row>
    <row r="594" spans="1:1" ht="12.5">
      <c r="A594" s="3"/>
    </row>
    <row r="595" spans="1:1" ht="12.5">
      <c r="A595" s="3"/>
    </row>
    <row r="596" spans="1:1" ht="12.5">
      <c r="A596" s="3"/>
    </row>
    <row r="597" spans="1:1" ht="12.5">
      <c r="A597" s="3"/>
    </row>
    <row r="598" spans="1:1" ht="12.5">
      <c r="A598" s="3"/>
    </row>
    <row r="599" spans="1:1" ht="12.5">
      <c r="A599" s="3"/>
    </row>
    <row r="600" spans="1:1" ht="12.5">
      <c r="A600" s="3"/>
    </row>
    <row r="601" spans="1:1" ht="12.5">
      <c r="A601" s="3"/>
    </row>
    <row r="602" spans="1:1" ht="12.5">
      <c r="A602" s="3"/>
    </row>
    <row r="603" spans="1:1" ht="12.5">
      <c r="A603" s="3"/>
    </row>
    <row r="604" spans="1:1" ht="12.5">
      <c r="A604" s="3"/>
    </row>
    <row r="605" spans="1:1" ht="12.5">
      <c r="A605" s="3"/>
    </row>
    <row r="606" spans="1:1" ht="12.5">
      <c r="A606" s="3"/>
    </row>
    <row r="607" spans="1:1" ht="12.5">
      <c r="A607" s="3"/>
    </row>
    <row r="608" spans="1:1" ht="12.5">
      <c r="A608" s="3"/>
    </row>
    <row r="609" spans="1:1" ht="12.5">
      <c r="A609" s="3"/>
    </row>
    <row r="610" spans="1:1" ht="12.5">
      <c r="A610" s="3"/>
    </row>
    <row r="611" spans="1:1" ht="12.5">
      <c r="A611" s="3"/>
    </row>
    <row r="612" spans="1:1" ht="12.5">
      <c r="A612" s="3"/>
    </row>
    <row r="613" spans="1:1" ht="12.5">
      <c r="A613" s="3"/>
    </row>
    <row r="614" spans="1:1" ht="12.5">
      <c r="A614" s="3"/>
    </row>
    <row r="615" spans="1:1" ht="12.5">
      <c r="A615" s="3"/>
    </row>
    <row r="616" spans="1:1" ht="12.5">
      <c r="A616" s="3"/>
    </row>
    <row r="617" spans="1:1" ht="12.5">
      <c r="A617" s="3"/>
    </row>
    <row r="618" spans="1:1" ht="12.5">
      <c r="A618" s="3"/>
    </row>
    <row r="619" spans="1:1" ht="12.5">
      <c r="A619" s="3"/>
    </row>
    <row r="620" spans="1:1" ht="12.5">
      <c r="A620" s="3"/>
    </row>
    <row r="621" spans="1:1" ht="12.5">
      <c r="A621" s="3"/>
    </row>
    <row r="622" spans="1:1" ht="12.5">
      <c r="A622" s="3"/>
    </row>
    <row r="623" spans="1:1" ht="12.5">
      <c r="A623" s="3"/>
    </row>
    <row r="624" spans="1:1" ht="12.5">
      <c r="A624" s="3"/>
    </row>
    <row r="625" spans="1:1" ht="12.5">
      <c r="A625" s="3"/>
    </row>
    <row r="626" spans="1:1" ht="12.5">
      <c r="A626" s="3"/>
    </row>
    <row r="627" spans="1:1" ht="12.5">
      <c r="A627" s="3"/>
    </row>
    <row r="628" spans="1:1" ht="12.5">
      <c r="A628" s="3"/>
    </row>
    <row r="629" spans="1:1" ht="12.5">
      <c r="A629" s="3"/>
    </row>
    <row r="630" spans="1:1" ht="12.5">
      <c r="A630" s="3"/>
    </row>
    <row r="631" spans="1:1" ht="12.5">
      <c r="A631" s="3"/>
    </row>
    <row r="632" spans="1:1" ht="12.5">
      <c r="A632" s="3"/>
    </row>
    <row r="633" spans="1:1" ht="12.5">
      <c r="A633" s="3"/>
    </row>
    <row r="634" spans="1:1" ht="12.5">
      <c r="A634" s="3"/>
    </row>
    <row r="635" spans="1:1" ht="12.5">
      <c r="A635" s="3"/>
    </row>
    <row r="636" spans="1:1" ht="12.5">
      <c r="A636" s="3"/>
    </row>
    <row r="637" spans="1:1" ht="12.5">
      <c r="A637" s="3"/>
    </row>
    <row r="638" spans="1:1" ht="12.5">
      <c r="A638" s="3"/>
    </row>
    <row r="639" spans="1:1" ht="12.5">
      <c r="A639" s="3"/>
    </row>
    <row r="640" spans="1:1" ht="12.5">
      <c r="A640" s="3"/>
    </row>
    <row r="641" spans="1:1" ht="12.5">
      <c r="A641" s="3"/>
    </row>
    <row r="642" spans="1:1" ht="12.5">
      <c r="A642" s="3"/>
    </row>
    <row r="643" spans="1:1" ht="12.5">
      <c r="A643" s="3"/>
    </row>
    <row r="644" spans="1:1" ht="12.5">
      <c r="A644" s="3"/>
    </row>
    <row r="645" spans="1:1" ht="12.5">
      <c r="A645" s="3"/>
    </row>
    <row r="646" spans="1:1" ht="12.5">
      <c r="A646" s="3"/>
    </row>
    <row r="647" spans="1:1" ht="12.5">
      <c r="A647" s="3"/>
    </row>
    <row r="648" spans="1:1" ht="12.5">
      <c r="A648" s="3"/>
    </row>
    <row r="649" spans="1:1" ht="12.5">
      <c r="A649" s="3"/>
    </row>
    <row r="650" spans="1:1" ht="12.5">
      <c r="A650" s="3"/>
    </row>
    <row r="651" spans="1:1" ht="12.5">
      <c r="A651" s="3"/>
    </row>
    <row r="652" spans="1:1" ht="12.5">
      <c r="A652" s="3"/>
    </row>
    <row r="653" spans="1:1" ht="12.5">
      <c r="A653" s="3"/>
    </row>
    <row r="654" spans="1:1" ht="12.5">
      <c r="A654" s="3"/>
    </row>
    <row r="655" spans="1:1" ht="12.5">
      <c r="A655" s="3"/>
    </row>
    <row r="656" spans="1:1" ht="12.5">
      <c r="A656" s="3"/>
    </row>
    <row r="657" spans="1:1" ht="12.5">
      <c r="A657" s="3"/>
    </row>
    <row r="658" spans="1:1" ht="12.5">
      <c r="A658" s="3"/>
    </row>
    <row r="659" spans="1:1" ht="12.5">
      <c r="A659" s="3"/>
    </row>
    <row r="660" spans="1:1" ht="12.5">
      <c r="A660" s="3"/>
    </row>
    <row r="661" spans="1:1" ht="12.5">
      <c r="A661" s="3"/>
    </row>
    <row r="662" spans="1:1" ht="12.5">
      <c r="A662" s="3"/>
    </row>
    <row r="663" spans="1:1" ht="12.5">
      <c r="A663" s="3"/>
    </row>
    <row r="664" spans="1:1" ht="12.5">
      <c r="A664" s="3"/>
    </row>
    <row r="665" spans="1:1" ht="12.5">
      <c r="A665" s="3"/>
    </row>
    <row r="666" spans="1:1" ht="12.5">
      <c r="A666" s="3"/>
    </row>
    <row r="667" spans="1:1" ht="12.5">
      <c r="A667" s="3"/>
    </row>
    <row r="668" spans="1:1" ht="12.5">
      <c r="A668" s="3"/>
    </row>
    <row r="669" spans="1:1" ht="12.5">
      <c r="A669" s="3"/>
    </row>
    <row r="670" spans="1:1" ht="12.5">
      <c r="A670" s="3"/>
    </row>
    <row r="671" spans="1:1" ht="12.5">
      <c r="A671" s="3"/>
    </row>
    <row r="672" spans="1:1" ht="12.5">
      <c r="A672" s="3"/>
    </row>
    <row r="673" spans="1:1" ht="12.5">
      <c r="A673" s="3"/>
    </row>
    <row r="674" spans="1:1" ht="12.5">
      <c r="A674" s="3"/>
    </row>
    <row r="675" spans="1:1" ht="12.5">
      <c r="A675" s="3"/>
    </row>
    <row r="676" spans="1:1" ht="12.5">
      <c r="A676" s="3"/>
    </row>
    <row r="677" spans="1:1" ht="12.5">
      <c r="A677" s="3"/>
    </row>
    <row r="678" spans="1:1" ht="12.5">
      <c r="A678" s="3"/>
    </row>
    <row r="679" spans="1:1" ht="12.5">
      <c r="A679" s="3"/>
    </row>
    <row r="680" spans="1:1" ht="12.5">
      <c r="A680" s="3"/>
    </row>
    <row r="681" spans="1:1" ht="12.5">
      <c r="A681" s="3"/>
    </row>
    <row r="682" spans="1:1" ht="12.5">
      <c r="A682" s="3"/>
    </row>
    <row r="683" spans="1:1" ht="12.5">
      <c r="A683" s="3"/>
    </row>
    <row r="684" spans="1:1" ht="12.5">
      <c r="A684" s="3"/>
    </row>
    <row r="685" spans="1:1" ht="12.5">
      <c r="A685" s="3"/>
    </row>
    <row r="686" spans="1:1" ht="12.5">
      <c r="A686" s="3"/>
    </row>
    <row r="687" spans="1:1" ht="12.5">
      <c r="A687" s="3"/>
    </row>
    <row r="688" spans="1:1" ht="12.5">
      <c r="A688" s="3"/>
    </row>
    <row r="689" spans="1:1" ht="12.5">
      <c r="A689" s="3"/>
    </row>
    <row r="690" spans="1:1" ht="12.5">
      <c r="A690" s="3"/>
    </row>
    <row r="691" spans="1:1" ht="12.5">
      <c r="A691" s="3"/>
    </row>
    <row r="692" spans="1:1" ht="12.5">
      <c r="A692" s="3"/>
    </row>
    <row r="693" spans="1:1" ht="12.5">
      <c r="A693" s="3"/>
    </row>
    <row r="694" spans="1:1" ht="12.5">
      <c r="A694" s="3"/>
    </row>
    <row r="695" spans="1:1" ht="12.5">
      <c r="A695" s="3"/>
    </row>
    <row r="696" spans="1:1" ht="12.5">
      <c r="A696" s="3"/>
    </row>
    <row r="697" spans="1:1" ht="12.5">
      <c r="A697" s="3"/>
    </row>
    <row r="698" spans="1:1" ht="12.5">
      <c r="A698" s="3"/>
    </row>
    <row r="699" spans="1:1" ht="12.5">
      <c r="A699" s="3"/>
    </row>
    <row r="700" spans="1:1" ht="12.5">
      <c r="A700" s="3"/>
    </row>
    <row r="701" spans="1:1" ht="12.5">
      <c r="A701" s="3"/>
    </row>
    <row r="702" spans="1:1" ht="12.5">
      <c r="A702" s="3"/>
    </row>
    <row r="703" spans="1:1" ht="12.5">
      <c r="A703" s="3"/>
    </row>
    <row r="704" spans="1:1" ht="12.5">
      <c r="A704" s="3"/>
    </row>
    <row r="705" spans="1:1" ht="12.5">
      <c r="A705" s="3"/>
    </row>
    <row r="706" spans="1:1" ht="12.5">
      <c r="A706" s="3"/>
    </row>
    <row r="707" spans="1:1" ht="12.5">
      <c r="A707" s="3"/>
    </row>
    <row r="708" spans="1:1" ht="12.5">
      <c r="A708" s="3"/>
    </row>
    <row r="709" spans="1:1" ht="12.5">
      <c r="A709" s="3"/>
    </row>
    <row r="710" spans="1:1" ht="12.5">
      <c r="A710" s="3"/>
    </row>
    <row r="711" spans="1:1" ht="12.5">
      <c r="A711" s="3"/>
    </row>
    <row r="712" spans="1:1" ht="12.5">
      <c r="A712" s="3"/>
    </row>
    <row r="713" spans="1:1" ht="12.5">
      <c r="A713" s="3"/>
    </row>
    <row r="714" spans="1:1" ht="12.5">
      <c r="A714" s="3"/>
    </row>
    <row r="715" spans="1:1" ht="12.5">
      <c r="A715" s="3"/>
    </row>
    <row r="716" spans="1:1" ht="12.5">
      <c r="A716" s="3"/>
    </row>
    <row r="717" spans="1:1" ht="12.5">
      <c r="A717" s="3"/>
    </row>
    <row r="718" spans="1:1" ht="12.5">
      <c r="A718" s="3"/>
    </row>
    <row r="719" spans="1:1" ht="12.5">
      <c r="A719" s="3"/>
    </row>
    <row r="720" spans="1:1" ht="12.5">
      <c r="A720" s="3"/>
    </row>
    <row r="721" spans="1:1" ht="12.5">
      <c r="A721" s="3"/>
    </row>
    <row r="722" spans="1:1" ht="12.5">
      <c r="A722" s="3"/>
    </row>
    <row r="723" spans="1:1" ht="12.5">
      <c r="A723" s="3"/>
    </row>
    <row r="724" spans="1:1" ht="12.5">
      <c r="A724" s="3"/>
    </row>
    <row r="725" spans="1:1" ht="12.5">
      <c r="A725" s="3"/>
    </row>
    <row r="726" spans="1:1" ht="12.5">
      <c r="A726" s="3"/>
    </row>
    <row r="727" spans="1:1" ht="12.5">
      <c r="A727" s="3"/>
    </row>
    <row r="728" spans="1:1" ht="12.5">
      <c r="A728" s="3"/>
    </row>
    <row r="729" spans="1:1" ht="12.5">
      <c r="A729" s="3"/>
    </row>
    <row r="730" spans="1:1" ht="12.5">
      <c r="A730" s="3"/>
    </row>
    <row r="731" spans="1:1" ht="12.5">
      <c r="A731" s="3"/>
    </row>
    <row r="732" spans="1:1" ht="12.5">
      <c r="A732" s="3"/>
    </row>
    <row r="733" spans="1:1" ht="12.5">
      <c r="A733" s="3"/>
    </row>
    <row r="734" spans="1:1" ht="12.5">
      <c r="A734" s="3"/>
    </row>
    <row r="735" spans="1:1" ht="12.5">
      <c r="A735" s="3"/>
    </row>
    <row r="736" spans="1:1" ht="12.5">
      <c r="A736" s="3"/>
    </row>
    <row r="737" spans="1:1" ht="12.5">
      <c r="A737" s="3"/>
    </row>
    <row r="738" spans="1:1" ht="12.5">
      <c r="A738" s="3"/>
    </row>
    <row r="739" spans="1:1" ht="12.5">
      <c r="A739" s="3"/>
    </row>
    <row r="740" spans="1:1" ht="12.5">
      <c r="A740" s="3"/>
    </row>
    <row r="741" spans="1:1" ht="12.5">
      <c r="A741" s="3"/>
    </row>
    <row r="742" spans="1:1" ht="12.5">
      <c r="A742" s="3"/>
    </row>
    <row r="743" spans="1:1" ht="12.5">
      <c r="A743" s="3"/>
    </row>
    <row r="744" spans="1:1" ht="12.5">
      <c r="A744" s="3"/>
    </row>
    <row r="745" spans="1:1" ht="12.5">
      <c r="A745" s="3"/>
    </row>
    <row r="746" spans="1:1" ht="12.5">
      <c r="A746" s="3"/>
    </row>
    <row r="747" spans="1:1" ht="12.5">
      <c r="A747" s="3"/>
    </row>
    <row r="748" spans="1:1" ht="12.5">
      <c r="A748" s="3"/>
    </row>
    <row r="749" spans="1:1" ht="12.5">
      <c r="A749" s="3"/>
    </row>
    <row r="750" spans="1:1" ht="12.5">
      <c r="A750" s="3"/>
    </row>
    <row r="751" spans="1:1" ht="12.5">
      <c r="A751" s="3"/>
    </row>
    <row r="752" spans="1:1" ht="12.5">
      <c r="A752" s="3"/>
    </row>
    <row r="753" spans="1:1" ht="12.5">
      <c r="A753" s="3"/>
    </row>
    <row r="754" spans="1:1" ht="12.5">
      <c r="A754" s="3"/>
    </row>
    <row r="755" spans="1:1" ht="12.5">
      <c r="A755" s="3"/>
    </row>
    <row r="756" spans="1:1" ht="12.5">
      <c r="A756" s="3"/>
    </row>
    <row r="757" spans="1:1" ht="12.5">
      <c r="A757" s="3"/>
    </row>
    <row r="758" spans="1:1" ht="12.5">
      <c r="A758" s="3"/>
    </row>
    <row r="759" spans="1:1" ht="12.5">
      <c r="A759" s="3"/>
    </row>
    <row r="760" spans="1:1" ht="12.5">
      <c r="A760" s="3"/>
    </row>
    <row r="761" spans="1:1" ht="12.5">
      <c r="A761" s="3"/>
    </row>
    <row r="762" spans="1:1" ht="12.5">
      <c r="A762" s="3"/>
    </row>
    <row r="763" spans="1:1" ht="12.5">
      <c r="A763" s="3"/>
    </row>
    <row r="764" spans="1:1" ht="12.5">
      <c r="A764" s="3"/>
    </row>
    <row r="765" spans="1:1" ht="12.5">
      <c r="A765" s="3"/>
    </row>
    <row r="766" spans="1:1" ht="12.5">
      <c r="A766" s="3"/>
    </row>
    <row r="767" spans="1:1" ht="12.5">
      <c r="A767" s="3"/>
    </row>
    <row r="768" spans="1:1" ht="12.5">
      <c r="A768" s="3"/>
    </row>
    <row r="769" spans="1:1" ht="12.5">
      <c r="A769" s="3"/>
    </row>
    <row r="770" spans="1:1" ht="12.5">
      <c r="A770" s="3"/>
    </row>
    <row r="771" spans="1:1" ht="12.5">
      <c r="A771" s="3"/>
    </row>
    <row r="772" spans="1:1" ht="12.5">
      <c r="A772" s="3"/>
    </row>
    <row r="773" spans="1:1" ht="12.5">
      <c r="A773" s="3"/>
    </row>
    <row r="774" spans="1:1" ht="12.5">
      <c r="A774" s="3"/>
    </row>
    <row r="775" spans="1:1" ht="12.5">
      <c r="A775" s="3"/>
    </row>
    <row r="776" spans="1:1" ht="12.5">
      <c r="A776" s="3"/>
    </row>
    <row r="777" spans="1:1" ht="12.5">
      <c r="A777" s="3"/>
    </row>
    <row r="778" spans="1:1" ht="12.5">
      <c r="A778" s="3"/>
    </row>
    <row r="779" spans="1:1" ht="12.5">
      <c r="A779" s="3"/>
    </row>
    <row r="780" spans="1:1" ht="12.5">
      <c r="A780" s="3"/>
    </row>
    <row r="781" spans="1:1" ht="12.5">
      <c r="A781" s="3"/>
    </row>
    <row r="782" spans="1:1" ht="12.5">
      <c r="A782" s="3"/>
    </row>
    <row r="783" spans="1:1" ht="12.5">
      <c r="A783" s="3"/>
    </row>
    <row r="784" spans="1:1" ht="12.5">
      <c r="A784" s="3"/>
    </row>
    <row r="785" spans="1:1" ht="12.5">
      <c r="A785" s="3"/>
    </row>
    <row r="786" spans="1:1" ht="12.5">
      <c r="A786" s="3"/>
    </row>
    <row r="787" spans="1:1" ht="12.5">
      <c r="A787" s="3"/>
    </row>
    <row r="788" spans="1:1" ht="12.5">
      <c r="A788" s="3"/>
    </row>
    <row r="789" spans="1:1" ht="12.5">
      <c r="A789" s="3"/>
    </row>
    <row r="790" spans="1:1" ht="12.5">
      <c r="A790" s="3"/>
    </row>
    <row r="791" spans="1:1" ht="12.5">
      <c r="A791" s="3"/>
    </row>
    <row r="792" spans="1:1" ht="12.5">
      <c r="A792" s="3"/>
    </row>
    <row r="793" spans="1:1" ht="12.5">
      <c r="A793" s="3"/>
    </row>
    <row r="794" spans="1:1" ht="12.5">
      <c r="A794" s="3"/>
    </row>
    <row r="795" spans="1:1" ht="12.5">
      <c r="A795" s="3"/>
    </row>
    <row r="796" spans="1:1" ht="12.5">
      <c r="A796" s="3"/>
    </row>
    <row r="797" spans="1:1" ht="12.5">
      <c r="A797" s="3"/>
    </row>
    <row r="798" spans="1:1" ht="12.5">
      <c r="A798" s="3"/>
    </row>
    <row r="799" spans="1:1" ht="12.5">
      <c r="A799" s="3"/>
    </row>
    <row r="800" spans="1:1" ht="12.5">
      <c r="A800" s="3"/>
    </row>
    <row r="801" spans="1:1" ht="12.5">
      <c r="A801" s="3"/>
    </row>
    <row r="802" spans="1:1" ht="12.5">
      <c r="A802" s="3"/>
    </row>
    <row r="803" spans="1:1" ht="12.5">
      <c r="A803" s="3"/>
    </row>
    <row r="804" spans="1:1" ht="12.5">
      <c r="A804" s="3"/>
    </row>
    <row r="805" spans="1:1" ht="12.5">
      <c r="A805" s="3"/>
    </row>
    <row r="806" spans="1:1" ht="12.5">
      <c r="A806" s="3"/>
    </row>
    <row r="807" spans="1:1" ht="12.5">
      <c r="A807" s="3"/>
    </row>
    <row r="808" spans="1:1" ht="12.5">
      <c r="A808" s="3"/>
    </row>
    <row r="809" spans="1:1" ht="12.5">
      <c r="A809" s="3"/>
    </row>
    <row r="810" spans="1:1" ht="12.5">
      <c r="A810" s="3"/>
    </row>
    <row r="811" spans="1:1" ht="12.5">
      <c r="A811" s="3"/>
    </row>
    <row r="812" spans="1:1" ht="12.5">
      <c r="A812" s="3"/>
    </row>
    <row r="813" spans="1:1" ht="12.5">
      <c r="A813" s="3"/>
    </row>
    <row r="814" spans="1:1" ht="12.5">
      <c r="A814" s="3"/>
    </row>
    <row r="815" spans="1:1" ht="12.5">
      <c r="A815" s="3"/>
    </row>
    <row r="816" spans="1:1" ht="12.5">
      <c r="A816" s="3"/>
    </row>
    <row r="817" spans="1:1" ht="12.5">
      <c r="A817" s="3"/>
    </row>
    <row r="818" spans="1:1" ht="12.5">
      <c r="A818" s="3"/>
    </row>
    <row r="819" spans="1:1" ht="12.5">
      <c r="A819" s="3"/>
    </row>
    <row r="820" spans="1:1" ht="12.5">
      <c r="A820" s="3"/>
    </row>
    <row r="821" spans="1:1" ht="12.5">
      <c r="A821" s="3"/>
    </row>
    <row r="822" spans="1:1" ht="12.5">
      <c r="A822" s="3"/>
    </row>
    <row r="823" spans="1:1" ht="12.5">
      <c r="A823" s="3"/>
    </row>
    <row r="824" spans="1:1" ht="12.5">
      <c r="A824" s="3"/>
    </row>
    <row r="825" spans="1:1" ht="12.5">
      <c r="A825" s="3"/>
    </row>
    <row r="826" spans="1:1" ht="12.5">
      <c r="A826" s="3"/>
    </row>
    <row r="827" spans="1:1" ht="12.5">
      <c r="A827" s="3"/>
    </row>
    <row r="828" spans="1:1" ht="12.5">
      <c r="A828" s="3"/>
    </row>
    <row r="829" spans="1:1" ht="12.5">
      <c r="A829" s="3"/>
    </row>
    <row r="830" spans="1:1" ht="12.5">
      <c r="A830" s="3"/>
    </row>
    <row r="831" spans="1:1" ht="12.5">
      <c r="A831" s="3"/>
    </row>
    <row r="832" spans="1:1" ht="12.5">
      <c r="A832" s="3"/>
    </row>
    <row r="833" spans="1:1" ht="12.5">
      <c r="A833" s="3"/>
    </row>
    <row r="834" spans="1:1" ht="12.5">
      <c r="A834" s="3"/>
    </row>
    <row r="835" spans="1:1" ht="12.5">
      <c r="A835" s="3"/>
    </row>
    <row r="836" spans="1:1" ht="12.5">
      <c r="A836" s="3"/>
    </row>
    <row r="837" spans="1:1" ht="12.5">
      <c r="A837" s="3"/>
    </row>
    <row r="838" spans="1:1" ht="12.5">
      <c r="A838" s="3"/>
    </row>
    <row r="839" spans="1:1" ht="12.5">
      <c r="A839" s="3"/>
    </row>
    <row r="840" spans="1:1" ht="12.5">
      <c r="A840" s="3"/>
    </row>
    <row r="841" spans="1:1" ht="12.5">
      <c r="A841" s="3"/>
    </row>
    <row r="842" spans="1:1" ht="12.5">
      <c r="A842" s="3"/>
    </row>
    <row r="843" spans="1:1" ht="12.5">
      <c r="A843" s="3"/>
    </row>
    <row r="844" spans="1:1" ht="12.5">
      <c r="A844" s="3"/>
    </row>
    <row r="845" spans="1:1" ht="12.5">
      <c r="A845" s="3"/>
    </row>
    <row r="846" spans="1:1" ht="12.5">
      <c r="A846" s="3"/>
    </row>
    <row r="847" spans="1:1" ht="12.5">
      <c r="A847" s="3"/>
    </row>
    <row r="848" spans="1:1" ht="12.5">
      <c r="A848" s="3"/>
    </row>
    <row r="849" spans="1:1" ht="12.5">
      <c r="A849" s="3"/>
    </row>
    <row r="850" spans="1:1" ht="12.5">
      <c r="A850" s="3"/>
    </row>
    <row r="851" spans="1:1" ht="12.5">
      <c r="A851" s="3"/>
    </row>
    <row r="852" spans="1:1" ht="12.5">
      <c r="A852" s="3"/>
    </row>
    <row r="853" spans="1:1" ht="12.5">
      <c r="A853" s="3"/>
    </row>
    <row r="854" spans="1:1" ht="12.5">
      <c r="A854" s="3"/>
    </row>
    <row r="855" spans="1:1" ht="12.5">
      <c r="A855" s="3"/>
    </row>
    <row r="856" spans="1:1" ht="12.5">
      <c r="A856" s="3"/>
    </row>
    <row r="857" spans="1:1" ht="12.5">
      <c r="A857" s="3"/>
    </row>
    <row r="858" spans="1:1" ht="12.5">
      <c r="A858" s="3"/>
    </row>
    <row r="859" spans="1:1" ht="12.5">
      <c r="A859" s="3"/>
    </row>
    <row r="860" spans="1:1" ht="12.5">
      <c r="A860" s="3"/>
    </row>
    <row r="861" spans="1:1" ht="12.5">
      <c r="A861" s="3"/>
    </row>
    <row r="862" spans="1:1" ht="12.5">
      <c r="A862" s="3"/>
    </row>
    <row r="863" spans="1:1" ht="12.5">
      <c r="A863" s="3"/>
    </row>
    <row r="864" spans="1:1" ht="12.5">
      <c r="A864" s="3"/>
    </row>
    <row r="865" spans="1:1" ht="12.5">
      <c r="A865" s="3"/>
    </row>
    <row r="866" spans="1:1" ht="12.5">
      <c r="A866" s="3"/>
    </row>
    <row r="867" spans="1:1" ht="12.5">
      <c r="A867" s="3"/>
    </row>
    <row r="868" spans="1:1" ht="12.5">
      <c r="A868" s="3"/>
    </row>
    <row r="869" spans="1:1" ht="12.5">
      <c r="A869" s="3"/>
    </row>
    <row r="870" spans="1:1" ht="12.5">
      <c r="A870" s="3"/>
    </row>
    <row r="871" spans="1:1" ht="12.5">
      <c r="A871" s="3"/>
    </row>
    <row r="872" spans="1:1" ht="12.5">
      <c r="A872" s="3"/>
    </row>
    <row r="873" spans="1:1" ht="12.5">
      <c r="A873" s="3"/>
    </row>
    <row r="874" spans="1:1" ht="12.5">
      <c r="A874" s="3"/>
    </row>
    <row r="875" spans="1:1" ht="12.5">
      <c r="A875" s="3"/>
    </row>
    <row r="876" spans="1:1" ht="12.5">
      <c r="A876" s="3"/>
    </row>
    <row r="877" spans="1:1" ht="12.5">
      <c r="A877" s="3"/>
    </row>
    <row r="878" spans="1:1" ht="12.5">
      <c r="A878" s="3"/>
    </row>
    <row r="879" spans="1:1" ht="12.5">
      <c r="A879" s="3"/>
    </row>
    <row r="880" spans="1:1" ht="12.5">
      <c r="A880" s="3"/>
    </row>
    <row r="881" spans="1:1" ht="12.5">
      <c r="A881" s="3"/>
    </row>
    <row r="882" spans="1:1" ht="12.5">
      <c r="A882" s="3"/>
    </row>
    <row r="883" spans="1:1" ht="12.5">
      <c r="A883" s="3"/>
    </row>
    <row r="884" spans="1:1" ht="12.5">
      <c r="A884" s="3"/>
    </row>
    <row r="885" spans="1:1" ht="12.5">
      <c r="A885" s="3"/>
    </row>
    <row r="886" spans="1:1" ht="12.5">
      <c r="A886" s="3"/>
    </row>
    <row r="887" spans="1:1" ht="12.5">
      <c r="A887" s="3"/>
    </row>
    <row r="888" spans="1:1" ht="12.5">
      <c r="A888" s="3"/>
    </row>
    <row r="889" spans="1:1" ht="12.5">
      <c r="A889" s="3"/>
    </row>
    <row r="890" spans="1:1" ht="12.5">
      <c r="A890" s="3"/>
    </row>
    <row r="891" spans="1:1" ht="12.5">
      <c r="A891" s="3"/>
    </row>
    <row r="892" spans="1:1" ht="12.5">
      <c r="A892" s="3"/>
    </row>
    <row r="893" spans="1:1" ht="12.5">
      <c r="A893" s="3"/>
    </row>
    <row r="894" spans="1:1" ht="12.5">
      <c r="A894" s="3"/>
    </row>
    <row r="895" spans="1:1" ht="12.5">
      <c r="A895" s="3"/>
    </row>
    <row r="896" spans="1:1" ht="12.5">
      <c r="A896" s="3"/>
    </row>
    <row r="897" spans="1:1" ht="12.5">
      <c r="A897" s="3"/>
    </row>
    <row r="898" spans="1:1" ht="12.5">
      <c r="A898" s="3"/>
    </row>
    <row r="899" spans="1:1" ht="12.5">
      <c r="A899" s="3"/>
    </row>
    <row r="900" spans="1:1" ht="12.5">
      <c r="A900" s="3"/>
    </row>
    <row r="901" spans="1:1" ht="12.5">
      <c r="A901" s="3"/>
    </row>
    <row r="902" spans="1:1" ht="12.5">
      <c r="A902" s="3"/>
    </row>
    <row r="903" spans="1:1" ht="12.5">
      <c r="A903" s="3"/>
    </row>
    <row r="904" spans="1:1" ht="12.5">
      <c r="A904" s="3"/>
    </row>
    <row r="905" spans="1:1" ht="12.5">
      <c r="A905" s="3"/>
    </row>
    <row r="906" spans="1:1" ht="12.5">
      <c r="A906" s="3"/>
    </row>
    <row r="907" spans="1:1" ht="12.5">
      <c r="A907" s="3"/>
    </row>
    <row r="908" spans="1:1" ht="12.5">
      <c r="A908" s="3"/>
    </row>
    <row r="909" spans="1:1" ht="12.5">
      <c r="A909" s="3"/>
    </row>
    <row r="910" spans="1:1" ht="12.5">
      <c r="A910" s="3"/>
    </row>
    <row r="911" spans="1:1" ht="12.5">
      <c r="A911" s="3"/>
    </row>
    <row r="912" spans="1:1" ht="12.5">
      <c r="A912" s="3"/>
    </row>
    <row r="913" spans="1:1" ht="12.5">
      <c r="A913" s="3"/>
    </row>
    <row r="914" spans="1:1" ht="12.5">
      <c r="A914" s="3"/>
    </row>
    <row r="915" spans="1:1" ht="12.5">
      <c r="A915" s="3"/>
    </row>
    <row r="916" spans="1:1" ht="12.5">
      <c r="A916" s="3"/>
    </row>
    <row r="917" spans="1:1" ht="12.5">
      <c r="A917" s="3"/>
    </row>
    <row r="918" spans="1:1" ht="12.5">
      <c r="A918" s="3"/>
    </row>
    <row r="919" spans="1:1" ht="12.5">
      <c r="A919" s="3"/>
    </row>
    <row r="920" spans="1:1" ht="12.5">
      <c r="A920" s="3"/>
    </row>
    <row r="921" spans="1:1" ht="12.5">
      <c r="A921" s="3"/>
    </row>
    <row r="922" spans="1:1" ht="12.5">
      <c r="A922" s="3"/>
    </row>
    <row r="923" spans="1:1" ht="12.5">
      <c r="A923" s="3"/>
    </row>
    <row r="924" spans="1:1" ht="12.5">
      <c r="A924" s="3"/>
    </row>
    <row r="925" spans="1:1" ht="12.5">
      <c r="A925" s="3"/>
    </row>
    <row r="926" spans="1:1" ht="12.5">
      <c r="A926" s="3"/>
    </row>
    <row r="927" spans="1:1" ht="12.5">
      <c r="A927" s="3"/>
    </row>
    <row r="928" spans="1:1" ht="12.5">
      <c r="A928" s="3"/>
    </row>
    <row r="929" spans="1:1" ht="12.5">
      <c r="A929" s="3"/>
    </row>
    <row r="930" spans="1:1" ht="12.5">
      <c r="A930" s="3"/>
    </row>
    <row r="931" spans="1:1" ht="12.5">
      <c r="A931" s="3"/>
    </row>
    <row r="932" spans="1:1" ht="12.5">
      <c r="A932" s="3"/>
    </row>
    <row r="933" spans="1:1" ht="12.5">
      <c r="A933" s="3"/>
    </row>
    <row r="934" spans="1:1" ht="12.5">
      <c r="A934" s="3"/>
    </row>
    <row r="935" spans="1:1" ht="12.5">
      <c r="A935" s="3"/>
    </row>
    <row r="936" spans="1:1" ht="12.5">
      <c r="A936" s="3"/>
    </row>
    <row r="937" spans="1:1" ht="12.5">
      <c r="A937" s="3"/>
    </row>
    <row r="938" spans="1:1" ht="12.5">
      <c r="A938" s="3"/>
    </row>
    <row r="939" spans="1:1" ht="12.5">
      <c r="A939" s="3"/>
    </row>
    <row r="940" spans="1:1" ht="12.5">
      <c r="A940" s="3"/>
    </row>
    <row r="941" spans="1:1" ht="12.5">
      <c r="A941" s="3"/>
    </row>
    <row r="942" spans="1:1" ht="12.5">
      <c r="A942" s="3"/>
    </row>
    <row r="943" spans="1:1" ht="12.5">
      <c r="A943" s="3"/>
    </row>
    <row r="944" spans="1:1" ht="12.5">
      <c r="A944" s="3"/>
    </row>
    <row r="945" spans="1:1" ht="12.5">
      <c r="A945" s="3"/>
    </row>
    <row r="946" spans="1:1" ht="12.5">
      <c r="A946" s="3"/>
    </row>
    <row r="947" spans="1:1" ht="12.5">
      <c r="A947" s="3"/>
    </row>
    <row r="948" spans="1:1" ht="12.5">
      <c r="A948" s="3"/>
    </row>
    <row r="949" spans="1:1" ht="12.5">
      <c r="A949" s="3"/>
    </row>
    <row r="950" spans="1:1" ht="12.5">
      <c r="A950" s="3"/>
    </row>
    <row r="951" spans="1:1" ht="12.5">
      <c r="A951" s="3"/>
    </row>
    <row r="952" spans="1:1" ht="12.5">
      <c r="A952" s="3"/>
    </row>
    <row r="953" spans="1:1" ht="12.5">
      <c r="A953" s="3"/>
    </row>
    <row r="954" spans="1:1" ht="12.5">
      <c r="A954" s="3"/>
    </row>
    <row r="955" spans="1:1" ht="12.5">
      <c r="A955" s="3"/>
    </row>
    <row r="956" spans="1:1" ht="12.5">
      <c r="A956" s="3"/>
    </row>
    <row r="957" spans="1:1" ht="12.5">
      <c r="A957" s="3"/>
    </row>
    <row r="958" spans="1:1" ht="12.5">
      <c r="A958" s="3"/>
    </row>
    <row r="959" spans="1:1" ht="12.5">
      <c r="A959" s="3"/>
    </row>
    <row r="960" spans="1:1" ht="12.5">
      <c r="A960" s="3"/>
    </row>
    <row r="961" spans="1:1" ht="12.5">
      <c r="A961" s="3"/>
    </row>
    <row r="962" spans="1:1" ht="12.5">
      <c r="A962" s="3"/>
    </row>
    <row r="963" spans="1:1" ht="12.5">
      <c r="A963" s="3"/>
    </row>
    <row r="964" spans="1:1" ht="12.5">
      <c r="A964" s="3"/>
    </row>
    <row r="965" spans="1:1" ht="12.5">
      <c r="A965" s="3"/>
    </row>
    <row r="966" spans="1:1" ht="12.5">
      <c r="A966" s="3"/>
    </row>
    <row r="967" spans="1:1" ht="12.5">
      <c r="A967" s="3"/>
    </row>
    <row r="968" spans="1:1" ht="12.5">
      <c r="A968" s="3"/>
    </row>
    <row r="969" spans="1:1" ht="12.5">
      <c r="A969" s="3"/>
    </row>
    <row r="970" spans="1:1" ht="12.5">
      <c r="A970" s="3"/>
    </row>
    <row r="971" spans="1:1" ht="12.5">
      <c r="A971" s="3"/>
    </row>
    <row r="972" spans="1:1" ht="12.5">
      <c r="A972" s="3"/>
    </row>
    <row r="973" spans="1:1" ht="12.5">
      <c r="A973" s="3"/>
    </row>
    <row r="974" spans="1:1" ht="12.5">
      <c r="A974" s="3"/>
    </row>
    <row r="975" spans="1:1" ht="12.5">
      <c r="A975" s="3"/>
    </row>
    <row r="976" spans="1:1" ht="12.5">
      <c r="A976" s="3"/>
    </row>
    <row r="977" spans="1:1" ht="12.5">
      <c r="A977" s="3"/>
    </row>
    <row r="978" spans="1:1" ht="12.5">
      <c r="A978" s="3"/>
    </row>
    <row r="979" spans="1:1" ht="12.5">
      <c r="A979" s="3"/>
    </row>
    <row r="980" spans="1:1" ht="12.5">
      <c r="A980" s="3"/>
    </row>
    <row r="981" spans="1:1" ht="12.5">
      <c r="A981" s="3"/>
    </row>
    <row r="982" spans="1:1" ht="12.5">
      <c r="A982" s="3"/>
    </row>
    <row r="983" spans="1:1" ht="12.5">
      <c r="A983" s="3"/>
    </row>
    <row r="984" spans="1:1" ht="12.5">
      <c r="A984" s="3"/>
    </row>
    <row r="985" spans="1:1" ht="12.5">
      <c r="A985" s="3"/>
    </row>
    <row r="986" spans="1:1" ht="12.5">
      <c r="A986" s="3"/>
    </row>
    <row r="987" spans="1:1" ht="12.5">
      <c r="A987" s="3"/>
    </row>
    <row r="988" spans="1:1" ht="12.5">
      <c r="A988" s="3"/>
    </row>
    <row r="989" spans="1:1" ht="12.5">
      <c r="A989" s="3"/>
    </row>
    <row r="990" spans="1:1" ht="12.5">
      <c r="A990" s="3"/>
    </row>
    <row r="991" spans="1:1" ht="12.5">
      <c r="A991" s="3"/>
    </row>
    <row r="992" spans="1:1" ht="12.5">
      <c r="A992" s="3"/>
    </row>
    <row r="993" spans="1:1" ht="12.5">
      <c r="A993" s="3"/>
    </row>
    <row r="994" spans="1:1" ht="12.5">
      <c r="A994" s="3"/>
    </row>
    <row r="995" spans="1:1" ht="12.5">
      <c r="A995" s="3"/>
    </row>
    <row r="996" spans="1:1" ht="12.5">
      <c r="A996" s="3"/>
    </row>
    <row r="997" spans="1:1" ht="12.5">
      <c r="A997" s="3"/>
    </row>
    <row r="998" spans="1:1" ht="12.5">
      <c r="A998" s="3"/>
    </row>
    <row r="999" spans="1:1" ht="12.5">
      <c r="A999" s="3"/>
    </row>
    <row r="1000" spans="1:1" ht="12.5">
      <c r="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74"/>
  <sheetViews>
    <sheetView topLeftCell="G1" workbookViewId="0">
      <selection activeCell="P4" sqref="P4"/>
    </sheetView>
  </sheetViews>
  <sheetFormatPr defaultColWidth="14.36328125" defaultRowHeight="15.75" customHeight="1"/>
  <cols>
    <col min="1" max="1" width="6.08984375" customWidth="1"/>
    <col min="2" max="2" width="6.54296875" customWidth="1"/>
    <col min="4" max="4" width="51.7265625" customWidth="1"/>
    <col min="5" max="5" width="23.36328125" customWidth="1"/>
    <col min="6" max="6" width="7.54296875" customWidth="1"/>
    <col min="7" max="7" width="10.54296875" customWidth="1"/>
    <col min="8" max="8" width="9.54296875" customWidth="1"/>
    <col min="9" max="9" width="10.36328125" customWidth="1"/>
    <col min="10" max="10" width="6.08984375" customWidth="1"/>
    <col min="11" max="11" width="1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ht="12.5">
      <c r="A2" s="2">
        <v>0.8</v>
      </c>
      <c r="B2" s="2">
        <v>0.1</v>
      </c>
      <c r="C2" s="2" t="s">
        <v>12</v>
      </c>
      <c r="D2" s="2" t="s">
        <v>13</v>
      </c>
      <c r="E2" s="2" t="s">
        <v>14</v>
      </c>
      <c r="F2" s="2">
        <v>23</v>
      </c>
      <c r="G2" s="2">
        <v>-158</v>
      </c>
      <c r="H2" s="2">
        <v>300</v>
      </c>
      <c r="K2" s="2" t="s">
        <v>15</v>
      </c>
    </row>
    <row r="3" spans="1:12" ht="12.5">
      <c r="A3" s="2">
        <v>0.7</v>
      </c>
      <c r="B3" s="2">
        <v>0.1</v>
      </c>
      <c r="C3" s="2" t="s">
        <v>12</v>
      </c>
      <c r="D3" s="2" t="s">
        <v>13</v>
      </c>
      <c r="E3" s="2" t="s">
        <v>14</v>
      </c>
      <c r="F3" s="2">
        <v>23</v>
      </c>
      <c r="G3" s="2">
        <v>-158</v>
      </c>
      <c r="H3" s="2">
        <v>800</v>
      </c>
      <c r="K3" s="2" t="s">
        <v>15</v>
      </c>
    </row>
    <row r="4" spans="1:12" ht="12.5">
      <c r="A4" s="2">
        <v>0.7</v>
      </c>
      <c r="B4" s="2">
        <v>0.1</v>
      </c>
      <c r="C4" s="2" t="s">
        <v>12</v>
      </c>
      <c r="D4" s="2" t="s">
        <v>13</v>
      </c>
      <c r="E4" s="2" t="s">
        <v>14</v>
      </c>
      <c r="F4" s="2">
        <v>23</v>
      </c>
      <c r="G4" s="2">
        <v>-158</v>
      </c>
      <c r="H4" s="2">
        <v>1000</v>
      </c>
      <c r="K4" s="2" t="s">
        <v>15</v>
      </c>
    </row>
    <row r="5" spans="1:12" ht="12.5">
      <c r="A5" s="2">
        <v>0.8</v>
      </c>
      <c r="B5" s="2">
        <v>0.1</v>
      </c>
      <c r="C5" s="2" t="s">
        <v>12</v>
      </c>
      <c r="D5" s="2" t="s">
        <v>13</v>
      </c>
      <c r="E5" s="2" t="s">
        <v>14</v>
      </c>
      <c r="F5" s="2">
        <v>23</v>
      </c>
      <c r="G5" s="2">
        <v>-158</v>
      </c>
      <c r="H5" s="2">
        <v>1500</v>
      </c>
      <c r="K5" s="2" t="s">
        <v>15</v>
      </c>
    </row>
    <row r="6" spans="1:12" ht="12.5">
      <c r="A6" s="2">
        <v>0.6</v>
      </c>
      <c r="B6" s="2">
        <v>0.1</v>
      </c>
      <c r="C6" s="2" t="s">
        <v>12</v>
      </c>
      <c r="D6" s="2" t="s">
        <v>13</v>
      </c>
      <c r="E6" s="2" t="s">
        <v>14</v>
      </c>
      <c r="F6" s="2">
        <v>23</v>
      </c>
      <c r="G6" s="2">
        <v>-158</v>
      </c>
      <c r="H6" s="2">
        <v>2000</v>
      </c>
      <c r="K6" s="2" t="s">
        <v>15</v>
      </c>
    </row>
    <row r="7" spans="1:12" ht="12.5">
      <c r="A7" s="2">
        <v>0.8</v>
      </c>
      <c r="B7" s="2">
        <v>0.1</v>
      </c>
      <c r="C7" s="2" t="s">
        <v>12</v>
      </c>
      <c r="D7" s="2" t="s">
        <v>13</v>
      </c>
      <c r="E7" s="2" t="s">
        <v>14</v>
      </c>
      <c r="F7" s="2">
        <v>23</v>
      </c>
      <c r="G7" s="2">
        <v>-158</v>
      </c>
      <c r="H7" s="2">
        <v>2500</v>
      </c>
      <c r="K7" s="2" t="s">
        <v>15</v>
      </c>
    </row>
    <row r="8" spans="1:12" ht="12.5">
      <c r="A8" s="2">
        <v>1</v>
      </c>
      <c r="B8" s="2">
        <v>0.1</v>
      </c>
      <c r="C8" s="2" t="s">
        <v>12</v>
      </c>
      <c r="D8" s="2" t="s">
        <v>13</v>
      </c>
      <c r="E8" s="2" t="s">
        <v>14</v>
      </c>
      <c r="F8" s="2">
        <v>23</v>
      </c>
      <c r="G8" s="2">
        <v>-158</v>
      </c>
      <c r="H8" s="2">
        <v>3000</v>
      </c>
      <c r="K8" s="2" t="s">
        <v>15</v>
      </c>
    </row>
    <row r="9" spans="1:12" ht="12.5">
      <c r="A9" s="2">
        <v>1</v>
      </c>
      <c r="B9" s="2">
        <v>0.1</v>
      </c>
      <c r="C9" s="2" t="s">
        <v>12</v>
      </c>
      <c r="D9" s="2" t="s">
        <v>13</v>
      </c>
      <c r="E9" s="2" t="s">
        <v>14</v>
      </c>
      <c r="F9" s="2">
        <v>23</v>
      </c>
      <c r="G9" s="2">
        <v>-158</v>
      </c>
      <c r="H9" s="2">
        <v>3000</v>
      </c>
      <c r="K9" s="2" t="s">
        <v>15</v>
      </c>
    </row>
    <row r="10" spans="1:12" ht="12.5">
      <c r="A10" s="2">
        <v>0.9</v>
      </c>
      <c r="B10" s="2">
        <v>0.1</v>
      </c>
      <c r="C10" s="2" t="s">
        <v>12</v>
      </c>
      <c r="D10" s="2" t="s">
        <v>13</v>
      </c>
      <c r="E10" s="2" t="s">
        <v>14</v>
      </c>
      <c r="F10" s="2">
        <v>23</v>
      </c>
      <c r="G10" s="2">
        <v>-158</v>
      </c>
      <c r="H10" s="2">
        <v>3500</v>
      </c>
      <c r="K10" s="2" t="s">
        <v>15</v>
      </c>
    </row>
    <row r="11" spans="1:12" ht="12.5">
      <c r="A11" s="2">
        <v>0.8</v>
      </c>
      <c r="B11" s="2">
        <v>0.1</v>
      </c>
      <c r="C11" s="2" t="s">
        <v>12</v>
      </c>
      <c r="D11" s="2" t="s">
        <v>13</v>
      </c>
      <c r="E11" s="2" t="s">
        <v>14</v>
      </c>
      <c r="F11" s="2">
        <v>23</v>
      </c>
      <c r="G11" s="2">
        <v>-158</v>
      </c>
      <c r="H11" s="2">
        <v>4000</v>
      </c>
      <c r="K11" s="2" t="s">
        <v>15</v>
      </c>
    </row>
    <row r="12" spans="1:12" ht="12.5">
      <c r="A12" s="2">
        <v>0.8</v>
      </c>
      <c r="B12" s="2">
        <v>0.1</v>
      </c>
      <c r="C12" s="2" t="s">
        <v>12</v>
      </c>
      <c r="D12" s="2" t="s">
        <v>13</v>
      </c>
      <c r="E12" s="2" t="s">
        <v>14</v>
      </c>
      <c r="F12" s="2">
        <v>23</v>
      </c>
      <c r="G12" s="2">
        <v>-158</v>
      </c>
      <c r="H12" s="2">
        <v>4500</v>
      </c>
      <c r="K12" s="2" t="s">
        <v>15</v>
      </c>
    </row>
    <row r="13" spans="1:12" ht="12.5">
      <c r="A13" s="2">
        <v>1</v>
      </c>
      <c r="B13" s="2">
        <v>0.1</v>
      </c>
      <c r="C13" s="2" t="s">
        <v>12</v>
      </c>
      <c r="D13" s="2" t="s">
        <v>13</v>
      </c>
      <c r="E13" s="2" t="s">
        <v>14</v>
      </c>
      <c r="F13" s="2">
        <v>31</v>
      </c>
      <c r="G13" s="2">
        <v>-137</v>
      </c>
      <c r="H13" s="2">
        <v>200</v>
      </c>
      <c r="K13" s="2" t="s">
        <v>15</v>
      </c>
    </row>
    <row r="14" spans="1:12" ht="12.5">
      <c r="A14" s="2">
        <v>1</v>
      </c>
      <c r="B14" s="2">
        <v>0.1</v>
      </c>
      <c r="C14" s="2" t="s">
        <v>12</v>
      </c>
      <c r="D14" s="2" t="s">
        <v>13</v>
      </c>
      <c r="E14" s="2" t="s">
        <v>14</v>
      </c>
      <c r="F14" s="2">
        <v>31</v>
      </c>
      <c r="G14" s="2">
        <v>-137</v>
      </c>
      <c r="H14" s="2">
        <v>300</v>
      </c>
      <c r="K14" s="2" t="s">
        <v>15</v>
      </c>
    </row>
    <row r="15" spans="1:12" ht="12.5">
      <c r="A15" s="2">
        <v>0.7</v>
      </c>
      <c r="B15" s="2">
        <v>0.1</v>
      </c>
      <c r="C15" s="2" t="s">
        <v>12</v>
      </c>
      <c r="D15" s="2" t="s">
        <v>13</v>
      </c>
      <c r="E15" s="2" t="s">
        <v>14</v>
      </c>
      <c r="F15" s="2">
        <v>31</v>
      </c>
      <c r="G15" s="2">
        <v>-137</v>
      </c>
      <c r="H15" s="2">
        <v>400</v>
      </c>
      <c r="K15" s="2" t="s">
        <v>15</v>
      </c>
    </row>
    <row r="16" spans="1:12" ht="12.5">
      <c r="A16" s="2">
        <v>0.7</v>
      </c>
      <c r="B16" s="2">
        <v>0.1</v>
      </c>
      <c r="C16" s="2" t="s">
        <v>12</v>
      </c>
      <c r="D16" s="2" t="s">
        <v>13</v>
      </c>
      <c r="E16" s="2" t="s">
        <v>14</v>
      </c>
      <c r="F16" s="2">
        <v>31</v>
      </c>
      <c r="G16" s="2">
        <v>-137</v>
      </c>
      <c r="H16" s="2">
        <v>700</v>
      </c>
      <c r="K16" s="2" t="s">
        <v>15</v>
      </c>
    </row>
    <row r="17" spans="1:11" ht="12.5">
      <c r="A17" s="2">
        <v>0.7</v>
      </c>
      <c r="B17" s="2">
        <v>0.1</v>
      </c>
      <c r="C17" s="2" t="s">
        <v>12</v>
      </c>
      <c r="D17" s="2" t="s">
        <v>13</v>
      </c>
      <c r="E17" s="2" t="s">
        <v>14</v>
      </c>
      <c r="F17" s="2">
        <v>31</v>
      </c>
      <c r="G17" s="2">
        <v>-137</v>
      </c>
      <c r="H17" s="2">
        <v>900</v>
      </c>
      <c r="K17" s="2" t="s">
        <v>15</v>
      </c>
    </row>
    <row r="18" spans="1:11" ht="12.5">
      <c r="A18" s="2">
        <v>0.8</v>
      </c>
      <c r="B18" s="2">
        <v>0.1</v>
      </c>
      <c r="C18" s="2" t="s">
        <v>12</v>
      </c>
      <c r="D18" s="2" t="s">
        <v>13</v>
      </c>
      <c r="E18" s="2" t="s">
        <v>14</v>
      </c>
      <c r="F18" s="2">
        <v>31</v>
      </c>
      <c r="G18" s="2">
        <v>-137</v>
      </c>
      <c r="H18" s="2">
        <v>1000</v>
      </c>
      <c r="K18" s="2" t="s">
        <v>15</v>
      </c>
    </row>
    <row r="19" spans="1:11" ht="12.5">
      <c r="A19" s="2">
        <v>1.7</v>
      </c>
      <c r="B19" s="2">
        <v>0.1</v>
      </c>
      <c r="C19" s="2" t="s">
        <v>12</v>
      </c>
      <c r="D19" s="2" t="s">
        <v>13</v>
      </c>
      <c r="E19" s="2" t="s">
        <v>16</v>
      </c>
      <c r="F19" s="2">
        <v>36</v>
      </c>
      <c r="G19" s="2">
        <v>-122</v>
      </c>
      <c r="H19" s="2">
        <v>10</v>
      </c>
      <c r="K19" s="2" t="s">
        <v>15</v>
      </c>
    </row>
    <row r="20" spans="1:11" ht="12.5">
      <c r="A20" s="2">
        <v>1.4</v>
      </c>
      <c r="B20" s="2">
        <v>0.1</v>
      </c>
      <c r="C20" s="2" t="s">
        <v>12</v>
      </c>
      <c r="D20" s="2" t="s">
        <v>13</v>
      </c>
      <c r="E20" s="2" t="s">
        <v>16</v>
      </c>
      <c r="F20" s="2">
        <v>36</v>
      </c>
      <c r="G20" s="2">
        <v>-122</v>
      </c>
      <c r="H20" s="2">
        <v>30</v>
      </c>
      <c r="K20" s="2" t="s">
        <v>15</v>
      </c>
    </row>
    <row r="21" spans="1:11" ht="12.5">
      <c r="A21" s="2">
        <v>1.3</v>
      </c>
      <c r="B21" s="2">
        <v>0.1</v>
      </c>
      <c r="C21" s="2" t="s">
        <v>12</v>
      </c>
      <c r="D21" s="2" t="s">
        <v>13</v>
      </c>
      <c r="E21" s="2" t="s">
        <v>16</v>
      </c>
      <c r="F21" s="2">
        <v>36</v>
      </c>
      <c r="G21" s="2">
        <v>-122</v>
      </c>
      <c r="H21" s="2">
        <v>40</v>
      </c>
      <c r="K21" s="2" t="s">
        <v>15</v>
      </c>
    </row>
    <row r="22" spans="1:11" ht="12.5">
      <c r="A22" s="2">
        <v>1.3</v>
      </c>
      <c r="B22" s="2">
        <v>0.1</v>
      </c>
      <c r="C22" s="2" t="s">
        <v>12</v>
      </c>
      <c r="D22" s="2" t="s">
        <v>13</v>
      </c>
      <c r="E22" s="2" t="s">
        <v>16</v>
      </c>
      <c r="F22" s="2">
        <v>36</v>
      </c>
      <c r="G22" s="2">
        <v>-122</v>
      </c>
      <c r="H22" s="2">
        <v>50</v>
      </c>
      <c r="K22" s="2" t="s">
        <v>15</v>
      </c>
    </row>
    <row r="23" spans="1:11" ht="12.5">
      <c r="A23" s="2">
        <v>1.3</v>
      </c>
      <c r="B23" s="2">
        <v>0.1</v>
      </c>
      <c r="C23" s="2" t="s">
        <v>12</v>
      </c>
      <c r="D23" s="2" t="s">
        <v>13</v>
      </c>
      <c r="E23" s="2" t="s">
        <v>16</v>
      </c>
      <c r="F23" s="2">
        <v>36</v>
      </c>
      <c r="G23" s="2">
        <v>-122</v>
      </c>
      <c r="H23" s="2">
        <v>60</v>
      </c>
      <c r="K23" s="2" t="s">
        <v>15</v>
      </c>
    </row>
    <row r="24" spans="1:11" ht="12.5">
      <c r="A24" s="2">
        <v>1.1000000000000001</v>
      </c>
      <c r="B24" s="2">
        <v>0.1</v>
      </c>
      <c r="C24" s="2" t="s">
        <v>12</v>
      </c>
      <c r="D24" s="2" t="s">
        <v>13</v>
      </c>
      <c r="E24" s="2" t="s">
        <v>16</v>
      </c>
      <c r="F24" s="2">
        <v>36</v>
      </c>
      <c r="G24" s="2">
        <v>-122</v>
      </c>
      <c r="H24" s="2">
        <v>80</v>
      </c>
      <c r="K24" s="2" t="s">
        <v>15</v>
      </c>
    </row>
    <row r="25" spans="1:11" ht="12.5">
      <c r="A25" s="2">
        <v>1.2</v>
      </c>
      <c r="B25" s="2">
        <v>0.1</v>
      </c>
      <c r="C25" s="2" t="s">
        <v>12</v>
      </c>
      <c r="D25" s="2" t="s">
        <v>13</v>
      </c>
      <c r="E25" s="2" t="s">
        <v>16</v>
      </c>
      <c r="F25" s="2">
        <v>36</v>
      </c>
      <c r="G25" s="2">
        <v>-122</v>
      </c>
      <c r="H25" s="2">
        <v>90</v>
      </c>
      <c r="K25" s="2" t="s">
        <v>15</v>
      </c>
    </row>
    <row r="26" spans="1:11" ht="12.5">
      <c r="A26" s="2">
        <v>1.2</v>
      </c>
      <c r="B26" s="2">
        <v>0.1</v>
      </c>
      <c r="C26" s="2" t="s">
        <v>12</v>
      </c>
      <c r="D26" s="2" t="s">
        <v>13</v>
      </c>
      <c r="E26" s="2" t="s">
        <v>17</v>
      </c>
      <c r="F26" s="2">
        <v>34</v>
      </c>
      <c r="G26" s="2">
        <v>-119</v>
      </c>
      <c r="H26" s="2">
        <v>10</v>
      </c>
      <c r="K26" s="2" t="s">
        <v>15</v>
      </c>
    </row>
    <row r="27" spans="1:11" ht="12.5">
      <c r="A27" s="2">
        <v>1.5</v>
      </c>
      <c r="B27" s="2">
        <v>0.1</v>
      </c>
      <c r="C27" s="2" t="s">
        <v>12</v>
      </c>
      <c r="D27" s="2" t="s">
        <v>13</v>
      </c>
      <c r="E27" s="2" t="s">
        <v>17</v>
      </c>
      <c r="F27" s="2">
        <v>34</v>
      </c>
      <c r="G27" s="2">
        <v>-119</v>
      </c>
      <c r="H27" s="2">
        <v>10</v>
      </c>
      <c r="K27" s="2" t="s">
        <v>15</v>
      </c>
    </row>
    <row r="28" spans="1:11" ht="12.5">
      <c r="A28" s="2">
        <v>1.3</v>
      </c>
      <c r="B28" s="2">
        <v>0.1</v>
      </c>
      <c r="C28" s="2" t="s">
        <v>12</v>
      </c>
      <c r="D28" s="2" t="s">
        <v>13</v>
      </c>
      <c r="E28" s="2" t="s">
        <v>18</v>
      </c>
      <c r="H28" s="2">
        <v>200</v>
      </c>
      <c r="K28" s="2" t="s">
        <v>15</v>
      </c>
    </row>
    <row r="29" spans="1:11" ht="12.5">
      <c r="A29" s="2">
        <v>1.3</v>
      </c>
      <c r="B29" s="2">
        <v>0.1</v>
      </c>
      <c r="C29" s="2" t="s">
        <v>12</v>
      </c>
      <c r="D29" s="2" t="s">
        <v>13</v>
      </c>
      <c r="E29" s="2" t="s">
        <v>18</v>
      </c>
      <c r="H29" s="2">
        <v>500</v>
      </c>
      <c r="K29" s="2" t="s">
        <v>15</v>
      </c>
    </row>
    <row r="30" spans="1:11" ht="12.5">
      <c r="A30" s="2">
        <v>1</v>
      </c>
      <c r="B30" s="2">
        <v>0.1</v>
      </c>
      <c r="C30" s="2" t="s">
        <v>12</v>
      </c>
      <c r="D30" s="2" t="s">
        <v>13</v>
      </c>
      <c r="E30" s="2" t="s">
        <v>18</v>
      </c>
      <c r="H30" s="2">
        <v>1000</v>
      </c>
      <c r="K30" s="2" t="s">
        <v>15</v>
      </c>
    </row>
    <row r="31" spans="1:11" ht="12.5">
      <c r="A31" s="2">
        <v>1.6</v>
      </c>
      <c r="B31" s="2">
        <v>0.1</v>
      </c>
      <c r="C31" s="2" t="s">
        <v>12</v>
      </c>
      <c r="D31" s="2" t="s">
        <v>13</v>
      </c>
      <c r="E31" s="2" t="s">
        <v>18</v>
      </c>
      <c r="H31" s="2">
        <v>1500</v>
      </c>
      <c r="K31" s="2" t="s">
        <v>15</v>
      </c>
    </row>
    <row r="32" spans="1:11" ht="12.5">
      <c r="A32" s="2">
        <v>0.9</v>
      </c>
      <c r="B32" s="2">
        <v>0.1</v>
      </c>
      <c r="C32" s="2" t="s">
        <v>12</v>
      </c>
      <c r="D32" s="2" t="s">
        <v>13</v>
      </c>
      <c r="E32" s="2" t="s">
        <v>18</v>
      </c>
      <c r="H32" s="2">
        <v>2000</v>
      </c>
      <c r="K32" s="2" t="s">
        <v>15</v>
      </c>
    </row>
    <row r="33" spans="1:11" ht="12.5">
      <c r="A33" s="2">
        <v>0.9</v>
      </c>
      <c r="B33" s="2">
        <v>0.1</v>
      </c>
      <c r="C33" s="2" t="s">
        <v>12</v>
      </c>
      <c r="D33" s="2" t="s">
        <v>13</v>
      </c>
      <c r="E33" s="2" t="s">
        <v>18</v>
      </c>
      <c r="H33" s="2">
        <v>3000</v>
      </c>
      <c r="K33" s="2" t="s">
        <v>15</v>
      </c>
    </row>
    <row r="34" spans="1:11" ht="12.5">
      <c r="A34" s="2">
        <v>1.5</v>
      </c>
      <c r="B34" s="2">
        <v>0.1</v>
      </c>
      <c r="C34" s="2" t="s">
        <v>12</v>
      </c>
      <c r="D34" s="2" t="s">
        <v>13</v>
      </c>
      <c r="E34" s="2" t="s">
        <v>19</v>
      </c>
      <c r="F34" s="2">
        <v>31</v>
      </c>
      <c r="G34" s="2">
        <v>-158</v>
      </c>
      <c r="H34" s="2">
        <v>2000</v>
      </c>
      <c r="K34" s="2" t="s">
        <v>15</v>
      </c>
    </row>
    <row r="35" spans="1:11" ht="12.5">
      <c r="A35" s="2">
        <v>1.2</v>
      </c>
      <c r="B35" s="2">
        <v>0.1</v>
      </c>
      <c r="C35" s="2" t="s">
        <v>12</v>
      </c>
      <c r="D35" s="2" t="s">
        <v>13</v>
      </c>
      <c r="E35" s="2" t="s">
        <v>19</v>
      </c>
      <c r="F35" s="2">
        <v>31</v>
      </c>
      <c r="G35" s="2">
        <v>-158</v>
      </c>
      <c r="H35" s="2">
        <v>2400</v>
      </c>
      <c r="K35" s="2" t="s">
        <v>15</v>
      </c>
    </row>
    <row r="36" spans="1:11" ht="12.5">
      <c r="A36" s="2">
        <v>1.2</v>
      </c>
      <c r="B36" s="2">
        <v>0.1</v>
      </c>
      <c r="C36" s="2" t="s">
        <v>12</v>
      </c>
      <c r="D36" s="2" t="s">
        <v>13</v>
      </c>
      <c r="E36" s="2" t="s">
        <v>19</v>
      </c>
      <c r="F36" s="2">
        <v>31</v>
      </c>
      <c r="G36" s="2">
        <v>-158</v>
      </c>
      <c r="H36" s="2">
        <v>3000</v>
      </c>
      <c r="K36" s="2" t="s">
        <v>15</v>
      </c>
    </row>
    <row r="37" spans="1:11" ht="12.5">
      <c r="A37" s="2">
        <v>1</v>
      </c>
      <c r="B37" s="2">
        <v>0.1</v>
      </c>
      <c r="C37" s="2" t="s">
        <v>12</v>
      </c>
      <c r="D37" s="2" t="s">
        <v>13</v>
      </c>
      <c r="E37" s="2" t="s">
        <v>19</v>
      </c>
      <c r="F37" s="2">
        <v>31</v>
      </c>
      <c r="G37" s="2">
        <v>-158</v>
      </c>
      <c r="H37" s="2">
        <v>3400</v>
      </c>
      <c r="K37" s="2" t="s">
        <v>15</v>
      </c>
    </row>
    <row r="38" spans="1:11" ht="12.5">
      <c r="A38" s="2">
        <v>1.3</v>
      </c>
      <c r="B38" s="2">
        <v>0.1</v>
      </c>
      <c r="C38" s="2" t="s">
        <v>12</v>
      </c>
      <c r="D38" s="2" t="s">
        <v>13</v>
      </c>
      <c r="E38" s="2" t="s">
        <v>19</v>
      </c>
      <c r="F38" s="2">
        <v>31</v>
      </c>
      <c r="G38" s="2">
        <v>-158</v>
      </c>
      <c r="H38" s="2">
        <v>3800</v>
      </c>
      <c r="K38" s="2" t="s">
        <v>15</v>
      </c>
    </row>
    <row r="39" spans="1:11" ht="12.5">
      <c r="A39" s="2">
        <v>1.6</v>
      </c>
      <c r="B39" s="2">
        <v>0.1</v>
      </c>
      <c r="C39" s="2" t="s">
        <v>12</v>
      </c>
      <c r="D39" s="2" t="s">
        <v>13</v>
      </c>
      <c r="E39" s="2" t="s">
        <v>19</v>
      </c>
      <c r="F39" s="2">
        <v>31</v>
      </c>
      <c r="G39" s="2">
        <v>-158</v>
      </c>
      <c r="H39" s="2">
        <v>4200</v>
      </c>
      <c r="K39" s="2" t="s">
        <v>15</v>
      </c>
    </row>
    <row r="40" spans="1:11" ht="12.5">
      <c r="A40" s="2">
        <v>2.2000000000000002</v>
      </c>
      <c r="B40" s="2">
        <v>0.1</v>
      </c>
      <c r="C40" s="2" t="s">
        <v>12</v>
      </c>
      <c r="D40" s="2" t="s">
        <v>13</v>
      </c>
      <c r="E40" s="2" t="s">
        <v>19</v>
      </c>
      <c r="F40" s="2">
        <v>31</v>
      </c>
      <c r="G40" s="2">
        <v>-158</v>
      </c>
      <c r="H40" s="2">
        <v>4500</v>
      </c>
      <c r="K40" s="2" t="s">
        <v>15</v>
      </c>
    </row>
    <row r="41" spans="1:11" ht="12.5">
      <c r="A41" s="2">
        <v>1.3</v>
      </c>
      <c r="B41" s="2">
        <v>0.1</v>
      </c>
      <c r="C41" s="2" t="s">
        <v>12</v>
      </c>
      <c r="D41" s="2" t="s">
        <v>13</v>
      </c>
      <c r="E41" s="2" t="s">
        <v>19</v>
      </c>
      <c r="F41" s="2">
        <v>31</v>
      </c>
      <c r="G41" s="2">
        <v>-158</v>
      </c>
      <c r="H41" s="2">
        <v>600</v>
      </c>
      <c r="K41" s="2" t="s">
        <v>15</v>
      </c>
    </row>
    <row r="42" spans="1:11" ht="12.5">
      <c r="A42" s="2">
        <v>1.5</v>
      </c>
      <c r="B42" s="2">
        <v>0.1</v>
      </c>
      <c r="C42" s="2" t="s">
        <v>12</v>
      </c>
      <c r="D42" s="2" t="s">
        <v>13</v>
      </c>
      <c r="E42" s="2" t="s">
        <v>19</v>
      </c>
      <c r="F42" s="2">
        <v>31</v>
      </c>
      <c r="G42" s="2">
        <v>-158</v>
      </c>
      <c r="H42" s="2">
        <v>1000</v>
      </c>
      <c r="K42" s="2" t="s">
        <v>15</v>
      </c>
    </row>
    <row r="43" spans="1:11" ht="12.5">
      <c r="A43" s="2">
        <v>1.5</v>
      </c>
      <c r="B43" s="2">
        <v>0.1</v>
      </c>
      <c r="C43" s="2" t="s">
        <v>12</v>
      </c>
      <c r="D43" s="2" t="s">
        <v>13</v>
      </c>
      <c r="E43" s="2" t="s">
        <v>19</v>
      </c>
      <c r="F43" s="2">
        <v>31</v>
      </c>
      <c r="G43" s="2">
        <v>-158</v>
      </c>
      <c r="H43" s="2">
        <v>1300</v>
      </c>
      <c r="K43" s="2" t="s">
        <v>15</v>
      </c>
    </row>
    <row r="44" spans="1:11" ht="12.5">
      <c r="A44" s="2">
        <v>1.6</v>
      </c>
      <c r="B44" s="2">
        <v>0.1</v>
      </c>
      <c r="C44" s="2" t="s">
        <v>12</v>
      </c>
      <c r="D44" s="2" t="s">
        <v>13</v>
      </c>
      <c r="E44" s="2" t="s">
        <v>19</v>
      </c>
      <c r="F44" s="2">
        <v>31</v>
      </c>
      <c r="G44" s="2">
        <v>-158</v>
      </c>
      <c r="H44" s="2">
        <v>1600</v>
      </c>
      <c r="K44" s="2" t="s">
        <v>15</v>
      </c>
    </row>
    <row r="45" spans="1:11" ht="12.5">
      <c r="A45" s="2">
        <v>1.6</v>
      </c>
      <c r="B45" s="2">
        <v>0.1</v>
      </c>
      <c r="C45" s="2" t="s">
        <v>12</v>
      </c>
      <c r="D45" s="2" t="s">
        <v>13</v>
      </c>
      <c r="E45" s="2" t="s">
        <v>19</v>
      </c>
      <c r="F45" s="2">
        <v>31</v>
      </c>
      <c r="G45" s="2">
        <v>-158</v>
      </c>
      <c r="H45" s="2">
        <v>1800</v>
      </c>
      <c r="K45" s="2" t="s">
        <v>15</v>
      </c>
    </row>
    <row r="46" spans="1:11" ht="12.5">
      <c r="A46" s="2">
        <v>1.4</v>
      </c>
      <c r="B46" s="2">
        <v>0.1</v>
      </c>
      <c r="C46" s="2" t="s">
        <v>12</v>
      </c>
      <c r="D46" s="2" t="s">
        <v>13</v>
      </c>
      <c r="E46" s="2" t="s">
        <v>19</v>
      </c>
      <c r="F46" s="2">
        <v>31</v>
      </c>
      <c r="G46" s="2">
        <v>-158</v>
      </c>
      <c r="H46" s="2">
        <v>2000</v>
      </c>
      <c r="K46" s="2" t="s">
        <v>15</v>
      </c>
    </row>
    <row r="47" spans="1:11" ht="12.5">
      <c r="A47" s="2">
        <v>1.4</v>
      </c>
      <c r="B47" s="2">
        <v>0.1</v>
      </c>
      <c r="C47" s="2" t="s">
        <v>12</v>
      </c>
      <c r="D47" s="2" t="s">
        <v>13</v>
      </c>
      <c r="E47" s="2" t="s">
        <v>19</v>
      </c>
      <c r="F47" s="2">
        <v>31</v>
      </c>
      <c r="G47" s="2">
        <v>-158</v>
      </c>
      <c r="H47" s="2">
        <v>2200</v>
      </c>
      <c r="K47" s="2" t="s">
        <v>15</v>
      </c>
    </row>
    <row r="48" spans="1:11" ht="12.5">
      <c r="A48" s="2">
        <v>1.4</v>
      </c>
      <c r="B48" s="2">
        <v>0.1</v>
      </c>
      <c r="C48" s="2" t="s">
        <v>12</v>
      </c>
      <c r="D48" s="2" t="s">
        <v>13</v>
      </c>
      <c r="E48" s="2" t="s">
        <v>19</v>
      </c>
      <c r="F48" s="2">
        <v>31</v>
      </c>
      <c r="G48" s="2">
        <v>-158</v>
      </c>
      <c r="H48" s="2">
        <v>3000</v>
      </c>
      <c r="K48" s="2" t="s">
        <v>15</v>
      </c>
    </row>
    <row r="49" spans="1:11" ht="12.5">
      <c r="A49" s="2">
        <v>1.2</v>
      </c>
      <c r="B49" s="2">
        <v>0.1</v>
      </c>
      <c r="C49" s="2" t="s">
        <v>12</v>
      </c>
      <c r="D49" s="2" t="s">
        <v>13</v>
      </c>
      <c r="E49" s="2" t="s">
        <v>19</v>
      </c>
      <c r="F49" s="2">
        <v>31</v>
      </c>
      <c r="G49" s="2">
        <v>-158</v>
      </c>
      <c r="H49" s="2">
        <v>3400</v>
      </c>
      <c r="K49" s="2" t="s">
        <v>15</v>
      </c>
    </row>
    <row r="50" spans="1:11" ht="12.5">
      <c r="A50" s="2">
        <v>1.4</v>
      </c>
      <c r="B50" s="2">
        <v>0.1</v>
      </c>
      <c r="C50" s="2" t="s">
        <v>12</v>
      </c>
      <c r="D50" s="2" t="s">
        <v>13</v>
      </c>
      <c r="E50" s="2" t="s">
        <v>19</v>
      </c>
      <c r="F50" s="2">
        <v>31</v>
      </c>
      <c r="G50" s="2">
        <v>-158</v>
      </c>
      <c r="H50" s="2">
        <v>3800</v>
      </c>
      <c r="K50" s="2" t="s">
        <v>15</v>
      </c>
    </row>
    <row r="51" spans="1:11" ht="12.5">
      <c r="A51" s="2">
        <v>1.3</v>
      </c>
      <c r="B51" s="2">
        <v>0.1</v>
      </c>
      <c r="C51" s="2" t="s">
        <v>12</v>
      </c>
      <c r="D51" s="2" t="s">
        <v>13</v>
      </c>
      <c r="E51" s="2" t="s">
        <v>19</v>
      </c>
      <c r="F51" s="2">
        <v>31</v>
      </c>
      <c r="G51" s="2">
        <v>-158</v>
      </c>
      <c r="H51" s="2">
        <v>4200</v>
      </c>
      <c r="K51" s="2" t="s">
        <v>15</v>
      </c>
    </row>
    <row r="52" spans="1:11" ht="12.5">
      <c r="A52" s="2">
        <v>1.2</v>
      </c>
      <c r="B52" s="2">
        <v>0.1</v>
      </c>
      <c r="C52" s="2" t="s">
        <v>12</v>
      </c>
      <c r="D52" s="2" t="s">
        <v>13</v>
      </c>
      <c r="E52" s="2" t="s">
        <v>20</v>
      </c>
      <c r="F52" s="2">
        <v>-46</v>
      </c>
      <c r="G52" s="2">
        <v>6</v>
      </c>
      <c r="H52" s="2">
        <v>200</v>
      </c>
      <c r="K52" s="2" t="s">
        <v>15</v>
      </c>
    </row>
    <row r="53" spans="1:11" ht="12.5">
      <c r="A53" s="2">
        <v>1.2</v>
      </c>
      <c r="B53" s="2">
        <v>0.1</v>
      </c>
      <c r="C53" s="2" t="s">
        <v>12</v>
      </c>
      <c r="D53" s="2" t="s">
        <v>13</v>
      </c>
      <c r="E53" s="2" t="s">
        <v>20</v>
      </c>
      <c r="F53" s="2">
        <v>-46</v>
      </c>
      <c r="G53" s="2">
        <v>6</v>
      </c>
      <c r="H53" s="2">
        <v>500</v>
      </c>
      <c r="K53" s="2" t="s">
        <v>15</v>
      </c>
    </row>
    <row r="54" spans="1:11" ht="12.5">
      <c r="A54" s="2">
        <v>1.3</v>
      </c>
      <c r="B54" s="2">
        <v>0.1</v>
      </c>
      <c r="C54" s="2" t="s">
        <v>12</v>
      </c>
      <c r="D54" s="2" t="s">
        <v>13</v>
      </c>
      <c r="E54" s="2" t="s">
        <v>20</v>
      </c>
      <c r="F54" s="2">
        <v>-46</v>
      </c>
      <c r="G54" s="2">
        <v>6</v>
      </c>
      <c r="H54" s="2">
        <v>700</v>
      </c>
      <c r="K54" s="2" t="s">
        <v>15</v>
      </c>
    </row>
    <row r="55" spans="1:11" ht="12.5">
      <c r="A55" s="2">
        <v>1.4</v>
      </c>
      <c r="B55" s="2">
        <v>0.1</v>
      </c>
      <c r="C55" s="2" t="s">
        <v>12</v>
      </c>
      <c r="D55" s="2" t="s">
        <v>13</v>
      </c>
      <c r="E55" s="2" t="s">
        <v>20</v>
      </c>
      <c r="F55" s="2">
        <v>-46</v>
      </c>
      <c r="G55" s="2">
        <v>6</v>
      </c>
      <c r="H55" s="2">
        <v>900</v>
      </c>
      <c r="K55" s="2" t="s">
        <v>15</v>
      </c>
    </row>
    <row r="56" spans="1:11" ht="12.5">
      <c r="A56" s="2">
        <v>1.4</v>
      </c>
      <c r="B56" s="2">
        <v>0.1</v>
      </c>
      <c r="C56" s="2" t="s">
        <v>12</v>
      </c>
      <c r="D56" s="2" t="s">
        <v>13</v>
      </c>
      <c r="E56" s="2" t="s">
        <v>20</v>
      </c>
      <c r="F56" s="2">
        <v>-46</v>
      </c>
      <c r="G56" s="2">
        <v>6</v>
      </c>
      <c r="H56" s="2">
        <v>1200</v>
      </c>
      <c r="K56" s="2" t="s">
        <v>15</v>
      </c>
    </row>
    <row r="57" spans="1:11" ht="12.5">
      <c r="A57" s="2">
        <v>1.1000000000000001</v>
      </c>
      <c r="B57" s="2">
        <v>0.1</v>
      </c>
      <c r="C57" s="2" t="s">
        <v>12</v>
      </c>
      <c r="D57" s="2" t="s">
        <v>13</v>
      </c>
      <c r="E57" s="2" t="s">
        <v>20</v>
      </c>
      <c r="F57" s="2">
        <v>-46</v>
      </c>
      <c r="G57" s="2">
        <v>6</v>
      </c>
      <c r="H57" s="2">
        <v>1500</v>
      </c>
      <c r="K57" s="2" t="s">
        <v>15</v>
      </c>
    </row>
    <row r="58" spans="1:11" ht="12.5">
      <c r="A58" s="2">
        <v>1.1000000000000001</v>
      </c>
      <c r="B58" s="2">
        <v>0.1</v>
      </c>
      <c r="C58" s="2" t="s">
        <v>12</v>
      </c>
      <c r="D58" s="2" t="s">
        <v>13</v>
      </c>
      <c r="E58" s="2" t="s">
        <v>20</v>
      </c>
      <c r="F58" s="2">
        <v>-46</v>
      </c>
      <c r="G58" s="2">
        <v>6</v>
      </c>
      <c r="H58" s="2">
        <v>1800</v>
      </c>
      <c r="K58" s="2" t="s">
        <v>15</v>
      </c>
    </row>
    <row r="59" spans="1:11" ht="12.5">
      <c r="A59" s="2">
        <v>1.2</v>
      </c>
      <c r="B59" s="2">
        <v>0.1</v>
      </c>
      <c r="C59" s="2" t="s">
        <v>12</v>
      </c>
      <c r="D59" s="2" t="s">
        <v>13</v>
      </c>
      <c r="E59" s="2" t="s">
        <v>20</v>
      </c>
      <c r="F59" s="2">
        <v>-46</v>
      </c>
      <c r="G59" s="2">
        <v>6</v>
      </c>
      <c r="H59" s="2">
        <v>2100</v>
      </c>
      <c r="K59" s="2" t="s">
        <v>15</v>
      </c>
    </row>
    <row r="60" spans="1:11" ht="12.5">
      <c r="A60" s="2">
        <v>1.1000000000000001</v>
      </c>
      <c r="B60" s="2">
        <v>0.1</v>
      </c>
      <c r="C60" s="2" t="s">
        <v>12</v>
      </c>
      <c r="D60" s="2" t="s">
        <v>13</v>
      </c>
      <c r="E60" s="2" t="s">
        <v>20</v>
      </c>
      <c r="F60" s="2">
        <v>-46</v>
      </c>
      <c r="G60" s="2">
        <v>6</v>
      </c>
      <c r="H60" s="2">
        <v>2400</v>
      </c>
      <c r="K60" s="2" t="s">
        <v>15</v>
      </c>
    </row>
    <row r="61" spans="1:11" ht="12.5">
      <c r="A61" s="2">
        <v>1</v>
      </c>
      <c r="B61" s="2">
        <v>0.1</v>
      </c>
      <c r="C61" s="2" t="s">
        <v>12</v>
      </c>
      <c r="D61" s="2" t="s">
        <v>13</v>
      </c>
      <c r="E61" s="2" t="s">
        <v>20</v>
      </c>
      <c r="F61" s="2">
        <v>-46</v>
      </c>
      <c r="G61" s="2">
        <v>6</v>
      </c>
      <c r="H61" s="2">
        <v>2700</v>
      </c>
      <c r="K61" s="2" t="s">
        <v>15</v>
      </c>
    </row>
    <row r="62" spans="1:11" ht="12.5">
      <c r="A62" s="2">
        <v>1.2</v>
      </c>
      <c r="B62" s="2">
        <v>0.1</v>
      </c>
      <c r="C62" s="2" t="s">
        <v>12</v>
      </c>
      <c r="D62" s="2" t="s">
        <v>13</v>
      </c>
      <c r="E62" s="2" t="s">
        <v>20</v>
      </c>
      <c r="F62" s="2">
        <v>-46</v>
      </c>
      <c r="G62" s="2">
        <v>6</v>
      </c>
      <c r="H62" s="2">
        <v>3000</v>
      </c>
      <c r="K62" s="2" t="s">
        <v>15</v>
      </c>
    </row>
    <row r="63" spans="1:11" ht="12.5">
      <c r="A63" s="2">
        <v>1.2</v>
      </c>
      <c r="B63" s="2">
        <v>0.1</v>
      </c>
      <c r="C63" s="2" t="s">
        <v>12</v>
      </c>
      <c r="D63" s="2" t="s">
        <v>13</v>
      </c>
      <c r="E63" s="2" t="s">
        <v>20</v>
      </c>
      <c r="F63" s="2">
        <v>-46</v>
      </c>
      <c r="G63" s="2">
        <v>6</v>
      </c>
      <c r="H63" s="2">
        <v>3300</v>
      </c>
      <c r="K63" s="2" t="s">
        <v>15</v>
      </c>
    </row>
    <row r="64" spans="1:11" ht="12.5">
      <c r="A64" s="2">
        <v>1.1000000000000001</v>
      </c>
      <c r="B64" s="2">
        <v>0.1</v>
      </c>
      <c r="C64" s="2" t="s">
        <v>12</v>
      </c>
      <c r="D64" s="2" t="s">
        <v>13</v>
      </c>
      <c r="E64" s="2" t="s">
        <v>20</v>
      </c>
      <c r="F64" s="2">
        <v>-46</v>
      </c>
      <c r="G64" s="2">
        <v>6</v>
      </c>
      <c r="H64" s="2">
        <v>3600</v>
      </c>
      <c r="K64" s="2" t="s">
        <v>15</v>
      </c>
    </row>
    <row r="65" spans="1:11" ht="12.5">
      <c r="A65" s="2">
        <v>1</v>
      </c>
      <c r="B65" s="2">
        <v>0.1</v>
      </c>
      <c r="C65" s="2" t="s">
        <v>12</v>
      </c>
      <c r="D65" s="2" t="s">
        <v>13</v>
      </c>
      <c r="E65" s="2" t="s">
        <v>20</v>
      </c>
      <c r="F65" s="2">
        <v>-46</v>
      </c>
      <c r="G65" s="2">
        <v>6</v>
      </c>
      <c r="H65" s="2">
        <v>3900</v>
      </c>
      <c r="K65" s="2" t="s">
        <v>15</v>
      </c>
    </row>
    <row r="66" spans="1:11" ht="12.5">
      <c r="A66" s="2">
        <v>1</v>
      </c>
      <c r="B66" s="2">
        <v>0.1</v>
      </c>
      <c r="C66" s="2" t="s">
        <v>12</v>
      </c>
      <c r="D66" s="2" t="s">
        <v>13</v>
      </c>
      <c r="E66" s="2" t="s">
        <v>20</v>
      </c>
      <c r="F66" s="2">
        <v>-46</v>
      </c>
      <c r="G66" s="2">
        <v>6</v>
      </c>
      <c r="H66" s="2">
        <v>4100</v>
      </c>
      <c r="K66" s="2" t="s">
        <v>15</v>
      </c>
    </row>
    <row r="67" spans="1:11" ht="12.5">
      <c r="A67" s="2">
        <v>1.3</v>
      </c>
      <c r="B67" s="2">
        <v>0.1</v>
      </c>
      <c r="C67" s="2" t="s">
        <v>12</v>
      </c>
      <c r="D67" s="2" t="s">
        <v>13</v>
      </c>
      <c r="E67" s="2" t="s">
        <v>21</v>
      </c>
      <c r="F67" s="2">
        <v>-64</v>
      </c>
      <c r="G67" s="2">
        <v>-64</v>
      </c>
      <c r="H67" s="2">
        <v>5</v>
      </c>
      <c r="K67" s="2" t="s">
        <v>15</v>
      </c>
    </row>
    <row r="68" spans="1:11" ht="12.5">
      <c r="A68" s="2">
        <v>0.6</v>
      </c>
      <c r="B68" s="2">
        <v>0.1</v>
      </c>
      <c r="C68" s="2" t="s">
        <v>12</v>
      </c>
      <c r="D68" s="2" t="s">
        <v>13</v>
      </c>
      <c r="E68" s="2" t="s">
        <v>21</v>
      </c>
      <c r="F68" s="2">
        <v>-64</v>
      </c>
      <c r="G68" s="2">
        <v>-64</v>
      </c>
      <c r="H68" s="2">
        <v>1200</v>
      </c>
      <c r="K68" s="2" t="s">
        <v>15</v>
      </c>
    </row>
    <row r="69" spans="1:11" ht="12.5">
      <c r="A69" s="2">
        <v>1.4</v>
      </c>
      <c r="B69" s="2">
        <v>0.1</v>
      </c>
      <c r="C69" s="2" t="s">
        <v>12</v>
      </c>
      <c r="D69" s="2" t="s">
        <v>13</v>
      </c>
      <c r="E69" s="2" t="s">
        <v>21</v>
      </c>
      <c r="F69" s="2">
        <v>-76</v>
      </c>
      <c r="G69" s="2">
        <v>-175</v>
      </c>
      <c r="H69" s="2">
        <v>0</v>
      </c>
      <c r="K69" s="2" t="s">
        <v>15</v>
      </c>
    </row>
    <row r="70" spans="1:11" ht="12.5">
      <c r="A70" s="2">
        <v>1.3</v>
      </c>
      <c r="B70" s="2">
        <v>0.1</v>
      </c>
      <c r="C70" s="2" t="s">
        <v>12</v>
      </c>
      <c r="D70" s="2" t="s">
        <v>13</v>
      </c>
      <c r="E70" s="2" t="s">
        <v>21</v>
      </c>
      <c r="F70" s="2">
        <v>-76</v>
      </c>
      <c r="G70" s="2">
        <v>-175</v>
      </c>
      <c r="H70" s="2">
        <v>450</v>
      </c>
      <c r="K70" s="2" t="s">
        <v>15</v>
      </c>
    </row>
    <row r="71" spans="1:11" ht="12.5">
      <c r="A71" s="3">
        <f t="shared" ref="A71:A162" si="0">1.93*J71</f>
        <v>1.9493</v>
      </c>
      <c r="B71" s="2">
        <v>0.14000000000000001</v>
      </c>
      <c r="C71" s="2">
        <v>2</v>
      </c>
      <c r="D71" s="2" t="s">
        <v>22</v>
      </c>
      <c r="E71" s="2" t="s">
        <v>21</v>
      </c>
      <c r="F71" s="2">
        <v>-46.9</v>
      </c>
      <c r="G71" s="2">
        <v>142</v>
      </c>
      <c r="H71" s="4">
        <v>5</v>
      </c>
      <c r="I71" s="5"/>
      <c r="J71" s="6">
        <v>1.01</v>
      </c>
      <c r="K71" s="2" t="s">
        <v>23</v>
      </c>
    </row>
    <row r="72" spans="1:11" ht="12.5">
      <c r="A72" s="3">
        <f t="shared" si="0"/>
        <v>1.7948999999999999</v>
      </c>
      <c r="B72" s="2">
        <v>0.14000000000000001</v>
      </c>
      <c r="C72" s="2">
        <v>2</v>
      </c>
      <c r="D72" s="2" t="s">
        <v>22</v>
      </c>
      <c r="E72" s="2" t="s">
        <v>21</v>
      </c>
      <c r="F72" s="2">
        <v>-46.9</v>
      </c>
      <c r="G72" s="2">
        <v>142</v>
      </c>
      <c r="H72" s="4">
        <v>25</v>
      </c>
      <c r="I72" s="5"/>
      <c r="J72" s="6">
        <v>0.93</v>
      </c>
      <c r="K72" s="2" t="s">
        <v>23</v>
      </c>
    </row>
    <row r="73" spans="1:11" ht="12.5">
      <c r="A73" s="3">
        <f t="shared" si="0"/>
        <v>1.6212</v>
      </c>
      <c r="B73" s="2">
        <v>0.14000000000000001</v>
      </c>
      <c r="C73" s="2">
        <v>2</v>
      </c>
      <c r="D73" s="2" t="s">
        <v>22</v>
      </c>
      <c r="E73" s="2" t="s">
        <v>21</v>
      </c>
      <c r="F73" s="2">
        <v>-46.9</v>
      </c>
      <c r="G73" s="2">
        <v>142</v>
      </c>
      <c r="H73" s="4">
        <v>301</v>
      </c>
      <c r="I73" s="5"/>
      <c r="J73" s="6">
        <v>0.84</v>
      </c>
      <c r="K73" s="2" t="s">
        <v>23</v>
      </c>
    </row>
    <row r="74" spans="1:11" ht="12.5">
      <c r="A74" s="3">
        <f t="shared" si="0"/>
        <v>1.4861</v>
      </c>
      <c r="B74" s="2">
        <v>0.14000000000000001</v>
      </c>
      <c r="C74" s="2">
        <v>2</v>
      </c>
      <c r="D74" s="2" t="s">
        <v>22</v>
      </c>
      <c r="E74" s="2" t="s">
        <v>21</v>
      </c>
      <c r="F74" s="2">
        <v>-46.9</v>
      </c>
      <c r="G74" s="2">
        <v>142</v>
      </c>
      <c r="H74" s="4">
        <v>700</v>
      </c>
      <c r="I74" s="5"/>
      <c r="J74" s="5">
        <v>0.77</v>
      </c>
      <c r="K74" s="2" t="s">
        <v>23</v>
      </c>
    </row>
    <row r="75" spans="1:11" ht="12.5">
      <c r="A75" s="3">
        <f t="shared" si="0"/>
        <v>1.3124</v>
      </c>
      <c r="B75" s="2">
        <v>0.14000000000000001</v>
      </c>
      <c r="C75" s="2">
        <v>2</v>
      </c>
      <c r="D75" s="2" t="s">
        <v>22</v>
      </c>
      <c r="E75" s="2" t="s">
        <v>21</v>
      </c>
      <c r="F75" s="2">
        <v>-46.9</v>
      </c>
      <c r="G75" s="2">
        <v>142</v>
      </c>
      <c r="H75" s="4">
        <v>1002</v>
      </c>
      <c r="I75" s="5"/>
      <c r="J75" s="5">
        <v>0.68</v>
      </c>
      <c r="K75" s="2" t="s">
        <v>23</v>
      </c>
    </row>
    <row r="76" spans="1:11" ht="12.5">
      <c r="A76" s="3">
        <f t="shared" si="0"/>
        <v>1.2544999999999999</v>
      </c>
      <c r="B76" s="2">
        <v>0.14000000000000001</v>
      </c>
      <c r="C76" s="2">
        <v>2</v>
      </c>
      <c r="D76" s="2" t="s">
        <v>22</v>
      </c>
      <c r="E76" s="2" t="s">
        <v>21</v>
      </c>
      <c r="F76" s="2">
        <v>-46.9</v>
      </c>
      <c r="G76" s="2">
        <v>142</v>
      </c>
      <c r="H76" s="4">
        <v>1500</v>
      </c>
      <c r="I76" s="5"/>
      <c r="J76" s="5">
        <v>0.65</v>
      </c>
      <c r="K76" s="2" t="s">
        <v>23</v>
      </c>
    </row>
    <row r="77" spans="1:11" ht="12.5">
      <c r="A77" s="3">
        <f t="shared" si="0"/>
        <v>1.4475</v>
      </c>
      <c r="B77" s="2">
        <v>0.14000000000000001</v>
      </c>
      <c r="C77" s="2">
        <v>2</v>
      </c>
      <c r="D77" s="2" t="s">
        <v>22</v>
      </c>
      <c r="E77" s="2" t="s">
        <v>21</v>
      </c>
      <c r="F77" s="2">
        <v>-46.9</v>
      </c>
      <c r="G77" s="2">
        <v>142</v>
      </c>
      <c r="H77" s="4">
        <v>2001</v>
      </c>
      <c r="I77" s="5"/>
      <c r="J77" s="5">
        <v>0.75</v>
      </c>
      <c r="K77" s="2" t="s">
        <v>23</v>
      </c>
    </row>
    <row r="78" spans="1:11" ht="12.5">
      <c r="A78" s="3">
        <f t="shared" si="0"/>
        <v>1.6983999999999999</v>
      </c>
      <c r="B78" s="2">
        <v>0.14000000000000001</v>
      </c>
      <c r="C78" s="2">
        <v>2</v>
      </c>
      <c r="D78" s="2" t="s">
        <v>22</v>
      </c>
      <c r="E78" s="2" t="s">
        <v>21</v>
      </c>
      <c r="F78" s="2">
        <v>-48.8</v>
      </c>
      <c r="G78" s="2">
        <v>143</v>
      </c>
      <c r="H78" s="5">
        <v>4</v>
      </c>
      <c r="I78" s="5">
        <v>3</v>
      </c>
      <c r="J78" s="6">
        <v>0.88</v>
      </c>
      <c r="K78" s="2" t="s">
        <v>23</v>
      </c>
    </row>
    <row r="79" spans="1:11" ht="12.5">
      <c r="A79" s="3">
        <f t="shared" si="0"/>
        <v>1.8720999999999999</v>
      </c>
      <c r="B79" s="2">
        <v>0.14000000000000001</v>
      </c>
      <c r="C79" s="2">
        <v>2</v>
      </c>
      <c r="D79" s="2" t="s">
        <v>22</v>
      </c>
      <c r="E79" s="2" t="s">
        <v>21</v>
      </c>
      <c r="F79" s="2">
        <v>-48.8</v>
      </c>
      <c r="G79" s="2">
        <v>143</v>
      </c>
      <c r="H79" s="5">
        <v>50</v>
      </c>
      <c r="I79" s="5">
        <v>3</v>
      </c>
      <c r="J79" s="6">
        <v>0.97</v>
      </c>
      <c r="K79" s="2" t="s">
        <v>23</v>
      </c>
    </row>
    <row r="80" spans="1:11" ht="12.5">
      <c r="A80" s="3">
        <f t="shared" si="0"/>
        <v>1.7948999999999999</v>
      </c>
      <c r="B80" s="2">
        <v>0.14000000000000001</v>
      </c>
      <c r="C80" s="2">
        <v>2</v>
      </c>
      <c r="D80" s="2" t="s">
        <v>22</v>
      </c>
      <c r="E80" s="2" t="s">
        <v>21</v>
      </c>
      <c r="F80" s="2">
        <v>-48.8</v>
      </c>
      <c r="G80" s="2">
        <v>143</v>
      </c>
      <c r="H80" s="5">
        <v>400</v>
      </c>
      <c r="I80" s="5">
        <v>4</v>
      </c>
      <c r="J80" s="6">
        <v>0.93</v>
      </c>
      <c r="K80" s="2" t="s">
        <v>23</v>
      </c>
    </row>
    <row r="81" spans="1:11" ht="12.5">
      <c r="A81" s="3">
        <f t="shared" si="0"/>
        <v>1.5825999999999998</v>
      </c>
      <c r="B81" s="2">
        <v>0.14000000000000001</v>
      </c>
      <c r="C81" s="2">
        <v>2</v>
      </c>
      <c r="D81" s="2" t="s">
        <v>22</v>
      </c>
      <c r="E81" s="2" t="s">
        <v>21</v>
      </c>
      <c r="F81" s="2">
        <v>-48.8</v>
      </c>
      <c r="G81" s="2">
        <v>143</v>
      </c>
      <c r="H81" s="5">
        <v>499</v>
      </c>
      <c r="I81" s="5">
        <v>4.0999999999999996</v>
      </c>
      <c r="J81" s="6">
        <v>0.82</v>
      </c>
      <c r="K81" s="2" t="s">
        <v>23</v>
      </c>
    </row>
    <row r="82" spans="1:11" ht="12.5">
      <c r="A82" s="3">
        <f t="shared" si="0"/>
        <v>1.4667999999999999</v>
      </c>
      <c r="B82" s="2">
        <v>0.14000000000000001</v>
      </c>
      <c r="C82" s="2">
        <v>2</v>
      </c>
      <c r="D82" s="2" t="s">
        <v>22</v>
      </c>
      <c r="E82" s="2" t="s">
        <v>21</v>
      </c>
      <c r="F82" s="2">
        <v>-48.8</v>
      </c>
      <c r="G82" s="2">
        <v>143</v>
      </c>
      <c r="H82" s="5">
        <v>801</v>
      </c>
      <c r="I82" s="5">
        <v>13.1</v>
      </c>
      <c r="J82" s="5">
        <v>0.76</v>
      </c>
      <c r="K82" s="2" t="s">
        <v>23</v>
      </c>
    </row>
    <row r="83" spans="1:11" ht="12.5">
      <c r="A83" s="3">
        <f t="shared" si="0"/>
        <v>1.2159</v>
      </c>
      <c r="B83" s="2">
        <v>0.14000000000000001</v>
      </c>
      <c r="C83" s="2">
        <v>2</v>
      </c>
      <c r="D83" s="2" t="s">
        <v>22</v>
      </c>
      <c r="E83" s="2" t="s">
        <v>21</v>
      </c>
      <c r="F83" s="2">
        <v>-48.8</v>
      </c>
      <c r="G83" s="2">
        <v>143</v>
      </c>
      <c r="H83" s="5">
        <v>1205</v>
      </c>
      <c r="I83" s="5">
        <v>40.799999999999997</v>
      </c>
      <c r="J83" s="5">
        <v>0.63</v>
      </c>
      <c r="K83" s="2" t="s">
        <v>23</v>
      </c>
    </row>
    <row r="84" spans="1:11" ht="12.5">
      <c r="A84" s="3">
        <f t="shared" si="0"/>
        <v>1.3124</v>
      </c>
      <c r="B84" s="2">
        <v>0.14000000000000001</v>
      </c>
      <c r="C84" s="2">
        <v>2</v>
      </c>
      <c r="D84" s="2" t="s">
        <v>22</v>
      </c>
      <c r="E84" s="2" t="s">
        <v>21</v>
      </c>
      <c r="F84" s="2">
        <v>-48.8</v>
      </c>
      <c r="G84" s="2">
        <v>143</v>
      </c>
      <c r="H84" s="5">
        <v>1603</v>
      </c>
      <c r="I84" s="5">
        <v>70.099999999999994</v>
      </c>
      <c r="J84" s="5">
        <v>0.68</v>
      </c>
      <c r="K84" s="2" t="s">
        <v>23</v>
      </c>
    </row>
    <row r="85" spans="1:11" ht="12.5">
      <c r="A85" s="3">
        <f t="shared" si="0"/>
        <v>1.1194</v>
      </c>
      <c r="B85" s="2">
        <v>0.14000000000000001</v>
      </c>
      <c r="C85" s="2">
        <v>2</v>
      </c>
      <c r="D85" s="2" t="s">
        <v>22</v>
      </c>
      <c r="E85" s="2" t="s">
        <v>21</v>
      </c>
      <c r="F85" s="2">
        <v>-48.8</v>
      </c>
      <c r="G85" s="2">
        <v>143</v>
      </c>
      <c r="H85" s="5">
        <v>2005</v>
      </c>
      <c r="I85" s="5">
        <v>78</v>
      </c>
      <c r="J85" s="5">
        <v>0.57999999999999996</v>
      </c>
      <c r="K85" s="2" t="s">
        <v>23</v>
      </c>
    </row>
    <row r="86" spans="1:11" ht="12.5">
      <c r="A86" s="3">
        <f t="shared" si="0"/>
        <v>1.2159</v>
      </c>
      <c r="B86" s="2">
        <v>0.14000000000000001</v>
      </c>
      <c r="C86" s="2">
        <v>2</v>
      </c>
      <c r="D86" s="2" t="s">
        <v>22</v>
      </c>
      <c r="E86" s="2" t="s">
        <v>21</v>
      </c>
      <c r="F86" s="2">
        <v>-48.8</v>
      </c>
      <c r="G86" s="2">
        <v>143</v>
      </c>
      <c r="H86" s="5">
        <v>2607</v>
      </c>
      <c r="I86" s="5">
        <v>89.5</v>
      </c>
      <c r="J86" s="5">
        <v>0.63</v>
      </c>
      <c r="K86" s="2" t="s">
        <v>23</v>
      </c>
    </row>
    <row r="87" spans="1:11" ht="12.5">
      <c r="A87" s="3">
        <f t="shared" si="0"/>
        <v>1.1965999999999999</v>
      </c>
      <c r="B87" s="2">
        <v>0.14000000000000001</v>
      </c>
      <c r="C87" s="2">
        <v>2</v>
      </c>
      <c r="D87" s="2" t="s">
        <v>22</v>
      </c>
      <c r="E87" s="2" t="s">
        <v>21</v>
      </c>
      <c r="F87" s="2">
        <v>-48.8</v>
      </c>
      <c r="G87" s="2">
        <v>143</v>
      </c>
      <c r="H87" s="5">
        <v>3007</v>
      </c>
      <c r="I87" s="5">
        <v>101.2</v>
      </c>
      <c r="J87" s="5">
        <v>0.62</v>
      </c>
      <c r="K87" s="2" t="s">
        <v>23</v>
      </c>
    </row>
    <row r="88" spans="1:11" ht="12.5">
      <c r="A88" s="3">
        <f t="shared" si="0"/>
        <v>0.96499999999999997</v>
      </c>
      <c r="B88" s="2">
        <v>0.14000000000000001</v>
      </c>
      <c r="C88" s="2">
        <v>2</v>
      </c>
      <c r="D88" s="2" t="s">
        <v>22</v>
      </c>
      <c r="E88" s="2" t="s">
        <v>21</v>
      </c>
      <c r="F88" s="2">
        <v>-48.8</v>
      </c>
      <c r="G88" s="2">
        <v>143</v>
      </c>
      <c r="H88" s="2">
        <v>4166</v>
      </c>
      <c r="J88" s="2">
        <v>0.5</v>
      </c>
      <c r="K88" s="2" t="s">
        <v>23</v>
      </c>
    </row>
    <row r="89" spans="1:11" ht="12.5">
      <c r="A89" s="3">
        <f t="shared" si="0"/>
        <v>2.0651000000000002</v>
      </c>
      <c r="B89" s="2">
        <v>0.14000000000000001</v>
      </c>
      <c r="C89" s="2">
        <v>2</v>
      </c>
      <c r="D89" s="2" t="s">
        <v>22</v>
      </c>
      <c r="E89" s="2" t="s">
        <v>21</v>
      </c>
      <c r="F89" s="2">
        <v>-51</v>
      </c>
      <c r="G89" s="2">
        <v>144</v>
      </c>
      <c r="H89" s="5">
        <v>11</v>
      </c>
      <c r="I89" s="5">
        <v>5.0999999999999996</v>
      </c>
      <c r="J89" s="6">
        <v>1.07</v>
      </c>
      <c r="K89" s="2" t="s">
        <v>23</v>
      </c>
    </row>
    <row r="90" spans="1:11" ht="12.5">
      <c r="A90" s="3">
        <f t="shared" si="0"/>
        <v>2.2580999999999998</v>
      </c>
      <c r="B90" s="2">
        <v>0.14000000000000001</v>
      </c>
      <c r="C90" s="2">
        <v>2</v>
      </c>
      <c r="D90" s="2" t="s">
        <v>22</v>
      </c>
      <c r="E90" s="2" t="s">
        <v>21</v>
      </c>
      <c r="F90" s="2">
        <v>-51</v>
      </c>
      <c r="G90" s="2">
        <v>144</v>
      </c>
      <c r="H90" s="5">
        <v>51</v>
      </c>
      <c r="I90" s="5">
        <v>5</v>
      </c>
      <c r="J90" s="6">
        <v>1.17</v>
      </c>
      <c r="K90" s="2" t="s">
        <v>23</v>
      </c>
    </row>
    <row r="91" spans="1:11" ht="12.5">
      <c r="A91" s="3">
        <f t="shared" si="0"/>
        <v>2.0072000000000001</v>
      </c>
      <c r="B91" s="2">
        <v>0.14000000000000001</v>
      </c>
      <c r="C91" s="2">
        <v>2</v>
      </c>
      <c r="D91" s="2" t="s">
        <v>22</v>
      </c>
      <c r="E91" s="2" t="s">
        <v>21</v>
      </c>
      <c r="F91" s="2">
        <v>-51</v>
      </c>
      <c r="G91" s="2">
        <v>144</v>
      </c>
      <c r="H91" s="5">
        <v>151</v>
      </c>
      <c r="I91" s="5">
        <v>5.3</v>
      </c>
      <c r="J91" s="6">
        <v>1.04</v>
      </c>
      <c r="K91" s="2" t="s">
        <v>23</v>
      </c>
    </row>
    <row r="92" spans="1:11" ht="12.5">
      <c r="A92" s="3">
        <f t="shared" si="0"/>
        <v>1.8527999999999998</v>
      </c>
      <c r="B92" s="2">
        <v>0.14000000000000001</v>
      </c>
      <c r="C92" s="2">
        <v>2</v>
      </c>
      <c r="D92" s="2" t="s">
        <v>22</v>
      </c>
      <c r="E92" s="2" t="s">
        <v>21</v>
      </c>
      <c r="F92" s="2">
        <v>-51</v>
      </c>
      <c r="G92" s="2">
        <v>144</v>
      </c>
      <c r="H92" s="5">
        <v>301</v>
      </c>
      <c r="I92" s="5">
        <v>10.4</v>
      </c>
      <c r="J92" s="5">
        <v>0.96</v>
      </c>
      <c r="K92" s="2" t="s">
        <v>23</v>
      </c>
    </row>
    <row r="93" spans="1:11" ht="12.5">
      <c r="A93" s="3">
        <f t="shared" si="0"/>
        <v>1.7369999999999999</v>
      </c>
      <c r="B93" s="2">
        <v>0.14000000000000001</v>
      </c>
      <c r="C93" s="2">
        <v>2</v>
      </c>
      <c r="D93" s="2" t="s">
        <v>22</v>
      </c>
      <c r="E93" s="2" t="s">
        <v>21</v>
      </c>
      <c r="F93" s="2">
        <v>-51</v>
      </c>
      <c r="G93" s="2">
        <v>144</v>
      </c>
      <c r="H93" s="5">
        <v>601</v>
      </c>
      <c r="I93" s="5">
        <v>25.9</v>
      </c>
      <c r="J93" s="5">
        <v>0.9</v>
      </c>
      <c r="K93" s="2" t="s">
        <v>23</v>
      </c>
    </row>
    <row r="94" spans="1:11" ht="12.5">
      <c r="A94" s="3">
        <f t="shared" si="0"/>
        <v>1.2738</v>
      </c>
      <c r="B94" s="2">
        <v>0.14000000000000001</v>
      </c>
      <c r="C94" s="2">
        <v>2</v>
      </c>
      <c r="D94" s="2" t="s">
        <v>22</v>
      </c>
      <c r="E94" s="2" t="s">
        <v>21</v>
      </c>
      <c r="F94" s="2">
        <v>-51</v>
      </c>
      <c r="G94" s="2">
        <v>144</v>
      </c>
      <c r="H94" s="5">
        <v>799</v>
      </c>
      <c r="I94" s="5">
        <v>39.5</v>
      </c>
      <c r="J94" s="5">
        <v>0.66</v>
      </c>
      <c r="K94" s="2" t="s">
        <v>23</v>
      </c>
    </row>
    <row r="95" spans="1:11" ht="12.5">
      <c r="A95" s="3">
        <f t="shared" si="0"/>
        <v>1.1965999999999999</v>
      </c>
      <c r="B95" s="2">
        <v>0.14000000000000001</v>
      </c>
      <c r="C95" s="2">
        <v>2</v>
      </c>
      <c r="D95" s="2" t="s">
        <v>22</v>
      </c>
      <c r="E95" s="2" t="s">
        <v>21</v>
      </c>
      <c r="F95" s="2">
        <v>-51</v>
      </c>
      <c r="G95" s="2">
        <v>144</v>
      </c>
      <c r="H95" s="5">
        <v>1300</v>
      </c>
      <c r="I95" s="5">
        <v>71.400000000000006</v>
      </c>
      <c r="J95" s="5">
        <v>0.62</v>
      </c>
      <c r="K95" s="2" t="s">
        <v>23</v>
      </c>
    </row>
    <row r="96" spans="1:11" ht="12.5">
      <c r="A96" s="3">
        <f t="shared" si="0"/>
        <v>1.2159</v>
      </c>
      <c r="B96" s="2">
        <v>0.14000000000000001</v>
      </c>
      <c r="C96" s="2">
        <v>2</v>
      </c>
      <c r="D96" s="2" t="s">
        <v>22</v>
      </c>
      <c r="E96" s="2" t="s">
        <v>21</v>
      </c>
      <c r="F96" s="2">
        <v>-51</v>
      </c>
      <c r="G96" s="2">
        <v>144</v>
      </c>
      <c r="H96" s="5">
        <v>1899</v>
      </c>
      <c r="I96" s="5">
        <v>82.6</v>
      </c>
      <c r="J96" s="5">
        <v>0.63</v>
      </c>
      <c r="K96" s="2" t="s">
        <v>23</v>
      </c>
    </row>
    <row r="97" spans="1:11" ht="12.5">
      <c r="A97" s="3">
        <f t="shared" si="0"/>
        <v>1.1579999999999999</v>
      </c>
      <c r="B97" s="2">
        <v>0.14000000000000001</v>
      </c>
      <c r="C97" s="2">
        <v>2</v>
      </c>
      <c r="D97" s="2" t="s">
        <v>22</v>
      </c>
      <c r="E97" s="2" t="s">
        <v>21</v>
      </c>
      <c r="F97" s="2">
        <v>-51</v>
      </c>
      <c r="G97" s="2">
        <v>144</v>
      </c>
      <c r="H97" s="5">
        <v>2498</v>
      </c>
      <c r="I97" s="5">
        <v>97.1</v>
      </c>
      <c r="J97" s="5">
        <v>0.6</v>
      </c>
      <c r="K97" s="2" t="s">
        <v>23</v>
      </c>
    </row>
    <row r="98" spans="1:11" ht="12.5">
      <c r="A98" s="3">
        <f t="shared" si="0"/>
        <v>1.2159</v>
      </c>
      <c r="B98" s="2">
        <v>0.14000000000000001</v>
      </c>
      <c r="C98" s="2">
        <v>2</v>
      </c>
      <c r="D98" s="2" t="s">
        <v>22</v>
      </c>
      <c r="E98" s="2" t="s">
        <v>21</v>
      </c>
      <c r="F98" s="2">
        <v>-51</v>
      </c>
      <c r="G98" s="2">
        <v>144</v>
      </c>
      <c r="H98" s="5">
        <v>3099</v>
      </c>
      <c r="I98" s="5">
        <v>115.6</v>
      </c>
      <c r="J98" s="5">
        <v>0.63</v>
      </c>
      <c r="K98" s="2" t="s">
        <v>23</v>
      </c>
    </row>
    <row r="99" spans="1:11" ht="12.5">
      <c r="A99" s="3">
        <f t="shared" si="0"/>
        <v>1.2738</v>
      </c>
      <c r="B99" s="2">
        <v>0.14000000000000001</v>
      </c>
      <c r="C99" s="2">
        <v>2</v>
      </c>
      <c r="D99" s="2" t="s">
        <v>22</v>
      </c>
      <c r="E99" s="2" t="s">
        <v>21</v>
      </c>
      <c r="F99" s="2">
        <v>-51</v>
      </c>
      <c r="G99" s="2">
        <v>144</v>
      </c>
      <c r="H99" s="5">
        <v>3401</v>
      </c>
      <c r="I99" s="5">
        <v>121.3</v>
      </c>
      <c r="J99" s="5">
        <v>0.66</v>
      </c>
      <c r="K99" s="2" t="s">
        <v>23</v>
      </c>
    </row>
    <row r="100" spans="1:11" ht="12.5">
      <c r="A100" s="3">
        <f t="shared" si="0"/>
        <v>1.1194</v>
      </c>
      <c r="B100" s="2">
        <v>0.14000000000000001</v>
      </c>
      <c r="C100" s="2">
        <v>2</v>
      </c>
      <c r="D100" s="2" t="s">
        <v>22</v>
      </c>
      <c r="E100" s="2" t="s">
        <v>21</v>
      </c>
      <c r="F100" s="2">
        <v>-51</v>
      </c>
      <c r="G100" s="2">
        <v>144</v>
      </c>
      <c r="H100" s="2">
        <v>3862</v>
      </c>
      <c r="J100" s="2">
        <v>0.57999999999999996</v>
      </c>
      <c r="K100" s="2" t="s">
        <v>23</v>
      </c>
    </row>
    <row r="101" spans="1:11" ht="12.5">
      <c r="A101" s="3">
        <f t="shared" si="0"/>
        <v>2.0651000000000002</v>
      </c>
      <c r="B101" s="2">
        <v>0.14000000000000001</v>
      </c>
      <c r="C101" s="2">
        <v>2</v>
      </c>
      <c r="D101" s="2" t="s">
        <v>22</v>
      </c>
      <c r="E101" s="2" t="s">
        <v>21</v>
      </c>
      <c r="F101" s="2">
        <v>-53.7</v>
      </c>
      <c r="G101" s="2">
        <v>141.5</v>
      </c>
      <c r="H101" s="5">
        <v>5</v>
      </c>
      <c r="I101" s="5">
        <v>10.9</v>
      </c>
      <c r="J101" s="5">
        <v>1.07</v>
      </c>
      <c r="K101" s="2" t="s">
        <v>23</v>
      </c>
    </row>
    <row r="102" spans="1:11" ht="12.5">
      <c r="A102" s="3">
        <f t="shared" si="0"/>
        <v>1.9685999999999999</v>
      </c>
      <c r="B102" s="2">
        <v>0.14000000000000001</v>
      </c>
      <c r="C102" s="2">
        <v>2</v>
      </c>
      <c r="D102" s="2" t="s">
        <v>22</v>
      </c>
      <c r="E102" s="2" t="s">
        <v>21</v>
      </c>
      <c r="F102" s="2">
        <v>-53.7</v>
      </c>
      <c r="G102" s="2">
        <v>141.5</v>
      </c>
      <c r="H102" s="5">
        <v>100</v>
      </c>
      <c r="I102" s="5">
        <v>11.8</v>
      </c>
      <c r="J102" s="5">
        <v>1.02</v>
      </c>
      <c r="K102" s="2" t="s">
        <v>23</v>
      </c>
    </row>
    <row r="103" spans="1:11" ht="12.5">
      <c r="A103" s="3">
        <f t="shared" si="0"/>
        <v>2.0651000000000002</v>
      </c>
      <c r="B103" s="2">
        <v>0.14000000000000001</v>
      </c>
      <c r="C103" s="2">
        <v>2</v>
      </c>
      <c r="D103" s="2" t="s">
        <v>22</v>
      </c>
      <c r="E103" s="2" t="s">
        <v>21</v>
      </c>
      <c r="F103" s="2">
        <v>-53.7</v>
      </c>
      <c r="G103" s="2">
        <v>141.5</v>
      </c>
      <c r="H103" s="5">
        <v>140</v>
      </c>
      <c r="I103" s="5">
        <v>13.1</v>
      </c>
      <c r="J103" s="5">
        <v>1.07</v>
      </c>
      <c r="K103" s="2" t="s">
        <v>23</v>
      </c>
    </row>
    <row r="104" spans="1:11" ht="12.5">
      <c r="A104" s="3">
        <f t="shared" si="0"/>
        <v>1.3702999999999999</v>
      </c>
      <c r="B104" s="2">
        <v>0.14000000000000001</v>
      </c>
      <c r="C104" s="2">
        <v>2</v>
      </c>
      <c r="D104" s="2" t="s">
        <v>22</v>
      </c>
      <c r="E104" s="2" t="s">
        <v>21</v>
      </c>
      <c r="F104" s="2">
        <v>-53.7</v>
      </c>
      <c r="G104" s="2">
        <v>141.5</v>
      </c>
      <c r="H104" s="5">
        <v>500</v>
      </c>
      <c r="I104" s="5">
        <v>62.3</v>
      </c>
      <c r="J104" s="5">
        <v>0.71</v>
      </c>
      <c r="K104" s="2" t="s">
        <v>23</v>
      </c>
    </row>
    <row r="105" spans="1:11" ht="12.5">
      <c r="A105" s="3">
        <f t="shared" si="0"/>
        <v>1.2738</v>
      </c>
      <c r="B105" s="2">
        <v>0.14000000000000001</v>
      </c>
      <c r="C105" s="2">
        <v>2</v>
      </c>
      <c r="D105" s="2" t="s">
        <v>22</v>
      </c>
      <c r="E105" s="2" t="s">
        <v>21</v>
      </c>
      <c r="F105" s="2">
        <v>-53.7</v>
      </c>
      <c r="G105" s="2">
        <v>141.5</v>
      </c>
      <c r="H105" s="5">
        <v>1000</v>
      </c>
      <c r="I105" s="5">
        <v>80.3</v>
      </c>
      <c r="J105" s="5">
        <v>0.66</v>
      </c>
      <c r="K105" s="2" t="s">
        <v>23</v>
      </c>
    </row>
    <row r="106" spans="1:11" ht="12.5">
      <c r="A106" s="3">
        <f t="shared" si="0"/>
        <v>1.0422</v>
      </c>
      <c r="B106" s="2">
        <v>0.14000000000000001</v>
      </c>
      <c r="C106" s="2">
        <v>2</v>
      </c>
      <c r="D106" s="2" t="s">
        <v>22</v>
      </c>
      <c r="E106" s="2" t="s">
        <v>21</v>
      </c>
      <c r="F106" s="2">
        <v>-53.7</v>
      </c>
      <c r="G106" s="2">
        <v>141.5</v>
      </c>
      <c r="H106" s="5">
        <v>1801</v>
      </c>
      <c r="I106" s="5">
        <v>96.1</v>
      </c>
      <c r="J106" s="5">
        <v>0.54</v>
      </c>
      <c r="K106" s="2" t="s">
        <v>23</v>
      </c>
    </row>
    <row r="107" spans="1:11" ht="12.5">
      <c r="A107" s="3">
        <f t="shared" si="0"/>
        <v>1.0808</v>
      </c>
      <c r="B107" s="2">
        <v>0.14000000000000001</v>
      </c>
      <c r="C107" s="2">
        <v>2</v>
      </c>
      <c r="D107" s="2" t="s">
        <v>22</v>
      </c>
      <c r="E107" s="2" t="s">
        <v>21</v>
      </c>
      <c r="F107" s="2">
        <v>-53.7</v>
      </c>
      <c r="G107" s="2">
        <v>141.5</v>
      </c>
      <c r="H107" s="5">
        <v>2199</v>
      </c>
      <c r="I107" s="5">
        <v>107</v>
      </c>
      <c r="J107" s="5">
        <v>0.56000000000000005</v>
      </c>
      <c r="K107" s="2" t="s">
        <v>23</v>
      </c>
    </row>
    <row r="108" spans="1:11" ht="12.5">
      <c r="A108" s="3">
        <f t="shared" si="0"/>
        <v>1.1579999999999999</v>
      </c>
      <c r="B108" s="2">
        <v>0.14000000000000001</v>
      </c>
      <c r="C108" s="2">
        <v>2</v>
      </c>
      <c r="D108" s="2" t="s">
        <v>22</v>
      </c>
      <c r="E108" s="2" t="s">
        <v>21</v>
      </c>
      <c r="F108" s="2">
        <v>-53.7</v>
      </c>
      <c r="G108" s="2">
        <v>141.5</v>
      </c>
      <c r="H108" s="2">
        <v>3098</v>
      </c>
      <c r="J108" s="2">
        <v>0.6</v>
      </c>
      <c r="K108" s="2" t="s">
        <v>23</v>
      </c>
    </row>
    <row r="109" spans="1:11" ht="12.5">
      <c r="A109" s="3">
        <f t="shared" si="0"/>
        <v>1.9493</v>
      </c>
      <c r="B109" s="2">
        <v>0.14000000000000001</v>
      </c>
      <c r="C109" s="2">
        <v>2</v>
      </c>
      <c r="D109" s="2" t="s">
        <v>22</v>
      </c>
      <c r="E109" s="2" t="s">
        <v>21</v>
      </c>
      <c r="F109" s="2">
        <v>-56.9</v>
      </c>
      <c r="G109" s="2">
        <v>140</v>
      </c>
      <c r="H109" s="5">
        <v>5</v>
      </c>
      <c r="I109" s="5">
        <v>15.7</v>
      </c>
      <c r="J109" s="5">
        <v>1.01</v>
      </c>
      <c r="K109" s="2" t="s">
        <v>23</v>
      </c>
    </row>
    <row r="110" spans="1:11" ht="12.5">
      <c r="A110" s="3">
        <f t="shared" si="0"/>
        <v>1.8527999999999998</v>
      </c>
      <c r="B110" s="2">
        <v>0.14000000000000001</v>
      </c>
      <c r="C110" s="2">
        <v>2</v>
      </c>
      <c r="D110" s="2" t="s">
        <v>22</v>
      </c>
      <c r="E110" s="2" t="s">
        <v>21</v>
      </c>
      <c r="F110" s="2">
        <v>-56.9</v>
      </c>
      <c r="G110" s="2">
        <v>140</v>
      </c>
      <c r="H110" s="5">
        <v>52</v>
      </c>
      <c r="I110" s="5">
        <v>15.8</v>
      </c>
      <c r="J110" s="5">
        <v>0.96</v>
      </c>
      <c r="K110" s="2" t="s">
        <v>23</v>
      </c>
    </row>
    <row r="111" spans="1:11" ht="12.5">
      <c r="A111" s="3">
        <f t="shared" si="0"/>
        <v>1.93</v>
      </c>
      <c r="B111" s="2">
        <v>0.14000000000000001</v>
      </c>
      <c r="C111" s="2">
        <v>2</v>
      </c>
      <c r="D111" s="2" t="s">
        <v>22</v>
      </c>
      <c r="E111" s="2" t="s">
        <v>21</v>
      </c>
      <c r="F111" s="2">
        <v>-56.9</v>
      </c>
      <c r="G111" s="2">
        <v>140</v>
      </c>
      <c r="H111" s="5">
        <v>100</v>
      </c>
      <c r="I111" s="5">
        <v>16.2</v>
      </c>
      <c r="J111" s="5">
        <v>1</v>
      </c>
      <c r="K111" s="2" t="s">
        <v>23</v>
      </c>
    </row>
    <row r="112" spans="1:11" ht="12.5">
      <c r="A112" s="3">
        <f t="shared" si="0"/>
        <v>1.8334999999999999</v>
      </c>
      <c r="B112" s="2">
        <v>0.14000000000000001</v>
      </c>
      <c r="C112" s="2">
        <v>2</v>
      </c>
      <c r="D112" s="2" t="s">
        <v>22</v>
      </c>
      <c r="E112" s="2" t="s">
        <v>21</v>
      </c>
      <c r="F112" s="2">
        <v>-56.9</v>
      </c>
      <c r="G112" s="2">
        <v>140</v>
      </c>
      <c r="H112" s="5">
        <v>141</v>
      </c>
      <c r="I112" s="5">
        <v>17.3</v>
      </c>
      <c r="J112" s="5">
        <v>0.95</v>
      </c>
      <c r="K112" s="2" t="s">
        <v>23</v>
      </c>
    </row>
    <row r="113" spans="1:11" ht="12.5">
      <c r="A113" s="3">
        <f t="shared" si="0"/>
        <v>1.6983999999999999</v>
      </c>
      <c r="B113" s="2">
        <v>0.14000000000000001</v>
      </c>
      <c r="C113" s="2">
        <v>2</v>
      </c>
      <c r="D113" s="2" t="s">
        <v>22</v>
      </c>
      <c r="E113" s="2" t="s">
        <v>21</v>
      </c>
      <c r="F113" s="2">
        <v>-56.9</v>
      </c>
      <c r="G113" s="2">
        <v>140</v>
      </c>
      <c r="H113" s="5">
        <v>199</v>
      </c>
      <c r="I113" s="5">
        <v>31.5</v>
      </c>
      <c r="J113" s="5">
        <v>0.88</v>
      </c>
      <c r="K113" s="2" t="s">
        <v>23</v>
      </c>
    </row>
    <row r="114" spans="1:11" ht="12.5">
      <c r="A114" s="3">
        <f t="shared" si="0"/>
        <v>1.6404999999999998</v>
      </c>
      <c r="B114" s="2">
        <v>0.14000000000000001</v>
      </c>
      <c r="C114" s="2">
        <v>2</v>
      </c>
      <c r="D114" s="2" t="s">
        <v>22</v>
      </c>
      <c r="E114" s="2" t="s">
        <v>21</v>
      </c>
      <c r="F114" s="2">
        <v>-56.9</v>
      </c>
      <c r="G114" s="2">
        <v>140</v>
      </c>
      <c r="H114" s="5">
        <v>400</v>
      </c>
      <c r="I114" s="5">
        <v>60.8</v>
      </c>
      <c r="J114" s="5">
        <v>0.85</v>
      </c>
      <c r="K114" s="2" t="s">
        <v>23</v>
      </c>
    </row>
    <row r="115" spans="1:11" ht="12.5">
      <c r="A115" s="3">
        <f t="shared" si="0"/>
        <v>1.0615000000000001</v>
      </c>
      <c r="B115" s="2">
        <v>0.14000000000000001</v>
      </c>
      <c r="C115" s="2">
        <v>2</v>
      </c>
      <c r="D115" s="2" t="s">
        <v>22</v>
      </c>
      <c r="E115" s="2" t="s">
        <v>21</v>
      </c>
      <c r="F115" s="2">
        <v>-56.9</v>
      </c>
      <c r="G115" s="2">
        <v>140</v>
      </c>
      <c r="H115" s="5">
        <v>801</v>
      </c>
      <c r="I115" s="5">
        <v>79</v>
      </c>
      <c r="J115" s="5">
        <v>0.55000000000000004</v>
      </c>
      <c r="K115" s="2" t="s">
        <v>23</v>
      </c>
    </row>
    <row r="116" spans="1:11" ht="12.5">
      <c r="A116" s="3">
        <f t="shared" si="0"/>
        <v>1.2159</v>
      </c>
      <c r="B116" s="2">
        <v>0.14000000000000001</v>
      </c>
      <c r="C116" s="2">
        <v>2</v>
      </c>
      <c r="D116" s="2" t="s">
        <v>22</v>
      </c>
      <c r="E116" s="2" t="s">
        <v>21</v>
      </c>
      <c r="F116" s="2">
        <v>-56.9</v>
      </c>
      <c r="G116" s="2">
        <v>140</v>
      </c>
      <c r="H116" s="5">
        <v>1000</v>
      </c>
      <c r="I116" s="5">
        <v>83.8</v>
      </c>
      <c r="J116" s="5">
        <v>0.63</v>
      </c>
      <c r="K116" s="2" t="s">
        <v>23</v>
      </c>
    </row>
    <row r="117" spans="1:11" ht="12.5">
      <c r="A117" s="3">
        <f t="shared" si="0"/>
        <v>1.3702999999999999</v>
      </c>
      <c r="B117" s="2">
        <v>0.14000000000000001</v>
      </c>
      <c r="C117" s="2">
        <v>2</v>
      </c>
      <c r="D117" s="2" t="s">
        <v>22</v>
      </c>
      <c r="E117" s="2" t="s">
        <v>21</v>
      </c>
      <c r="F117" s="2">
        <v>-56.9</v>
      </c>
      <c r="G117" s="2">
        <v>140</v>
      </c>
      <c r="H117" s="5">
        <v>1401</v>
      </c>
      <c r="I117" s="5">
        <v>89</v>
      </c>
      <c r="J117" s="5">
        <v>0.71</v>
      </c>
      <c r="K117" s="2" t="s">
        <v>23</v>
      </c>
    </row>
    <row r="118" spans="1:11" ht="12.5">
      <c r="A118" s="3">
        <f t="shared" si="0"/>
        <v>1.2544999999999999</v>
      </c>
      <c r="B118" s="2">
        <v>0.14000000000000001</v>
      </c>
      <c r="C118" s="2">
        <v>2</v>
      </c>
      <c r="D118" s="2" t="s">
        <v>22</v>
      </c>
      <c r="E118" s="2" t="s">
        <v>21</v>
      </c>
      <c r="F118" s="2">
        <v>-56.9</v>
      </c>
      <c r="G118" s="2">
        <v>140</v>
      </c>
      <c r="H118" s="5">
        <v>1799</v>
      </c>
      <c r="I118" s="5">
        <v>97.9</v>
      </c>
      <c r="J118" s="5">
        <v>0.65</v>
      </c>
      <c r="K118" s="2" t="s">
        <v>23</v>
      </c>
    </row>
    <row r="119" spans="1:11" ht="12.5">
      <c r="A119" s="3">
        <f t="shared" si="0"/>
        <v>1.3702999999999999</v>
      </c>
      <c r="B119" s="2">
        <v>0.14000000000000001</v>
      </c>
      <c r="C119" s="2">
        <v>2</v>
      </c>
      <c r="D119" s="2" t="s">
        <v>22</v>
      </c>
      <c r="E119" s="2" t="s">
        <v>21</v>
      </c>
      <c r="F119" s="2">
        <v>-56.9</v>
      </c>
      <c r="G119" s="2">
        <v>140</v>
      </c>
      <c r="H119" s="5">
        <v>2101</v>
      </c>
      <c r="I119" s="5">
        <v>106.6</v>
      </c>
      <c r="J119" s="5">
        <v>0.71</v>
      </c>
      <c r="K119" s="2" t="s">
        <v>23</v>
      </c>
    </row>
    <row r="120" spans="1:11" ht="12.5">
      <c r="A120" s="3">
        <f t="shared" si="0"/>
        <v>1.1579999999999999</v>
      </c>
      <c r="B120" s="2">
        <v>0.14000000000000001</v>
      </c>
      <c r="C120" s="2">
        <v>2</v>
      </c>
      <c r="D120" s="2" t="s">
        <v>22</v>
      </c>
      <c r="E120" s="2" t="s">
        <v>21</v>
      </c>
      <c r="F120" s="2">
        <v>-56.9</v>
      </c>
      <c r="G120" s="2">
        <v>140</v>
      </c>
      <c r="H120" s="5">
        <v>3000</v>
      </c>
      <c r="I120" s="5">
        <v>127.5</v>
      </c>
      <c r="J120" s="5">
        <v>0.6</v>
      </c>
      <c r="K120" s="2" t="s">
        <v>23</v>
      </c>
    </row>
    <row r="121" spans="1:11" ht="12.5">
      <c r="A121" s="3">
        <f t="shared" si="0"/>
        <v>1.3316999999999999</v>
      </c>
      <c r="B121" s="2">
        <v>0.14000000000000001</v>
      </c>
      <c r="C121" s="2">
        <v>2</v>
      </c>
      <c r="D121" s="2" t="s">
        <v>22</v>
      </c>
      <c r="E121" s="2" t="s">
        <v>21</v>
      </c>
      <c r="F121" s="2">
        <v>-56.9</v>
      </c>
      <c r="G121" s="2">
        <v>140</v>
      </c>
      <c r="H121" s="5">
        <v>3600</v>
      </c>
      <c r="I121" s="5">
        <v>140.69999999999999</v>
      </c>
      <c r="J121" s="5">
        <v>0.69</v>
      </c>
      <c r="K121" s="2" t="s">
        <v>23</v>
      </c>
    </row>
    <row r="122" spans="1:11" ht="12.5">
      <c r="A122" s="3">
        <f t="shared" si="0"/>
        <v>1.3316999999999999</v>
      </c>
      <c r="B122" s="2">
        <v>0.14000000000000001</v>
      </c>
      <c r="C122" s="2">
        <v>2</v>
      </c>
      <c r="D122" s="2" t="s">
        <v>22</v>
      </c>
      <c r="E122" s="2" t="s">
        <v>21</v>
      </c>
      <c r="F122" s="2">
        <v>-56.9</v>
      </c>
      <c r="G122" s="2">
        <v>140</v>
      </c>
      <c r="H122" s="2">
        <v>4203</v>
      </c>
      <c r="J122" s="2">
        <v>0.69</v>
      </c>
      <c r="K122" s="2" t="s">
        <v>23</v>
      </c>
    </row>
    <row r="123" spans="1:11" ht="12.5">
      <c r="A123" s="3">
        <f t="shared" si="0"/>
        <v>1.93</v>
      </c>
      <c r="B123" s="2">
        <v>0.14000000000000001</v>
      </c>
      <c r="C123" s="2">
        <v>2</v>
      </c>
      <c r="D123" s="2" t="s">
        <v>22</v>
      </c>
      <c r="E123" s="2" t="s">
        <v>21</v>
      </c>
      <c r="F123" s="2">
        <v>-60.8</v>
      </c>
      <c r="G123" s="2">
        <v>140</v>
      </c>
      <c r="H123" s="5">
        <v>10</v>
      </c>
      <c r="I123" s="5">
        <v>27.9</v>
      </c>
      <c r="J123" s="5">
        <v>1</v>
      </c>
      <c r="K123" s="2" t="s">
        <v>23</v>
      </c>
    </row>
    <row r="124" spans="1:11" ht="12.5">
      <c r="A124" s="3">
        <f t="shared" si="0"/>
        <v>1.6983999999999999</v>
      </c>
      <c r="B124" s="2">
        <v>0.14000000000000001</v>
      </c>
      <c r="C124" s="2">
        <v>2</v>
      </c>
      <c r="D124" s="2" t="s">
        <v>22</v>
      </c>
      <c r="E124" s="2" t="s">
        <v>21</v>
      </c>
      <c r="F124" s="2">
        <v>-60.8</v>
      </c>
      <c r="G124" s="2">
        <v>140</v>
      </c>
      <c r="H124" s="5">
        <v>60</v>
      </c>
      <c r="I124" s="5">
        <v>27.8</v>
      </c>
      <c r="J124" s="5">
        <v>0.88</v>
      </c>
      <c r="K124" s="2" t="s">
        <v>23</v>
      </c>
    </row>
    <row r="125" spans="1:11" ht="12.5">
      <c r="A125" s="3">
        <f t="shared" si="0"/>
        <v>1.9685999999999999</v>
      </c>
      <c r="B125" s="2">
        <v>0.14000000000000001</v>
      </c>
      <c r="C125" s="2">
        <v>2</v>
      </c>
      <c r="D125" s="2" t="s">
        <v>22</v>
      </c>
      <c r="E125" s="2" t="s">
        <v>21</v>
      </c>
      <c r="F125" s="2">
        <v>-60.8</v>
      </c>
      <c r="G125" s="2">
        <v>140</v>
      </c>
      <c r="H125" s="5">
        <v>90</v>
      </c>
      <c r="I125" s="5">
        <v>28.8</v>
      </c>
      <c r="J125" s="5">
        <v>1.02</v>
      </c>
      <c r="K125" s="2" t="s">
        <v>23</v>
      </c>
    </row>
    <row r="126" spans="1:11" ht="12.5">
      <c r="A126" s="3">
        <f t="shared" si="0"/>
        <v>1.4475</v>
      </c>
      <c r="B126" s="2">
        <v>0.14000000000000001</v>
      </c>
      <c r="C126" s="2">
        <v>2</v>
      </c>
      <c r="D126" s="2" t="s">
        <v>22</v>
      </c>
      <c r="E126" s="2" t="s">
        <v>21</v>
      </c>
      <c r="F126" s="2">
        <v>-60.8</v>
      </c>
      <c r="G126" s="2">
        <v>140</v>
      </c>
      <c r="H126" s="5">
        <v>130</v>
      </c>
      <c r="I126" s="5">
        <v>55.1</v>
      </c>
      <c r="J126" s="5">
        <v>0.75</v>
      </c>
      <c r="K126" s="2" t="s">
        <v>23</v>
      </c>
    </row>
    <row r="127" spans="1:11" ht="12.5">
      <c r="A127" s="3">
        <f t="shared" si="0"/>
        <v>1.1965999999999999</v>
      </c>
      <c r="B127" s="2">
        <v>0.14000000000000001</v>
      </c>
      <c r="C127" s="2">
        <v>2</v>
      </c>
      <c r="D127" s="2" t="s">
        <v>22</v>
      </c>
      <c r="E127" s="2" t="s">
        <v>21</v>
      </c>
      <c r="F127" s="2">
        <v>-60.8</v>
      </c>
      <c r="G127" s="2">
        <v>140</v>
      </c>
      <c r="H127" s="5">
        <v>200</v>
      </c>
      <c r="I127" s="5">
        <v>67.7</v>
      </c>
      <c r="J127" s="5">
        <v>0.62</v>
      </c>
      <c r="K127" s="2" t="s">
        <v>23</v>
      </c>
    </row>
    <row r="128" spans="1:11" ht="12.5">
      <c r="A128" s="3">
        <f t="shared" si="0"/>
        <v>1.2159</v>
      </c>
      <c r="B128" s="2">
        <v>0.14000000000000001</v>
      </c>
      <c r="C128" s="2">
        <v>2</v>
      </c>
      <c r="D128" s="2" t="s">
        <v>22</v>
      </c>
      <c r="E128" s="2" t="s">
        <v>21</v>
      </c>
      <c r="F128" s="2">
        <v>-60.8</v>
      </c>
      <c r="G128" s="2">
        <v>140</v>
      </c>
      <c r="H128" s="5">
        <v>501</v>
      </c>
      <c r="I128" s="5">
        <v>80.900000000000006</v>
      </c>
      <c r="J128" s="5">
        <v>0.63</v>
      </c>
      <c r="K128" s="2" t="s">
        <v>23</v>
      </c>
    </row>
    <row r="129" spans="1:11" ht="12.5">
      <c r="A129" s="3">
        <f t="shared" si="0"/>
        <v>1.2544999999999999</v>
      </c>
      <c r="B129" s="2">
        <v>0.14000000000000001</v>
      </c>
      <c r="C129" s="2">
        <v>2</v>
      </c>
      <c r="D129" s="2" t="s">
        <v>22</v>
      </c>
      <c r="E129" s="2" t="s">
        <v>21</v>
      </c>
      <c r="F129" s="2">
        <v>-60.8</v>
      </c>
      <c r="G129" s="2">
        <v>140</v>
      </c>
      <c r="H129" s="5">
        <v>1000</v>
      </c>
      <c r="I129" s="5">
        <v>87.4</v>
      </c>
      <c r="J129" s="5">
        <v>0.65</v>
      </c>
      <c r="K129" s="2" t="s">
        <v>23</v>
      </c>
    </row>
    <row r="130" spans="1:11" ht="12.5">
      <c r="A130" s="3">
        <f t="shared" si="0"/>
        <v>1.1965999999999999</v>
      </c>
      <c r="B130" s="2">
        <v>0.14000000000000001</v>
      </c>
      <c r="C130" s="2">
        <v>2</v>
      </c>
      <c r="D130" s="2" t="s">
        <v>22</v>
      </c>
      <c r="E130" s="2" t="s">
        <v>21</v>
      </c>
      <c r="F130" s="2">
        <v>-60.8</v>
      </c>
      <c r="G130" s="2">
        <v>140</v>
      </c>
      <c r="H130" s="5">
        <v>1599</v>
      </c>
      <c r="I130" s="5">
        <v>102.6</v>
      </c>
      <c r="J130" s="5">
        <v>0.62</v>
      </c>
      <c r="K130" s="2" t="s">
        <v>23</v>
      </c>
    </row>
    <row r="131" spans="1:11" ht="12.5">
      <c r="A131" s="3">
        <f t="shared" si="0"/>
        <v>1.2159</v>
      </c>
      <c r="B131" s="2">
        <v>0.14000000000000001</v>
      </c>
      <c r="C131" s="2">
        <v>2</v>
      </c>
      <c r="D131" s="2" t="s">
        <v>22</v>
      </c>
      <c r="E131" s="2" t="s">
        <v>21</v>
      </c>
      <c r="F131" s="2">
        <v>-60.8</v>
      </c>
      <c r="G131" s="2">
        <v>140</v>
      </c>
      <c r="H131" s="5">
        <v>2200</v>
      </c>
      <c r="I131" s="5">
        <v>117.8</v>
      </c>
      <c r="J131" s="5">
        <v>0.63</v>
      </c>
      <c r="K131" s="2" t="s">
        <v>23</v>
      </c>
    </row>
    <row r="132" spans="1:11" ht="12.5">
      <c r="A132" s="3">
        <f t="shared" si="0"/>
        <v>1.0808</v>
      </c>
      <c r="B132" s="2">
        <v>0.14000000000000001</v>
      </c>
      <c r="C132" s="2">
        <v>2</v>
      </c>
      <c r="D132" s="2" t="s">
        <v>22</v>
      </c>
      <c r="E132" s="2" t="s">
        <v>21</v>
      </c>
      <c r="F132" s="2">
        <v>-60.8</v>
      </c>
      <c r="G132" s="2">
        <v>140</v>
      </c>
      <c r="H132" s="5">
        <v>2800</v>
      </c>
      <c r="I132" s="5">
        <v>130.1</v>
      </c>
      <c r="J132" s="5">
        <v>0.56000000000000005</v>
      </c>
      <c r="K132" s="2" t="s">
        <v>23</v>
      </c>
    </row>
    <row r="133" spans="1:11" ht="12.5">
      <c r="A133" s="3">
        <f t="shared" si="0"/>
        <v>1.2352000000000001</v>
      </c>
      <c r="B133" s="2">
        <v>0.14000000000000001</v>
      </c>
      <c r="C133" s="2">
        <v>2</v>
      </c>
      <c r="D133" s="2" t="s">
        <v>22</v>
      </c>
      <c r="E133" s="2" t="s">
        <v>21</v>
      </c>
      <c r="F133" s="2">
        <v>-60.8</v>
      </c>
      <c r="G133" s="2">
        <v>140</v>
      </c>
      <c r="H133" s="5">
        <v>3199</v>
      </c>
      <c r="I133" s="5">
        <v>133.9</v>
      </c>
      <c r="J133" s="5">
        <v>0.64</v>
      </c>
      <c r="K133" s="2" t="s">
        <v>23</v>
      </c>
    </row>
    <row r="134" spans="1:11" ht="12.5">
      <c r="A134" s="3">
        <f t="shared" si="0"/>
        <v>1.2931000000000001</v>
      </c>
      <c r="B134" s="2">
        <v>0.14000000000000001</v>
      </c>
      <c r="C134" s="2">
        <v>2</v>
      </c>
      <c r="D134" s="2" t="s">
        <v>22</v>
      </c>
      <c r="E134" s="2" t="s">
        <v>21</v>
      </c>
      <c r="F134" s="2">
        <v>-60.8</v>
      </c>
      <c r="G134" s="2">
        <v>140</v>
      </c>
      <c r="H134" s="5">
        <v>3899</v>
      </c>
      <c r="I134" s="5">
        <v>134.5</v>
      </c>
      <c r="J134" s="5">
        <v>0.67</v>
      </c>
      <c r="K134" s="2" t="s">
        <v>23</v>
      </c>
    </row>
    <row r="135" spans="1:11" ht="12.5">
      <c r="A135" s="3">
        <f t="shared" si="0"/>
        <v>1.351</v>
      </c>
      <c r="B135" s="2">
        <v>0.14000000000000001</v>
      </c>
      <c r="C135" s="2">
        <v>2</v>
      </c>
      <c r="D135" s="2" t="s">
        <v>22</v>
      </c>
      <c r="E135" s="2" t="s">
        <v>21</v>
      </c>
      <c r="F135" s="2">
        <v>-60.8</v>
      </c>
      <c r="G135" s="2">
        <v>140</v>
      </c>
      <c r="H135" s="2">
        <v>4201</v>
      </c>
      <c r="J135" s="2">
        <v>0.7</v>
      </c>
      <c r="K135" s="2" t="s">
        <v>23</v>
      </c>
    </row>
    <row r="136" spans="1:11" ht="12.5">
      <c r="A136" s="3">
        <f t="shared" si="0"/>
        <v>1.0422</v>
      </c>
      <c r="B136" s="2">
        <v>0.14000000000000001</v>
      </c>
      <c r="C136" s="2">
        <v>2</v>
      </c>
      <c r="D136" s="2" t="s">
        <v>22</v>
      </c>
      <c r="E136" s="2" t="s">
        <v>21</v>
      </c>
      <c r="F136" s="2">
        <v>-60.8</v>
      </c>
      <c r="G136" s="2">
        <v>140</v>
      </c>
      <c r="H136" s="2">
        <v>4456</v>
      </c>
      <c r="J136" s="2">
        <v>0.54</v>
      </c>
      <c r="K136" s="2" t="s">
        <v>23</v>
      </c>
    </row>
    <row r="137" spans="1:11" ht="12.5">
      <c r="A137" s="3">
        <f t="shared" si="0"/>
        <v>1.8720999999999999</v>
      </c>
      <c r="B137" s="2">
        <v>0.14000000000000001</v>
      </c>
      <c r="C137" s="2">
        <v>2</v>
      </c>
      <c r="D137" s="2" t="s">
        <v>22</v>
      </c>
      <c r="E137" s="2" t="s">
        <v>21</v>
      </c>
      <c r="F137" s="2">
        <v>-63.9</v>
      </c>
      <c r="G137" s="2">
        <v>140</v>
      </c>
      <c r="H137" s="5">
        <v>6</v>
      </c>
      <c r="I137" s="5">
        <v>40.799999999999997</v>
      </c>
      <c r="J137" s="5">
        <v>0.97</v>
      </c>
      <c r="K137" s="2" t="s">
        <v>23</v>
      </c>
    </row>
    <row r="138" spans="1:11" ht="12.5">
      <c r="A138" s="3">
        <f t="shared" si="0"/>
        <v>1.5054000000000001</v>
      </c>
      <c r="B138" s="2">
        <v>0.14000000000000001</v>
      </c>
      <c r="C138" s="2">
        <v>2</v>
      </c>
      <c r="D138" s="2" t="s">
        <v>22</v>
      </c>
      <c r="E138" s="2" t="s">
        <v>21</v>
      </c>
      <c r="F138" s="2">
        <v>-63.9</v>
      </c>
      <c r="G138" s="2">
        <v>140</v>
      </c>
      <c r="H138" s="5">
        <v>46</v>
      </c>
      <c r="I138" s="5">
        <v>46.3</v>
      </c>
      <c r="J138" s="5">
        <v>0.78</v>
      </c>
      <c r="K138" s="2" t="s">
        <v>23</v>
      </c>
    </row>
    <row r="139" spans="1:11" ht="12.5">
      <c r="A139" s="3">
        <f t="shared" si="0"/>
        <v>1.4861</v>
      </c>
      <c r="B139" s="2">
        <v>0.14000000000000001</v>
      </c>
      <c r="C139" s="2">
        <v>2</v>
      </c>
      <c r="D139" s="2" t="s">
        <v>22</v>
      </c>
      <c r="E139" s="2" t="s">
        <v>21</v>
      </c>
      <c r="F139" s="2">
        <v>-63.9</v>
      </c>
      <c r="G139" s="2">
        <v>140</v>
      </c>
      <c r="H139" s="5">
        <v>101</v>
      </c>
      <c r="I139" s="5">
        <v>73.599999999999994</v>
      </c>
      <c r="J139" s="5">
        <v>0.77</v>
      </c>
      <c r="K139" s="2" t="s">
        <v>23</v>
      </c>
    </row>
    <row r="140" spans="1:11" ht="12.5">
      <c r="A140" s="3">
        <f t="shared" si="0"/>
        <v>1.2931000000000001</v>
      </c>
      <c r="B140" s="2">
        <v>0.14000000000000001</v>
      </c>
      <c r="C140" s="2">
        <v>2</v>
      </c>
      <c r="D140" s="2" t="s">
        <v>22</v>
      </c>
      <c r="E140" s="2" t="s">
        <v>21</v>
      </c>
      <c r="F140" s="2">
        <v>-63.9</v>
      </c>
      <c r="G140" s="2">
        <v>140</v>
      </c>
      <c r="H140" s="5">
        <v>202</v>
      </c>
      <c r="I140" s="5">
        <v>83.3</v>
      </c>
      <c r="J140" s="5">
        <v>0.67</v>
      </c>
      <c r="K140" s="2" t="s">
        <v>23</v>
      </c>
    </row>
    <row r="141" spans="1:11" ht="12.5">
      <c r="A141" s="3">
        <f t="shared" si="0"/>
        <v>1.0615000000000001</v>
      </c>
      <c r="B141" s="2">
        <v>0.14000000000000001</v>
      </c>
      <c r="C141" s="2">
        <v>2</v>
      </c>
      <c r="D141" s="2" t="s">
        <v>22</v>
      </c>
      <c r="E141" s="2" t="s">
        <v>21</v>
      </c>
      <c r="F141" s="2">
        <v>-63.9</v>
      </c>
      <c r="G141" s="2">
        <v>140</v>
      </c>
      <c r="H141" s="5">
        <v>307</v>
      </c>
      <c r="I141" s="5">
        <v>85.3</v>
      </c>
      <c r="J141" s="5">
        <v>0.55000000000000004</v>
      </c>
      <c r="K141" s="2" t="s">
        <v>23</v>
      </c>
    </row>
    <row r="142" spans="1:11" ht="12.5">
      <c r="A142" s="3">
        <f t="shared" si="0"/>
        <v>1.0422</v>
      </c>
      <c r="B142" s="2">
        <v>0.14000000000000001</v>
      </c>
      <c r="C142" s="2">
        <v>2</v>
      </c>
      <c r="D142" s="2" t="s">
        <v>22</v>
      </c>
      <c r="E142" s="2" t="s">
        <v>21</v>
      </c>
      <c r="F142" s="2">
        <v>-63.9</v>
      </c>
      <c r="G142" s="2">
        <v>140</v>
      </c>
      <c r="H142" s="5">
        <v>402</v>
      </c>
      <c r="I142" s="5">
        <v>87</v>
      </c>
      <c r="J142" s="5">
        <v>0.54</v>
      </c>
      <c r="K142" s="2" t="s">
        <v>23</v>
      </c>
    </row>
    <row r="143" spans="1:11" ht="12.5">
      <c r="A143" s="3">
        <f t="shared" si="0"/>
        <v>1.1194</v>
      </c>
      <c r="B143" s="2">
        <v>0.14000000000000001</v>
      </c>
      <c r="C143" s="2">
        <v>2</v>
      </c>
      <c r="D143" s="2" t="s">
        <v>22</v>
      </c>
      <c r="E143" s="2" t="s">
        <v>21</v>
      </c>
      <c r="F143" s="2">
        <v>-63.9</v>
      </c>
      <c r="G143" s="2">
        <v>140</v>
      </c>
      <c r="H143" s="5">
        <v>606</v>
      </c>
      <c r="I143" s="5">
        <v>90.6</v>
      </c>
      <c r="J143" s="5">
        <v>0.57999999999999996</v>
      </c>
      <c r="K143" s="2" t="s">
        <v>23</v>
      </c>
    </row>
    <row r="144" spans="1:11" ht="12.5">
      <c r="A144" s="3">
        <f t="shared" si="0"/>
        <v>1.544</v>
      </c>
      <c r="B144" s="2">
        <v>0.14000000000000001</v>
      </c>
      <c r="C144" s="2">
        <v>2</v>
      </c>
      <c r="D144" s="2" t="s">
        <v>22</v>
      </c>
      <c r="E144" s="2" t="s">
        <v>21</v>
      </c>
      <c r="F144" s="2">
        <v>-63.9</v>
      </c>
      <c r="G144" s="2">
        <v>140</v>
      </c>
      <c r="H144" s="5">
        <v>801</v>
      </c>
      <c r="I144" s="5">
        <v>95.2</v>
      </c>
      <c r="J144" s="5">
        <v>0.8</v>
      </c>
      <c r="K144" s="2" t="s">
        <v>23</v>
      </c>
    </row>
    <row r="145" spans="1:11" ht="12.5">
      <c r="A145" s="3">
        <f t="shared" si="0"/>
        <v>1.3316999999999999</v>
      </c>
      <c r="B145" s="2">
        <v>0.14000000000000001</v>
      </c>
      <c r="C145" s="2">
        <v>2</v>
      </c>
      <c r="D145" s="2" t="s">
        <v>22</v>
      </c>
      <c r="E145" s="2" t="s">
        <v>21</v>
      </c>
      <c r="F145" s="2">
        <v>-63.9</v>
      </c>
      <c r="G145" s="2">
        <v>140</v>
      </c>
      <c r="H145" s="5">
        <v>1001</v>
      </c>
      <c r="I145" s="5">
        <v>100.6</v>
      </c>
      <c r="J145" s="5">
        <v>0.69</v>
      </c>
      <c r="K145" s="2" t="s">
        <v>23</v>
      </c>
    </row>
    <row r="146" spans="1:11" ht="12.5">
      <c r="A146" s="3">
        <f t="shared" si="0"/>
        <v>1.2159</v>
      </c>
      <c r="B146" s="2">
        <v>0.14000000000000001</v>
      </c>
      <c r="C146" s="2">
        <v>2</v>
      </c>
      <c r="D146" s="2" t="s">
        <v>22</v>
      </c>
      <c r="E146" s="2" t="s">
        <v>21</v>
      </c>
      <c r="F146" s="2">
        <v>-63.9</v>
      </c>
      <c r="G146" s="2">
        <v>140</v>
      </c>
      <c r="H146" s="5">
        <v>1401</v>
      </c>
      <c r="I146" s="5">
        <v>110.8</v>
      </c>
      <c r="J146" s="5">
        <v>0.63</v>
      </c>
      <c r="K146" s="2" t="s">
        <v>23</v>
      </c>
    </row>
    <row r="147" spans="1:11" ht="12.5">
      <c r="A147" s="3">
        <f t="shared" si="0"/>
        <v>1.4088999999999998</v>
      </c>
      <c r="B147" s="2">
        <v>0.14000000000000001</v>
      </c>
      <c r="C147" s="2">
        <v>2</v>
      </c>
      <c r="D147" s="2" t="s">
        <v>22</v>
      </c>
      <c r="E147" s="2" t="s">
        <v>21</v>
      </c>
      <c r="F147" s="2">
        <v>-63.9</v>
      </c>
      <c r="G147" s="2">
        <v>140</v>
      </c>
      <c r="H147" s="5">
        <v>1801</v>
      </c>
      <c r="I147" s="5">
        <v>122.3</v>
      </c>
      <c r="J147" s="5">
        <v>0.73</v>
      </c>
      <c r="K147" s="2" t="s">
        <v>23</v>
      </c>
    </row>
    <row r="148" spans="1:11" ht="12.5">
      <c r="A148" s="3">
        <f t="shared" si="0"/>
        <v>1.1579999999999999</v>
      </c>
      <c r="B148" s="2">
        <v>0.14000000000000001</v>
      </c>
      <c r="C148" s="2">
        <v>2</v>
      </c>
      <c r="D148" s="2" t="s">
        <v>22</v>
      </c>
      <c r="E148" s="2" t="s">
        <v>21</v>
      </c>
      <c r="F148" s="2">
        <v>-63.9</v>
      </c>
      <c r="G148" s="2">
        <v>140</v>
      </c>
      <c r="H148" s="5">
        <v>2501</v>
      </c>
      <c r="I148" s="5">
        <v>128</v>
      </c>
      <c r="J148" s="5">
        <v>0.6</v>
      </c>
      <c r="K148" s="2" t="s">
        <v>23</v>
      </c>
    </row>
    <row r="149" spans="1:11" ht="12.5">
      <c r="A149" s="3">
        <f t="shared" si="0"/>
        <v>1.2738</v>
      </c>
      <c r="B149" s="2">
        <v>0.14000000000000001</v>
      </c>
      <c r="C149" s="2">
        <v>2</v>
      </c>
      <c r="D149" s="2" t="s">
        <v>22</v>
      </c>
      <c r="E149" s="2" t="s">
        <v>21</v>
      </c>
      <c r="F149" s="2">
        <v>-63.9</v>
      </c>
      <c r="G149" s="2">
        <v>140</v>
      </c>
      <c r="H149" s="5">
        <v>3100</v>
      </c>
      <c r="I149" s="5">
        <v>127.9</v>
      </c>
      <c r="J149" s="5">
        <v>0.66</v>
      </c>
      <c r="K149" s="2" t="s">
        <v>23</v>
      </c>
    </row>
    <row r="150" spans="1:11" ht="12.5">
      <c r="A150" s="3">
        <f t="shared" si="0"/>
        <v>1.1579999999999999</v>
      </c>
      <c r="B150" s="2">
        <v>0.14000000000000001</v>
      </c>
      <c r="C150" s="2">
        <v>2</v>
      </c>
      <c r="D150" s="2" t="s">
        <v>22</v>
      </c>
      <c r="E150" s="2" t="s">
        <v>21</v>
      </c>
      <c r="F150" s="2">
        <v>-63.9</v>
      </c>
      <c r="G150" s="2">
        <v>140</v>
      </c>
      <c r="H150" s="2">
        <v>3400</v>
      </c>
      <c r="J150" s="2">
        <v>0.6</v>
      </c>
      <c r="K150" s="2" t="s">
        <v>23</v>
      </c>
    </row>
    <row r="151" spans="1:11" ht="12.5">
      <c r="A151" s="3">
        <f t="shared" si="0"/>
        <v>1.1773</v>
      </c>
      <c r="B151" s="2">
        <v>0.14000000000000001</v>
      </c>
      <c r="C151" s="2">
        <v>2</v>
      </c>
      <c r="D151" s="2" t="s">
        <v>22</v>
      </c>
      <c r="E151" s="2" t="s">
        <v>21</v>
      </c>
      <c r="F151" s="2">
        <v>-63.9</v>
      </c>
      <c r="G151" s="2">
        <v>140</v>
      </c>
      <c r="H151" s="2">
        <v>3749</v>
      </c>
      <c r="J151" s="2">
        <v>0.61</v>
      </c>
      <c r="K151" s="2" t="s">
        <v>23</v>
      </c>
    </row>
    <row r="152" spans="1:11" ht="12.5">
      <c r="A152" s="3">
        <f t="shared" si="0"/>
        <v>1.7177</v>
      </c>
      <c r="B152" s="2">
        <v>0.14000000000000001</v>
      </c>
      <c r="C152" s="2">
        <v>2</v>
      </c>
      <c r="D152" s="2" t="s">
        <v>22</v>
      </c>
      <c r="E152" s="2" t="s">
        <v>21</v>
      </c>
      <c r="F152" s="2">
        <v>-64.900000000000006</v>
      </c>
      <c r="G152" s="2">
        <v>140</v>
      </c>
      <c r="H152" s="5">
        <v>11</v>
      </c>
      <c r="I152" s="5">
        <v>61.3</v>
      </c>
      <c r="J152" s="5">
        <v>0.89</v>
      </c>
      <c r="K152" s="2" t="s">
        <v>23</v>
      </c>
    </row>
    <row r="153" spans="1:11" ht="12.5">
      <c r="A153" s="3">
        <f t="shared" si="0"/>
        <v>1.5054000000000001</v>
      </c>
      <c r="B153" s="2">
        <v>0.14000000000000001</v>
      </c>
      <c r="C153" s="2">
        <v>2</v>
      </c>
      <c r="D153" s="2" t="s">
        <v>22</v>
      </c>
      <c r="E153" s="2" t="s">
        <v>21</v>
      </c>
      <c r="F153" s="2">
        <v>-64.900000000000006</v>
      </c>
      <c r="G153" s="2">
        <v>140</v>
      </c>
      <c r="H153" s="5">
        <v>41</v>
      </c>
      <c r="I153" s="5">
        <v>60.5</v>
      </c>
      <c r="J153" s="5">
        <v>0.78</v>
      </c>
      <c r="K153" s="2" t="s">
        <v>23</v>
      </c>
    </row>
    <row r="154" spans="1:11" ht="12.5">
      <c r="A154" s="3">
        <f t="shared" si="0"/>
        <v>1.6212</v>
      </c>
      <c r="B154" s="2">
        <v>0.14000000000000001</v>
      </c>
      <c r="C154" s="2">
        <v>2</v>
      </c>
      <c r="D154" s="2" t="s">
        <v>22</v>
      </c>
      <c r="E154" s="2" t="s">
        <v>21</v>
      </c>
      <c r="F154" s="2">
        <v>-64.900000000000006</v>
      </c>
      <c r="G154" s="2">
        <v>140</v>
      </c>
      <c r="H154" s="5">
        <v>81</v>
      </c>
      <c r="I154" s="5">
        <v>60.3</v>
      </c>
      <c r="J154" s="5">
        <v>0.84</v>
      </c>
      <c r="K154" s="2" t="s">
        <v>23</v>
      </c>
    </row>
    <row r="155" spans="1:11" ht="12.5">
      <c r="A155" s="3">
        <f t="shared" si="0"/>
        <v>1.4475</v>
      </c>
      <c r="B155" s="2">
        <v>0.14000000000000001</v>
      </c>
      <c r="C155" s="2">
        <v>2</v>
      </c>
      <c r="D155" s="2" t="s">
        <v>22</v>
      </c>
      <c r="E155" s="2" t="s">
        <v>21</v>
      </c>
      <c r="F155" s="2">
        <v>-64.900000000000006</v>
      </c>
      <c r="G155" s="2">
        <v>140</v>
      </c>
      <c r="H155" s="5">
        <v>121</v>
      </c>
      <c r="I155" s="5">
        <v>60.6</v>
      </c>
      <c r="J155" s="5">
        <v>0.75</v>
      </c>
      <c r="K155" s="2" t="s">
        <v>23</v>
      </c>
    </row>
    <row r="156" spans="1:11" ht="12.5">
      <c r="A156" s="3">
        <f t="shared" si="0"/>
        <v>1.4281999999999999</v>
      </c>
      <c r="B156" s="2">
        <v>0.14000000000000001</v>
      </c>
      <c r="C156" s="2">
        <v>2</v>
      </c>
      <c r="D156" s="2" t="s">
        <v>22</v>
      </c>
      <c r="E156" s="2" t="s">
        <v>21</v>
      </c>
      <c r="F156" s="2">
        <v>-64.900000000000006</v>
      </c>
      <c r="G156" s="2">
        <v>140</v>
      </c>
      <c r="H156" s="5">
        <v>201</v>
      </c>
      <c r="I156" s="5">
        <v>72.099999999999994</v>
      </c>
      <c r="J156" s="5">
        <v>0.74</v>
      </c>
      <c r="K156" s="2" t="s">
        <v>23</v>
      </c>
    </row>
    <row r="157" spans="1:11" ht="12.5">
      <c r="A157" s="3">
        <f t="shared" si="0"/>
        <v>1.2159</v>
      </c>
      <c r="B157" s="2">
        <v>0.14000000000000001</v>
      </c>
      <c r="C157" s="2">
        <v>2</v>
      </c>
      <c r="D157" s="2" t="s">
        <v>22</v>
      </c>
      <c r="E157" s="2" t="s">
        <v>21</v>
      </c>
      <c r="F157" s="2">
        <v>-64.900000000000006</v>
      </c>
      <c r="G157" s="2">
        <v>140</v>
      </c>
      <c r="H157" s="5">
        <v>601</v>
      </c>
      <c r="I157" s="5">
        <v>100.9</v>
      </c>
      <c r="J157" s="5">
        <v>0.63</v>
      </c>
      <c r="K157" s="2" t="s">
        <v>23</v>
      </c>
    </row>
    <row r="158" spans="1:11" ht="12.5">
      <c r="A158" s="3">
        <f t="shared" si="0"/>
        <v>1.3124</v>
      </c>
      <c r="B158" s="2">
        <v>0.14000000000000001</v>
      </c>
      <c r="C158" s="2">
        <v>2</v>
      </c>
      <c r="D158" s="2" t="s">
        <v>22</v>
      </c>
      <c r="E158" s="2" t="s">
        <v>21</v>
      </c>
      <c r="F158" s="2">
        <v>-64.900000000000006</v>
      </c>
      <c r="G158" s="2">
        <v>140</v>
      </c>
      <c r="H158" s="5">
        <v>800</v>
      </c>
      <c r="I158" s="5">
        <v>107.9</v>
      </c>
      <c r="J158" s="5">
        <v>0.68</v>
      </c>
      <c r="K158" s="2" t="s">
        <v>23</v>
      </c>
    </row>
    <row r="159" spans="1:11" ht="12.5">
      <c r="A159" s="3">
        <f t="shared" si="0"/>
        <v>1.1579999999999999</v>
      </c>
      <c r="B159" s="2">
        <v>0.14000000000000001</v>
      </c>
      <c r="C159" s="2">
        <v>2</v>
      </c>
      <c r="D159" s="2" t="s">
        <v>22</v>
      </c>
      <c r="E159" s="2" t="s">
        <v>21</v>
      </c>
      <c r="F159" s="2">
        <v>-64.900000000000006</v>
      </c>
      <c r="G159" s="2">
        <v>140</v>
      </c>
      <c r="H159" s="5">
        <v>1000</v>
      </c>
      <c r="I159" s="5">
        <v>114.1</v>
      </c>
      <c r="J159" s="5">
        <v>0.6</v>
      </c>
      <c r="K159" s="2" t="s">
        <v>23</v>
      </c>
    </row>
    <row r="160" spans="1:11" ht="12.5">
      <c r="A160" s="3">
        <f t="shared" si="0"/>
        <v>1.0422</v>
      </c>
      <c r="B160" s="2">
        <v>0.14000000000000001</v>
      </c>
      <c r="C160" s="2">
        <v>2</v>
      </c>
      <c r="D160" s="2" t="s">
        <v>22</v>
      </c>
      <c r="E160" s="2" t="s">
        <v>21</v>
      </c>
      <c r="F160" s="2">
        <v>-64.900000000000006</v>
      </c>
      <c r="G160" s="2">
        <v>140</v>
      </c>
      <c r="H160" s="5">
        <v>1300</v>
      </c>
      <c r="I160" s="5">
        <v>119.6</v>
      </c>
      <c r="J160" s="5">
        <v>0.54</v>
      </c>
      <c r="K160" s="2" t="s">
        <v>23</v>
      </c>
    </row>
    <row r="161" spans="1:11" ht="12.5">
      <c r="A161" s="3">
        <f t="shared" si="0"/>
        <v>1.0228999999999999</v>
      </c>
      <c r="B161" s="2">
        <v>0.14000000000000001</v>
      </c>
      <c r="C161" s="2">
        <v>2</v>
      </c>
      <c r="D161" s="2" t="s">
        <v>22</v>
      </c>
      <c r="E161" s="2" t="s">
        <v>21</v>
      </c>
      <c r="F161" s="2">
        <v>-64.900000000000006</v>
      </c>
      <c r="G161" s="2">
        <v>140</v>
      </c>
      <c r="H161" s="5">
        <v>1900</v>
      </c>
      <c r="I161" s="5">
        <v>116.9</v>
      </c>
      <c r="J161" s="5">
        <v>0.53</v>
      </c>
      <c r="K161" s="2" t="s">
        <v>23</v>
      </c>
    </row>
    <row r="162" spans="1:11" ht="12.5">
      <c r="A162" s="3">
        <f t="shared" si="0"/>
        <v>1.2931000000000001</v>
      </c>
      <c r="B162" s="2">
        <v>0.14000000000000001</v>
      </c>
      <c r="C162" s="2">
        <v>2</v>
      </c>
      <c r="D162" s="2" t="s">
        <v>22</v>
      </c>
      <c r="E162" s="2" t="s">
        <v>21</v>
      </c>
      <c r="F162" s="2">
        <v>-64.900000000000006</v>
      </c>
      <c r="G162" s="2">
        <v>140</v>
      </c>
      <c r="H162" s="2">
        <v>2550</v>
      </c>
      <c r="J162" s="2">
        <v>0.67</v>
      </c>
      <c r="K162" s="2" t="s">
        <v>23</v>
      </c>
    </row>
    <row r="163" spans="1:11" ht="12.5">
      <c r="A163" s="7">
        <v>1.85</v>
      </c>
      <c r="B163" s="7">
        <v>0.08</v>
      </c>
      <c r="C163" s="2">
        <v>2</v>
      </c>
      <c r="D163" s="2" t="s">
        <v>24</v>
      </c>
      <c r="E163" s="2" t="s">
        <v>25</v>
      </c>
      <c r="F163" s="2">
        <f t="shared" ref="F163:F165" si="1">60+6/60</f>
        <v>60.1</v>
      </c>
      <c r="G163" s="2">
        <f t="shared" ref="G163:G165" si="2">-5-48/60</f>
        <v>-5.8</v>
      </c>
      <c r="H163" s="7">
        <v>250</v>
      </c>
    </row>
    <row r="164" spans="1:11" ht="12.5">
      <c r="A164" s="7">
        <v>1.78</v>
      </c>
      <c r="B164" s="7">
        <v>7.0000000000000007E-2</v>
      </c>
      <c r="C164" s="2">
        <v>2</v>
      </c>
      <c r="D164" s="2" t="s">
        <v>24</v>
      </c>
      <c r="E164" s="2" t="s">
        <v>25</v>
      </c>
      <c r="F164" s="2">
        <f t="shared" si="1"/>
        <v>60.1</v>
      </c>
      <c r="G164" s="2">
        <f t="shared" si="2"/>
        <v>-5.8</v>
      </c>
      <c r="H164" s="7">
        <v>600</v>
      </c>
    </row>
    <row r="165" spans="1:11" ht="12.5">
      <c r="A165" s="7">
        <v>1.69</v>
      </c>
      <c r="B165" s="7">
        <v>0.06</v>
      </c>
      <c r="C165" s="2">
        <v>2</v>
      </c>
      <c r="D165" s="2" t="s">
        <v>24</v>
      </c>
      <c r="E165" s="2" t="s">
        <v>25</v>
      </c>
      <c r="F165" s="2">
        <f t="shared" si="1"/>
        <v>60.1</v>
      </c>
      <c r="G165" s="2">
        <f t="shared" si="2"/>
        <v>-5.8</v>
      </c>
      <c r="H165" s="7">
        <v>1000</v>
      </c>
    </row>
    <row r="166" spans="1:11" ht="12.5">
      <c r="A166" s="7">
        <v>1.86</v>
      </c>
      <c r="B166" s="7">
        <v>7.0000000000000007E-2</v>
      </c>
      <c r="C166" s="2">
        <v>2</v>
      </c>
      <c r="D166" s="2" t="s">
        <v>24</v>
      </c>
      <c r="E166" s="2" t="s">
        <v>25</v>
      </c>
      <c r="F166" s="2">
        <v>64</v>
      </c>
      <c r="G166" s="2">
        <f>-34-15/60</f>
        <v>-34.25</v>
      </c>
      <c r="H166" s="7">
        <v>2207</v>
      </c>
    </row>
    <row r="167" spans="1:11" ht="12.5">
      <c r="A167" s="7">
        <v>1.78</v>
      </c>
      <c r="B167" s="7">
        <v>7.0000000000000007E-2</v>
      </c>
      <c r="C167" s="2">
        <v>2</v>
      </c>
      <c r="D167" s="2" t="s">
        <v>24</v>
      </c>
      <c r="E167" s="2" t="s">
        <v>25</v>
      </c>
      <c r="F167" s="2">
        <f t="shared" ref="F167:F171" si="3">62+21/60</f>
        <v>62.35</v>
      </c>
      <c r="G167" s="2">
        <v>-36</v>
      </c>
      <c r="H167" s="7">
        <v>800</v>
      </c>
    </row>
    <row r="168" spans="1:11" ht="12.5">
      <c r="A168" s="7">
        <v>1.76</v>
      </c>
      <c r="B168" s="7">
        <v>7.0000000000000007E-2</v>
      </c>
      <c r="C168" s="2">
        <v>2</v>
      </c>
      <c r="D168" s="2" t="s">
        <v>24</v>
      </c>
      <c r="E168" s="2" t="s">
        <v>25</v>
      </c>
      <c r="F168" s="2">
        <f t="shared" si="3"/>
        <v>62.35</v>
      </c>
      <c r="G168" s="2">
        <v>-36</v>
      </c>
      <c r="H168" s="7">
        <v>1000</v>
      </c>
    </row>
    <row r="169" spans="1:11" ht="12.5">
      <c r="A169" s="7">
        <v>1.66</v>
      </c>
      <c r="B169" s="7">
        <v>0.06</v>
      </c>
      <c r="C169" s="2">
        <v>2</v>
      </c>
      <c r="D169" s="2" t="s">
        <v>24</v>
      </c>
      <c r="E169" s="2" t="s">
        <v>25</v>
      </c>
      <c r="F169" s="2">
        <f t="shared" si="3"/>
        <v>62.35</v>
      </c>
      <c r="G169" s="2">
        <v>-36</v>
      </c>
      <c r="H169" s="7">
        <v>1500</v>
      </c>
    </row>
    <row r="170" spans="1:11" ht="12.5">
      <c r="A170" s="7">
        <v>1.64</v>
      </c>
      <c r="B170" s="7">
        <v>0.06</v>
      </c>
      <c r="C170" s="2">
        <v>2</v>
      </c>
      <c r="D170" s="2" t="s">
        <v>24</v>
      </c>
      <c r="E170" s="2" t="s">
        <v>25</v>
      </c>
      <c r="F170" s="2">
        <f t="shared" si="3"/>
        <v>62.35</v>
      </c>
      <c r="G170" s="2">
        <v>-36</v>
      </c>
      <c r="H170" s="7">
        <v>2000</v>
      </c>
    </row>
    <row r="171" spans="1:11" ht="12.5">
      <c r="A171" s="7">
        <v>1.69</v>
      </c>
      <c r="B171" s="7">
        <v>7.0000000000000007E-2</v>
      </c>
      <c r="C171" s="2">
        <v>2</v>
      </c>
      <c r="D171" s="2" t="s">
        <v>24</v>
      </c>
      <c r="E171" s="2" t="s">
        <v>25</v>
      </c>
      <c r="F171" s="2">
        <f t="shared" si="3"/>
        <v>62.35</v>
      </c>
      <c r="G171" s="2">
        <v>-36</v>
      </c>
      <c r="H171" s="7">
        <v>2690</v>
      </c>
    </row>
    <row r="172" spans="1:11" ht="12.5">
      <c r="A172" s="7">
        <v>1.71</v>
      </c>
      <c r="B172" s="7">
        <v>0.05</v>
      </c>
      <c r="C172" s="2">
        <v>2</v>
      </c>
      <c r="D172" s="2" t="s">
        <v>24</v>
      </c>
      <c r="E172" s="2" t="s">
        <v>25</v>
      </c>
      <c r="F172" s="3">
        <f t="shared" ref="F172:F176" si="4">60+26/60</f>
        <v>60.43333333333333</v>
      </c>
      <c r="G172" s="2">
        <f t="shared" ref="G172:G176" si="5">-37-55/60</f>
        <v>-37.916666666666664</v>
      </c>
      <c r="H172" s="7">
        <v>1000</v>
      </c>
    </row>
    <row r="173" spans="1:11" ht="12.5">
      <c r="A173" s="7">
        <v>1.73</v>
      </c>
      <c r="B173" s="7">
        <v>7.0000000000000007E-2</v>
      </c>
      <c r="C173" s="2">
        <v>2</v>
      </c>
      <c r="D173" s="2" t="s">
        <v>24</v>
      </c>
      <c r="E173" s="2" t="s">
        <v>25</v>
      </c>
      <c r="F173" s="3">
        <f t="shared" si="4"/>
        <v>60.43333333333333</v>
      </c>
      <c r="G173" s="2">
        <f t="shared" si="5"/>
        <v>-37.916666666666664</v>
      </c>
      <c r="H173" s="7">
        <v>1500</v>
      </c>
    </row>
    <row r="174" spans="1:11" ht="12.5">
      <c r="A174" s="7">
        <v>1.63</v>
      </c>
      <c r="B174" s="7">
        <v>0.06</v>
      </c>
      <c r="C174" s="2">
        <v>2</v>
      </c>
      <c r="D174" s="2" t="s">
        <v>24</v>
      </c>
      <c r="E174" s="2" t="s">
        <v>25</v>
      </c>
      <c r="F174" s="3">
        <f t="shared" si="4"/>
        <v>60.43333333333333</v>
      </c>
      <c r="G174" s="2">
        <f t="shared" si="5"/>
        <v>-37.916666666666664</v>
      </c>
      <c r="H174" s="7">
        <v>2000</v>
      </c>
    </row>
    <row r="175" spans="1:11" ht="12.5">
      <c r="A175" s="7">
        <v>1.58</v>
      </c>
      <c r="B175" s="7">
        <v>0.05</v>
      </c>
      <c r="C175" s="2">
        <v>2</v>
      </c>
      <c r="D175" s="2" t="s">
        <v>24</v>
      </c>
      <c r="E175" s="2" t="s">
        <v>25</v>
      </c>
      <c r="F175" s="3">
        <f t="shared" si="4"/>
        <v>60.43333333333333</v>
      </c>
      <c r="G175" s="2">
        <f t="shared" si="5"/>
        <v>-37.916666666666664</v>
      </c>
      <c r="H175" s="7">
        <v>2500</v>
      </c>
    </row>
    <row r="176" spans="1:11" ht="12.5">
      <c r="A176" s="7">
        <v>1.74</v>
      </c>
      <c r="B176" s="7">
        <v>0.05</v>
      </c>
      <c r="C176" s="2">
        <v>2</v>
      </c>
      <c r="D176" s="2" t="s">
        <v>24</v>
      </c>
      <c r="E176" s="2" t="s">
        <v>25</v>
      </c>
      <c r="F176" s="3">
        <f t="shared" si="4"/>
        <v>60.43333333333333</v>
      </c>
      <c r="G176" s="2">
        <f t="shared" si="5"/>
        <v>-37.916666666666664</v>
      </c>
      <c r="H176" s="7">
        <v>2924</v>
      </c>
    </row>
    <row r="177" spans="1:8" ht="12.5">
      <c r="A177" s="7">
        <v>1.79</v>
      </c>
      <c r="B177" s="7">
        <v>0.06</v>
      </c>
      <c r="C177" s="2">
        <v>2</v>
      </c>
      <c r="D177" s="2" t="s">
        <v>24</v>
      </c>
      <c r="E177" s="2" t="s">
        <v>25</v>
      </c>
      <c r="F177" s="3">
        <f t="shared" ref="F177:F178" si="6">54+4/60</f>
        <v>54.06666666666667</v>
      </c>
      <c r="G177" s="3">
        <f t="shared" ref="G177:G178" si="7">-45-50/60</f>
        <v>-45.833333333333336</v>
      </c>
      <c r="H177" s="7">
        <v>1000</v>
      </c>
    </row>
    <row r="178" spans="1:8" ht="12.5">
      <c r="A178" s="7">
        <v>1.58</v>
      </c>
      <c r="B178" s="7">
        <v>0.08</v>
      </c>
      <c r="C178" s="2">
        <v>2</v>
      </c>
      <c r="D178" s="2" t="s">
        <v>24</v>
      </c>
      <c r="E178" s="2" t="s">
        <v>25</v>
      </c>
      <c r="F178" s="3">
        <f t="shared" si="6"/>
        <v>54.06666666666667</v>
      </c>
      <c r="G178" s="3">
        <f t="shared" si="7"/>
        <v>-45.833333333333336</v>
      </c>
      <c r="H178" s="7">
        <v>3424</v>
      </c>
    </row>
    <row r="179" spans="1:8" ht="12.5">
      <c r="A179" s="7">
        <v>1.8</v>
      </c>
      <c r="B179" s="7">
        <v>0.06</v>
      </c>
      <c r="C179" s="2">
        <v>2</v>
      </c>
      <c r="D179" s="2" t="s">
        <v>24</v>
      </c>
      <c r="E179" s="2" t="s">
        <v>25</v>
      </c>
      <c r="F179" s="2">
        <f t="shared" ref="F179:F185" si="8">47+48/60</f>
        <v>47.8</v>
      </c>
      <c r="G179" s="2">
        <f t="shared" ref="G179:G185" si="9">-39-24/60</f>
        <v>-39.4</v>
      </c>
      <c r="H179" s="7">
        <v>1000</v>
      </c>
    </row>
    <row r="180" spans="1:8" ht="12.5">
      <c r="A180" s="7">
        <v>1.75</v>
      </c>
      <c r="B180" s="7">
        <v>0.06</v>
      </c>
      <c r="C180" s="2">
        <v>2</v>
      </c>
      <c r="D180" s="2" t="s">
        <v>24</v>
      </c>
      <c r="E180" s="2" t="s">
        <v>25</v>
      </c>
      <c r="F180" s="2">
        <f t="shared" si="8"/>
        <v>47.8</v>
      </c>
      <c r="G180" s="2">
        <f t="shared" si="9"/>
        <v>-39.4</v>
      </c>
      <c r="H180" s="7">
        <v>1500</v>
      </c>
    </row>
    <row r="181" spans="1:8" ht="12.5">
      <c r="A181" s="7">
        <v>1.67</v>
      </c>
      <c r="B181" s="7">
        <v>0.06</v>
      </c>
      <c r="C181" s="2">
        <v>2</v>
      </c>
      <c r="D181" s="2" t="s">
        <v>24</v>
      </c>
      <c r="E181" s="2" t="s">
        <v>25</v>
      </c>
      <c r="F181" s="2">
        <f t="shared" si="8"/>
        <v>47.8</v>
      </c>
      <c r="G181" s="2">
        <f t="shared" si="9"/>
        <v>-39.4</v>
      </c>
      <c r="H181" s="7">
        <v>2000</v>
      </c>
    </row>
    <row r="182" spans="1:8" ht="12.5">
      <c r="A182" s="7">
        <v>1.63</v>
      </c>
      <c r="B182" s="7">
        <v>0.06</v>
      </c>
      <c r="C182" s="2">
        <v>2</v>
      </c>
      <c r="D182" s="2" t="s">
        <v>24</v>
      </c>
      <c r="E182" s="2" t="s">
        <v>25</v>
      </c>
      <c r="F182" s="2">
        <f t="shared" si="8"/>
        <v>47.8</v>
      </c>
      <c r="G182" s="2">
        <f t="shared" si="9"/>
        <v>-39.4</v>
      </c>
      <c r="H182" s="7">
        <v>2500</v>
      </c>
    </row>
    <row r="183" spans="1:8" ht="12.5">
      <c r="A183" s="7">
        <v>1.61</v>
      </c>
      <c r="B183" s="7">
        <v>0.06</v>
      </c>
      <c r="C183" s="2">
        <v>2</v>
      </c>
      <c r="D183" s="2" t="s">
        <v>24</v>
      </c>
      <c r="E183" s="2" t="s">
        <v>25</v>
      </c>
      <c r="F183" s="2">
        <f t="shared" si="8"/>
        <v>47.8</v>
      </c>
      <c r="G183" s="2">
        <f t="shared" si="9"/>
        <v>-39.4</v>
      </c>
      <c r="H183" s="7">
        <v>3000</v>
      </c>
    </row>
    <row r="184" spans="1:8" ht="12.5">
      <c r="A184" s="7">
        <v>1.49</v>
      </c>
      <c r="B184" s="7">
        <v>0.06</v>
      </c>
      <c r="C184" s="2">
        <v>2</v>
      </c>
      <c r="D184" s="2" t="s">
        <v>24</v>
      </c>
      <c r="E184" s="2" t="s">
        <v>25</v>
      </c>
      <c r="F184" s="2">
        <f t="shared" si="8"/>
        <v>47.8</v>
      </c>
      <c r="G184" s="2">
        <f t="shared" si="9"/>
        <v>-39.4</v>
      </c>
      <c r="H184" s="7">
        <v>3500</v>
      </c>
    </row>
    <row r="185" spans="1:8" ht="12.5">
      <c r="A185" s="7">
        <v>1.55</v>
      </c>
      <c r="B185" s="7">
        <v>0.06</v>
      </c>
      <c r="C185" s="2">
        <v>2</v>
      </c>
      <c r="D185" s="2" t="s">
        <v>24</v>
      </c>
      <c r="E185" s="2" t="s">
        <v>25</v>
      </c>
      <c r="F185" s="2">
        <f t="shared" si="8"/>
        <v>47.8</v>
      </c>
      <c r="G185" s="2">
        <f t="shared" si="9"/>
        <v>-39.4</v>
      </c>
      <c r="H185" s="7">
        <v>4250</v>
      </c>
    </row>
    <row r="186" spans="1:8" ht="12.5">
      <c r="A186" s="7">
        <v>1.58</v>
      </c>
      <c r="B186" s="7">
        <v>0.05</v>
      </c>
      <c r="C186" s="2">
        <v>2</v>
      </c>
      <c r="D186" s="2" t="s">
        <v>24</v>
      </c>
      <c r="E186" s="2" t="s">
        <v>26</v>
      </c>
      <c r="F186" s="2">
        <f t="shared" ref="F186:F187" si="10">46+25/60</f>
        <v>46.416666666666664</v>
      </c>
      <c r="G186" s="2">
        <f t="shared" ref="G186:G187" si="11">-5-55/60</f>
        <v>-5.916666666666667</v>
      </c>
      <c r="H186" s="7">
        <v>991</v>
      </c>
    </row>
    <row r="187" spans="1:8" ht="12.5">
      <c r="A187" s="7">
        <v>1.45</v>
      </c>
      <c r="B187" s="7">
        <v>0.05</v>
      </c>
      <c r="C187" s="2">
        <v>2</v>
      </c>
      <c r="D187" s="2" t="s">
        <v>24</v>
      </c>
      <c r="E187" s="2" t="s">
        <v>26</v>
      </c>
      <c r="F187" s="2">
        <f t="shared" si="10"/>
        <v>46.416666666666664</v>
      </c>
      <c r="G187" s="2">
        <f t="shared" si="11"/>
        <v>-5.916666666666667</v>
      </c>
      <c r="H187" s="7">
        <v>2000</v>
      </c>
    </row>
    <row r="188" spans="1:8" ht="12.5">
      <c r="A188" s="7">
        <v>2.11</v>
      </c>
      <c r="B188" s="7">
        <v>0.19</v>
      </c>
      <c r="C188" s="2">
        <v>2</v>
      </c>
      <c r="D188" s="2" t="s">
        <v>24</v>
      </c>
      <c r="E188" s="2" t="s">
        <v>26</v>
      </c>
      <c r="F188" s="2">
        <f t="shared" ref="F188:F191" si="12">45+45/60</f>
        <v>45.75</v>
      </c>
      <c r="G188" s="2">
        <f t="shared" ref="G188:G191" si="13">-5-32/60</f>
        <v>-5.5333333333333332</v>
      </c>
      <c r="H188" s="7">
        <v>200</v>
      </c>
    </row>
    <row r="189" spans="1:8" ht="12.5">
      <c r="A189" s="7">
        <v>1.55</v>
      </c>
      <c r="B189" s="7">
        <v>7.0000000000000007E-2</v>
      </c>
      <c r="C189" s="2">
        <v>2</v>
      </c>
      <c r="D189" s="2" t="s">
        <v>24</v>
      </c>
      <c r="E189" s="2" t="s">
        <v>26</v>
      </c>
      <c r="F189" s="2">
        <f t="shared" si="12"/>
        <v>45.75</v>
      </c>
      <c r="G189" s="2">
        <f t="shared" si="13"/>
        <v>-5.5333333333333332</v>
      </c>
      <c r="H189" s="7">
        <v>455</v>
      </c>
    </row>
    <row r="190" spans="1:8" ht="12.5">
      <c r="A190" s="7">
        <v>1.29</v>
      </c>
      <c r="B190" s="7">
        <v>0.05</v>
      </c>
      <c r="C190" s="2">
        <v>2</v>
      </c>
      <c r="D190" s="2" t="s">
        <v>24</v>
      </c>
      <c r="E190" s="2" t="s">
        <v>26</v>
      </c>
      <c r="F190" s="2">
        <f t="shared" si="12"/>
        <v>45.75</v>
      </c>
      <c r="G190" s="2">
        <f t="shared" si="13"/>
        <v>-5.5333333333333332</v>
      </c>
      <c r="H190" s="7">
        <v>3000</v>
      </c>
    </row>
    <row r="191" spans="1:8" ht="12.5">
      <c r="A191" s="7">
        <v>1.29</v>
      </c>
      <c r="B191" s="7">
        <v>0.06</v>
      </c>
      <c r="C191" s="2">
        <v>2</v>
      </c>
      <c r="D191" s="2" t="s">
        <v>24</v>
      </c>
      <c r="E191" s="2" t="s">
        <v>26</v>
      </c>
      <c r="F191" s="2">
        <f t="shared" si="12"/>
        <v>45.75</v>
      </c>
      <c r="G191" s="2">
        <f t="shared" si="13"/>
        <v>-5.5333333333333332</v>
      </c>
      <c r="H191" s="7">
        <v>4621</v>
      </c>
    </row>
    <row r="192" spans="1:8" ht="12.5">
      <c r="A192" s="7">
        <v>1.95</v>
      </c>
      <c r="B192" s="7">
        <v>7.0000000000000007E-2</v>
      </c>
      <c r="C192" s="2">
        <v>2</v>
      </c>
      <c r="D192" s="2" t="s">
        <v>24</v>
      </c>
      <c r="E192" s="2" t="s">
        <v>26</v>
      </c>
      <c r="F192" s="2">
        <v>22.5</v>
      </c>
      <c r="G192" s="2">
        <v>-20.5</v>
      </c>
      <c r="H192" s="7">
        <v>100</v>
      </c>
    </row>
    <row r="193" spans="1:8" ht="12.5">
      <c r="A193" s="7">
        <v>1.7</v>
      </c>
      <c r="B193" s="7">
        <v>0.08</v>
      </c>
      <c r="C193" s="2">
        <v>2</v>
      </c>
      <c r="D193" s="2" t="s">
        <v>24</v>
      </c>
      <c r="E193" s="2" t="s">
        <v>26</v>
      </c>
      <c r="F193" s="2">
        <v>22.5</v>
      </c>
      <c r="G193" s="2">
        <v>-20.5</v>
      </c>
      <c r="H193" s="7">
        <v>200</v>
      </c>
    </row>
    <row r="194" spans="1:8" ht="12.5">
      <c r="A194" s="7">
        <v>1.46</v>
      </c>
      <c r="B194" s="7">
        <v>0.06</v>
      </c>
      <c r="C194" s="2">
        <v>2</v>
      </c>
      <c r="D194" s="2" t="s">
        <v>24</v>
      </c>
      <c r="E194" s="2" t="s">
        <v>26</v>
      </c>
      <c r="F194" s="2">
        <v>22.5</v>
      </c>
      <c r="G194" s="2">
        <v>-20.5</v>
      </c>
      <c r="H194" s="7">
        <v>943</v>
      </c>
    </row>
    <row r="195" spans="1:8" ht="12.5">
      <c r="A195" s="7">
        <v>1.38</v>
      </c>
      <c r="B195" s="7">
        <v>0.05</v>
      </c>
      <c r="C195" s="2">
        <v>2</v>
      </c>
      <c r="D195" s="2" t="s">
        <v>24</v>
      </c>
      <c r="E195" s="2" t="s">
        <v>26</v>
      </c>
      <c r="F195" s="2">
        <v>22.5</v>
      </c>
      <c r="G195" s="2">
        <v>-20.5</v>
      </c>
      <c r="H195" s="7">
        <v>2500</v>
      </c>
    </row>
    <row r="196" spans="1:8" ht="12.5">
      <c r="A196" s="7">
        <v>1.3</v>
      </c>
      <c r="B196" s="7">
        <v>0.05</v>
      </c>
      <c r="C196" s="2">
        <v>2</v>
      </c>
      <c r="D196" s="2" t="s">
        <v>24</v>
      </c>
      <c r="E196" s="2" t="s">
        <v>26</v>
      </c>
      <c r="F196" s="2">
        <v>22.5</v>
      </c>
      <c r="G196" s="2">
        <v>-20.5</v>
      </c>
      <c r="H196" s="7">
        <v>4106</v>
      </c>
    </row>
    <row r="197" spans="1:8" ht="12.5">
      <c r="A197" s="7">
        <v>2.89</v>
      </c>
      <c r="B197" s="7">
        <v>0.18</v>
      </c>
      <c r="C197" s="2">
        <v>2</v>
      </c>
      <c r="D197" s="2" t="s">
        <v>24</v>
      </c>
      <c r="E197" s="2" t="s">
        <v>26</v>
      </c>
      <c r="F197" s="2">
        <f t="shared" ref="F197:F199" si="14">10+37/60</f>
        <v>10.616666666666667</v>
      </c>
      <c r="G197" s="2">
        <f t="shared" ref="G197:G199" si="15">-20-8/60</f>
        <v>-20.133333333333333</v>
      </c>
      <c r="H197" s="7">
        <v>40</v>
      </c>
    </row>
    <row r="198" spans="1:8" ht="12.5">
      <c r="A198" s="7">
        <v>1.79</v>
      </c>
      <c r="B198" s="7">
        <v>0.12</v>
      </c>
      <c r="C198" s="2">
        <v>2</v>
      </c>
      <c r="D198" s="2" t="s">
        <v>24</v>
      </c>
      <c r="E198" s="2" t="s">
        <v>26</v>
      </c>
      <c r="F198" s="2">
        <f t="shared" si="14"/>
        <v>10.616666666666667</v>
      </c>
      <c r="G198" s="2">
        <f t="shared" si="15"/>
        <v>-20.133333333333333</v>
      </c>
      <c r="H198" s="7">
        <v>100</v>
      </c>
    </row>
    <row r="199" spans="1:8" ht="12.5">
      <c r="A199" s="7">
        <v>1.63</v>
      </c>
      <c r="B199" s="7">
        <v>7.0000000000000007E-2</v>
      </c>
      <c r="C199" s="2">
        <v>2</v>
      </c>
      <c r="D199" s="2" t="s">
        <v>24</v>
      </c>
      <c r="E199" s="2" t="s">
        <v>26</v>
      </c>
      <c r="F199" s="2">
        <f t="shared" si="14"/>
        <v>10.616666666666667</v>
      </c>
      <c r="G199" s="2">
        <f t="shared" si="15"/>
        <v>-20.133333333333333</v>
      </c>
      <c r="H199" s="7">
        <v>200</v>
      </c>
    </row>
    <row r="200" spans="1:8" ht="12.5">
      <c r="A200" s="7">
        <v>1.73</v>
      </c>
      <c r="B200" s="7">
        <v>7.0000000000000007E-2</v>
      </c>
      <c r="C200" s="2">
        <v>2</v>
      </c>
      <c r="D200" s="2" t="s">
        <v>24</v>
      </c>
      <c r="E200" s="2" t="s">
        <v>26</v>
      </c>
      <c r="F200" s="2">
        <f t="shared" ref="F200:F202" si="16">-42/60</f>
        <v>-0.7</v>
      </c>
      <c r="G200" s="2">
        <f t="shared" ref="G200:G202" si="17">-11-16/60</f>
        <v>-11.266666666666667</v>
      </c>
      <c r="H200" s="7">
        <v>100</v>
      </c>
    </row>
    <row r="201" spans="1:8" ht="12.5">
      <c r="A201" s="7">
        <v>1.7</v>
      </c>
      <c r="B201" s="7">
        <v>7.0000000000000007E-2</v>
      </c>
      <c r="C201" s="2">
        <v>2</v>
      </c>
      <c r="D201" s="2" t="s">
        <v>24</v>
      </c>
      <c r="E201" s="2" t="s">
        <v>26</v>
      </c>
      <c r="F201" s="2">
        <f t="shared" si="16"/>
        <v>-0.7</v>
      </c>
      <c r="G201" s="2">
        <f t="shared" si="17"/>
        <v>-11.266666666666667</v>
      </c>
      <c r="H201" s="7">
        <v>200</v>
      </c>
    </row>
    <row r="202" spans="1:8" ht="12.5">
      <c r="A202" s="7">
        <v>1.54</v>
      </c>
      <c r="B202" s="7">
        <v>0.04</v>
      </c>
      <c r="C202" s="2">
        <v>2</v>
      </c>
      <c r="D202" s="2" t="s">
        <v>24</v>
      </c>
      <c r="E202" s="2" t="s">
        <v>26</v>
      </c>
      <c r="F202" s="2">
        <f t="shared" si="16"/>
        <v>-0.7</v>
      </c>
      <c r="G202" s="2">
        <f t="shared" si="17"/>
        <v>-11.266666666666667</v>
      </c>
      <c r="H202" s="7">
        <v>500</v>
      </c>
    </row>
    <row r="203" spans="1:8" ht="12.5">
      <c r="A203" s="7">
        <v>1.88</v>
      </c>
      <c r="B203" s="7">
        <v>0.06</v>
      </c>
      <c r="C203" s="2">
        <v>2</v>
      </c>
      <c r="D203" s="2" t="s">
        <v>24</v>
      </c>
      <c r="E203" s="2" t="s">
        <v>26</v>
      </c>
      <c r="F203" s="2">
        <f t="shared" ref="F203:F206" si="18">-11-52/60</f>
        <v>-11.866666666666667</v>
      </c>
      <c r="G203" s="2">
        <f t="shared" ref="G203:G206" si="19">-2-31/60</f>
        <v>-2.5166666666666666</v>
      </c>
      <c r="H203" s="7">
        <v>100</v>
      </c>
    </row>
    <row r="204" spans="1:8" ht="12.5">
      <c r="A204" s="7">
        <v>1.59</v>
      </c>
      <c r="B204" s="7">
        <v>0.08</v>
      </c>
      <c r="C204" s="2">
        <v>2</v>
      </c>
      <c r="D204" s="2" t="s">
        <v>24</v>
      </c>
      <c r="E204" s="2" t="s">
        <v>26</v>
      </c>
      <c r="F204" s="2">
        <f t="shared" si="18"/>
        <v>-11.866666666666667</v>
      </c>
      <c r="G204" s="2">
        <f t="shared" si="19"/>
        <v>-2.5166666666666666</v>
      </c>
      <c r="H204" s="7">
        <v>200</v>
      </c>
    </row>
    <row r="205" spans="1:8" ht="12.5">
      <c r="A205" s="7">
        <v>1.43</v>
      </c>
      <c r="B205" s="7">
        <v>0.04</v>
      </c>
      <c r="C205" s="2">
        <v>2</v>
      </c>
      <c r="D205" s="2" t="s">
        <v>24</v>
      </c>
      <c r="E205" s="2" t="s">
        <v>26</v>
      </c>
      <c r="F205" s="2">
        <f t="shared" si="18"/>
        <v>-11.866666666666667</v>
      </c>
      <c r="G205" s="2">
        <f t="shared" si="19"/>
        <v>-2.5166666666666666</v>
      </c>
      <c r="H205" s="7">
        <v>800</v>
      </c>
    </row>
    <row r="206" spans="1:8" ht="12.5">
      <c r="A206" s="7">
        <v>1.28</v>
      </c>
      <c r="B206" s="7">
        <v>0.04</v>
      </c>
      <c r="C206" s="2">
        <v>2</v>
      </c>
      <c r="D206" s="2" t="s">
        <v>24</v>
      </c>
      <c r="E206" s="2" t="s">
        <v>26</v>
      </c>
      <c r="F206" s="2">
        <f t="shared" si="18"/>
        <v>-11.866666666666667</v>
      </c>
      <c r="G206" s="2">
        <f t="shared" si="19"/>
        <v>-2.5166666666666666</v>
      </c>
      <c r="H206" s="7">
        <v>4500</v>
      </c>
    </row>
    <row r="207" spans="1:8" ht="12.5">
      <c r="A207" s="7">
        <v>1.51</v>
      </c>
      <c r="B207" s="7">
        <v>0.06</v>
      </c>
      <c r="C207" s="2">
        <v>2</v>
      </c>
      <c r="D207" s="2" t="s">
        <v>24</v>
      </c>
      <c r="E207" s="2" t="s">
        <v>26</v>
      </c>
      <c r="F207" s="2">
        <v>-25</v>
      </c>
      <c r="G207" s="2">
        <f t="shared" ref="G207:G210" si="20">8+17/60</f>
        <v>8.2833333333333332</v>
      </c>
      <c r="H207" s="7">
        <v>770</v>
      </c>
    </row>
    <row r="208" spans="1:8" ht="12.5">
      <c r="A208" s="7">
        <v>1.38</v>
      </c>
      <c r="B208" s="7">
        <v>0.06</v>
      </c>
      <c r="C208" s="2">
        <v>2</v>
      </c>
      <c r="D208" s="2" t="s">
        <v>24</v>
      </c>
      <c r="E208" s="2" t="s">
        <v>26</v>
      </c>
      <c r="F208" s="2">
        <v>-25</v>
      </c>
      <c r="G208" s="2">
        <f t="shared" si="20"/>
        <v>8.2833333333333332</v>
      </c>
      <c r="H208" s="7">
        <v>2024</v>
      </c>
    </row>
    <row r="209" spans="1:8" ht="12.5">
      <c r="A209" s="7">
        <v>1.28</v>
      </c>
      <c r="B209" s="7">
        <v>7.0000000000000007E-2</v>
      </c>
      <c r="C209" s="2">
        <v>2</v>
      </c>
      <c r="D209" s="2" t="s">
        <v>24</v>
      </c>
      <c r="E209" s="2" t="s">
        <v>26</v>
      </c>
      <c r="F209" s="2">
        <v>-25</v>
      </c>
      <c r="G209" s="2">
        <f t="shared" si="20"/>
        <v>8.2833333333333332</v>
      </c>
      <c r="H209" s="7">
        <v>3500</v>
      </c>
    </row>
    <row r="210" spans="1:8" ht="12.5">
      <c r="A210" s="7">
        <v>1.2</v>
      </c>
      <c r="B210" s="7">
        <v>0.04</v>
      </c>
      <c r="C210" s="2">
        <v>2</v>
      </c>
      <c r="D210" s="2" t="s">
        <v>24</v>
      </c>
      <c r="E210" s="2" t="s">
        <v>26</v>
      </c>
      <c r="F210" s="2">
        <v>-25</v>
      </c>
      <c r="G210" s="2">
        <f t="shared" si="20"/>
        <v>8.2833333333333332</v>
      </c>
      <c r="H210" s="7">
        <v>4766</v>
      </c>
    </row>
    <row r="211" spans="1:8" ht="12.5">
      <c r="A211" s="7">
        <v>2.3199999999999998</v>
      </c>
      <c r="B211" s="7">
        <v>0.18</v>
      </c>
      <c r="C211" s="2">
        <v>2</v>
      </c>
      <c r="D211" s="2" t="s">
        <v>24</v>
      </c>
      <c r="E211" s="2" t="s">
        <v>27</v>
      </c>
      <c r="F211" s="2">
        <f t="shared" ref="F211:F227" si="21">-11.5</f>
        <v>-11.5</v>
      </c>
      <c r="G211" s="2">
        <v>-25</v>
      </c>
      <c r="H211" s="7">
        <v>109</v>
      </c>
    </row>
    <row r="212" spans="1:8" ht="12.5">
      <c r="A212" s="7">
        <v>1.95</v>
      </c>
      <c r="B212" s="7">
        <v>0.1</v>
      </c>
      <c r="C212" s="2">
        <v>2</v>
      </c>
      <c r="D212" s="2" t="s">
        <v>24</v>
      </c>
      <c r="E212" s="2" t="s">
        <v>27</v>
      </c>
      <c r="F212" s="2">
        <f t="shared" si="21"/>
        <v>-11.5</v>
      </c>
      <c r="G212" s="2">
        <v>-25</v>
      </c>
      <c r="H212" s="7">
        <v>150</v>
      </c>
    </row>
    <row r="213" spans="1:8" ht="12.5">
      <c r="A213" s="7">
        <v>1.72</v>
      </c>
      <c r="B213" s="7">
        <v>0.14000000000000001</v>
      </c>
      <c r="C213" s="2">
        <v>2</v>
      </c>
      <c r="D213" s="2" t="s">
        <v>24</v>
      </c>
      <c r="E213" s="2" t="s">
        <v>27</v>
      </c>
      <c r="F213" s="2">
        <f t="shared" si="21"/>
        <v>-11.5</v>
      </c>
      <c r="G213" s="2">
        <v>-25</v>
      </c>
      <c r="H213" s="7">
        <v>200</v>
      </c>
    </row>
    <row r="214" spans="1:8" ht="12.5">
      <c r="A214" s="7">
        <v>1.55</v>
      </c>
      <c r="B214" s="7">
        <v>0.06</v>
      </c>
      <c r="C214" s="2">
        <v>2</v>
      </c>
      <c r="D214" s="2" t="s">
        <v>24</v>
      </c>
      <c r="E214" s="2" t="s">
        <v>27</v>
      </c>
      <c r="F214" s="2">
        <f t="shared" si="21"/>
        <v>-11.5</v>
      </c>
      <c r="G214" s="2">
        <v>-25</v>
      </c>
      <c r="H214" s="7">
        <v>300</v>
      </c>
    </row>
    <row r="215" spans="1:8" ht="12.5">
      <c r="A215" s="7">
        <v>1.55</v>
      </c>
      <c r="B215" s="7">
        <v>7.0000000000000007E-2</v>
      </c>
      <c r="C215" s="2">
        <v>2</v>
      </c>
      <c r="D215" s="2" t="s">
        <v>24</v>
      </c>
      <c r="E215" s="2" t="s">
        <v>27</v>
      </c>
      <c r="F215" s="2">
        <f t="shared" si="21"/>
        <v>-11.5</v>
      </c>
      <c r="G215" s="2">
        <v>-25</v>
      </c>
      <c r="H215" s="7">
        <v>399</v>
      </c>
    </row>
    <row r="216" spans="1:8" ht="12.5">
      <c r="A216" s="7">
        <v>1.49</v>
      </c>
      <c r="B216" s="7">
        <v>0.06</v>
      </c>
      <c r="C216" s="2">
        <v>2</v>
      </c>
      <c r="D216" s="2" t="s">
        <v>24</v>
      </c>
      <c r="E216" s="2" t="s">
        <v>27</v>
      </c>
      <c r="F216" s="2">
        <f t="shared" si="21"/>
        <v>-11.5</v>
      </c>
      <c r="G216" s="2">
        <v>-25</v>
      </c>
      <c r="H216" s="7">
        <v>499</v>
      </c>
    </row>
    <row r="217" spans="1:8" ht="12.5">
      <c r="A217" s="7">
        <v>1.47</v>
      </c>
      <c r="B217" s="7">
        <v>7.0000000000000007E-2</v>
      </c>
      <c r="C217" s="2">
        <v>2</v>
      </c>
      <c r="D217" s="2" t="s">
        <v>24</v>
      </c>
      <c r="E217" s="2" t="s">
        <v>27</v>
      </c>
      <c r="F217" s="2">
        <f t="shared" si="21"/>
        <v>-11.5</v>
      </c>
      <c r="G217" s="2">
        <v>-25</v>
      </c>
      <c r="H217" s="7">
        <v>599</v>
      </c>
    </row>
    <row r="218" spans="1:8" ht="12.5">
      <c r="A218" s="7">
        <v>1.41</v>
      </c>
      <c r="B218" s="7">
        <v>7.0000000000000007E-2</v>
      </c>
      <c r="C218" s="2">
        <v>2</v>
      </c>
      <c r="D218" s="2" t="s">
        <v>24</v>
      </c>
      <c r="E218" s="2" t="s">
        <v>27</v>
      </c>
      <c r="F218" s="2">
        <f t="shared" si="21"/>
        <v>-11.5</v>
      </c>
      <c r="G218" s="2">
        <v>-25</v>
      </c>
      <c r="H218" s="7">
        <v>699</v>
      </c>
    </row>
    <row r="219" spans="1:8" ht="12.5">
      <c r="A219" s="7">
        <v>1.42</v>
      </c>
      <c r="B219" s="7">
        <v>0.08</v>
      </c>
      <c r="C219" s="2">
        <v>2</v>
      </c>
      <c r="D219" s="2" t="s">
        <v>24</v>
      </c>
      <c r="E219" s="2" t="s">
        <v>27</v>
      </c>
      <c r="F219" s="2">
        <f t="shared" si="21"/>
        <v>-11.5</v>
      </c>
      <c r="G219" s="2">
        <v>-25</v>
      </c>
      <c r="H219" s="7">
        <v>800</v>
      </c>
    </row>
    <row r="220" spans="1:8" ht="12.5">
      <c r="A220" s="7">
        <v>1.31</v>
      </c>
      <c r="B220" s="7">
        <v>7.0000000000000007E-2</v>
      </c>
      <c r="C220" s="2">
        <v>2</v>
      </c>
      <c r="D220" s="2" t="s">
        <v>24</v>
      </c>
      <c r="E220" s="2" t="s">
        <v>27</v>
      </c>
      <c r="F220" s="2">
        <f t="shared" si="21"/>
        <v>-11.5</v>
      </c>
      <c r="G220" s="2">
        <v>-25</v>
      </c>
      <c r="H220" s="7">
        <v>999</v>
      </c>
    </row>
    <row r="221" spans="1:8" ht="12.5">
      <c r="A221" s="7">
        <v>1.37</v>
      </c>
      <c r="B221" s="7">
        <v>7.0000000000000007E-2</v>
      </c>
      <c r="C221" s="2">
        <v>2</v>
      </c>
      <c r="D221" s="2" t="s">
        <v>24</v>
      </c>
      <c r="E221" s="2" t="s">
        <v>27</v>
      </c>
      <c r="F221" s="2">
        <f t="shared" si="21"/>
        <v>-11.5</v>
      </c>
      <c r="G221" s="2">
        <v>-25</v>
      </c>
      <c r="H221" s="7">
        <v>1499</v>
      </c>
    </row>
    <row r="222" spans="1:8" ht="12.5">
      <c r="A222" s="7">
        <v>1.33</v>
      </c>
      <c r="B222" s="7">
        <v>0.08</v>
      </c>
      <c r="C222" s="2">
        <v>2</v>
      </c>
      <c r="D222" s="2" t="s">
        <v>24</v>
      </c>
      <c r="E222" s="2" t="s">
        <v>27</v>
      </c>
      <c r="F222" s="2">
        <f t="shared" si="21"/>
        <v>-11.5</v>
      </c>
      <c r="G222" s="2">
        <v>-25</v>
      </c>
      <c r="H222" s="7">
        <v>2000</v>
      </c>
    </row>
    <row r="223" spans="1:8" ht="12.5">
      <c r="A223" s="7">
        <v>1.37</v>
      </c>
      <c r="B223" s="7">
        <v>0.08</v>
      </c>
      <c r="C223" s="2">
        <v>2</v>
      </c>
      <c r="D223" s="2" t="s">
        <v>24</v>
      </c>
      <c r="E223" s="2" t="s">
        <v>27</v>
      </c>
      <c r="F223" s="2">
        <f t="shared" si="21"/>
        <v>-11.5</v>
      </c>
      <c r="G223" s="2">
        <v>-25</v>
      </c>
      <c r="H223" s="7">
        <v>2499</v>
      </c>
    </row>
    <row r="224" spans="1:8" ht="12.5">
      <c r="A224" s="7">
        <v>1.28</v>
      </c>
      <c r="B224" s="7">
        <v>0.1</v>
      </c>
      <c r="C224" s="2">
        <v>2</v>
      </c>
      <c r="D224" s="2" t="s">
        <v>24</v>
      </c>
      <c r="E224" s="2" t="s">
        <v>27</v>
      </c>
      <c r="F224" s="2">
        <f t="shared" si="21"/>
        <v>-11.5</v>
      </c>
      <c r="G224" s="2">
        <v>-25</v>
      </c>
      <c r="H224" s="7">
        <v>3000</v>
      </c>
    </row>
    <row r="225" spans="1:8" ht="12.5">
      <c r="A225" s="7">
        <v>1.22</v>
      </c>
      <c r="B225" s="7">
        <v>0.08</v>
      </c>
      <c r="C225" s="2">
        <v>2</v>
      </c>
      <c r="D225" s="2" t="s">
        <v>24</v>
      </c>
      <c r="E225" s="2" t="s">
        <v>27</v>
      </c>
      <c r="F225" s="2">
        <f t="shared" si="21"/>
        <v>-11.5</v>
      </c>
      <c r="G225" s="2">
        <v>-25</v>
      </c>
      <c r="H225" s="7">
        <v>3500</v>
      </c>
    </row>
    <row r="226" spans="1:8" ht="12.5">
      <c r="A226" s="7">
        <v>1.21</v>
      </c>
      <c r="B226" s="7">
        <v>0.11</v>
      </c>
      <c r="C226" s="2">
        <v>2</v>
      </c>
      <c r="D226" s="2" t="s">
        <v>24</v>
      </c>
      <c r="E226" s="2" t="s">
        <v>27</v>
      </c>
      <c r="F226" s="2">
        <f t="shared" si="21"/>
        <v>-11.5</v>
      </c>
      <c r="G226" s="2">
        <v>-25</v>
      </c>
      <c r="H226" s="7">
        <v>3832</v>
      </c>
    </row>
    <row r="227" spans="1:8" ht="12.5">
      <c r="A227" s="7">
        <v>1.25</v>
      </c>
      <c r="B227" s="7">
        <v>0.08</v>
      </c>
      <c r="C227" s="2">
        <v>2</v>
      </c>
      <c r="D227" s="2" t="s">
        <v>24</v>
      </c>
      <c r="E227" s="2" t="s">
        <v>27</v>
      </c>
      <c r="F227" s="2">
        <f t="shared" si="21"/>
        <v>-11.5</v>
      </c>
      <c r="G227" s="2">
        <v>-25</v>
      </c>
      <c r="H227" s="7">
        <v>3999</v>
      </c>
    </row>
    <row r="228" spans="1:8" ht="12.5">
      <c r="A228" s="7">
        <v>2.0499999999999998</v>
      </c>
      <c r="B228" s="7">
        <v>0.12</v>
      </c>
      <c r="C228" s="2">
        <v>2</v>
      </c>
      <c r="D228" s="2" t="s">
        <v>24</v>
      </c>
      <c r="E228" s="2" t="s">
        <v>27</v>
      </c>
      <c r="F228" s="2">
        <f t="shared" ref="F228:F244" si="22">-13-29/60</f>
        <v>-13.483333333333333</v>
      </c>
      <c r="G228" s="2">
        <v>0</v>
      </c>
      <c r="H228" s="7">
        <v>70</v>
      </c>
    </row>
    <row r="229" spans="1:8" ht="12.5">
      <c r="A229" s="7">
        <v>1.76</v>
      </c>
      <c r="B229" s="7">
        <v>7.0000000000000007E-2</v>
      </c>
      <c r="C229" s="2">
        <v>2</v>
      </c>
      <c r="D229" s="2" t="s">
        <v>24</v>
      </c>
      <c r="E229" s="2" t="s">
        <v>27</v>
      </c>
      <c r="F229" s="2">
        <f t="shared" si="22"/>
        <v>-13.483333333333333</v>
      </c>
      <c r="G229" s="2">
        <v>0</v>
      </c>
      <c r="H229" s="7">
        <v>110</v>
      </c>
    </row>
    <row r="230" spans="1:8" ht="12.5">
      <c r="A230" s="7">
        <v>1.71</v>
      </c>
      <c r="B230" s="7">
        <v>7.0000000000000007E-2</v>
      </c>
      <c r="C230" s="2">
        <v>2</v>
      </c>
      <c r="D230" s="2" t="s">
        <v>24</v>
      </c>
      <c r="E230" s="2" t="s">
        <v>27</v>
      </c>
      <c r="F230" s="2">
        <f t="shared" si="22"/>
        <v>-13.483333333333333</v>
      </c>
      <c r="G230" s="2">
        <v>0</v>
      </c>
      <c r="H230" s="7">
        <v>150</v>
      </c>
    </row>
    <row r="231" spans="1:8" ht="12.5">
      <c r="A231" s="7">
        <v>1.57</v>
      </c>
      <c r="B231" s="7">
        <v>7.0000000000000007E-2</v>
      </c>
      <c r="C231" s="2">
        <v>2</v>
      </c>
      <c r="D231" s="2" t="s">
        <v>24</v>
      </c>
      <c r="E231" s="2" t="s">
        <v>27</v>
      </c>
      <c r="F231" s="2">
        <f t="shared" si="22"/>
        <v>-13.483333333333333</v>
      </c>
      <c r="G231" s="2">
        <v>0</v>
      </c>
      <c r="H231" s="7">
        <v>200</v>
      </c>
    </row>
    <row r="232" spans="1:8" ht="12.5">
      <c r="A232" s="7">
        <v>1.6</v>
      </c>
      <c r="B232" s="7">
        <v>0.09</v>
      </c>
      <c r="C232" s="2">
        <v>2</v>
      </c>
      <c r="D232" s="2" t="s">
        <v>24</v>
      </c>
      <c r="E232" s="2" t="s">
        <v>27</v>
      </c>
      <c r="F232" s="2">
        <f t="shared" si="22"/>
        <v>-13.483333333333333</v>
      </c>
      <c r="G232" s="2">
        <v>0</v>
      </c>
      <c r="H232" s="7">
        <v>399</v>
      </c>
    </row>
    <row r="233" spans="1:8" ht="12.5">
      <c r="A233" s="7">
        <v>1.53</v>
      </c>
      <c r="B233" s="7">
        <v>0.08</v>
      </c>
      <c r="C233" s="2">
        <v>2</v>
      </c>
      <c r="D233" s="2" t="s">
        <v>24</v>
      </c>
      <c r="E233" s="2" t="s">
        <v>27</v>
      </c>
      <c r="F233" s="2">
        <f t="shared" si="22"/>
        <v>-13.483333333333333</v>
      </c>
      <c r="G233" s="2">
        <v>0</v>
      </c>
      <c r="H233" s="7">
        <v>600</v>
      </c>
    </row>
    <row r="234" spans="1:8" ht="12.5">
      <c r="A234" s="7">
        <v>1.43</v>
      </c>
      <c r="B234" s="7">
        <v>7.0000000000000007E-2</v>
      </c>
      <c r="C234" s="2">
        <v>2</v>
      </c>
      <c r="D234" s="2" t="s">
        <v>24</v>
      </c>
      <c r="E234" s="2" t="s">
        <v>27</v>
      </c>
      <c r="F234" s="2">
        <f t="shared" si="22"/>
        <v>-13.483333333333333</v>
      </c>
      <c r="G234" s="2">
        <v>0</v>
      </c>
      <c r="H234" s="7">
        <v>799</v>
      </c>
    </row>
    <row r="235" spans="1:8" ht="12.5">
      <c r="A235" s="7">
        <v>1.37</v>
      </c>
      <c r="B235" s="7">
        <v>0.08</v>
      </c>
      <c r="C235" s="2">
        <v>2</v>
      </c>
      <c r="D235" s="2" t="s">
        <v>24</v>
      </c>
      <c r="E235" s="2" t="s">
        <v>27</v>
      </c>
      <c r="F235" s="2">
        <f t="shared" si="22"/>
        <v>-13.483333333333333</v>
      </c>
      <c r="G235" s="2">
        <v>0</v>
      </c>
      <c r="H235" s="7">
        <v>999</v>
      </c>
    </row>
    <row r="236" spans="1:8" ht="12.5">
      <c r="A236" s="7">
        <v>1.36</v>
      </c>
      <c r="B236" s="7">
        <v>0.08</v>
      </c>
      <c r="C236" s="2">
        <v>2</v>
      </c>
      <c r="D236" s="2" t="s">
        <v>24</v>
      </c>
      <c r="E236" s="2" t="s">
        <v>27</v>
      </c>
      <c r="F236" s="2">
        <f t="shared" si="22"/>
        <v>-13.483333333333333</v>
      </c>
      <c r="G236" s="2">
        <v>0</v>
      </c>
      <c r="H236" s="7">
        <v>1249</v>
      </c>
    </row>
    <row r="237" spans="1:8" ht="12.5">
      <c r="A237" s="7">
        <v>1.32</v>
      </c>
      <c r="B237" s="7">
        <v>0.08</v>
      </c>
      <c r="C237" s="2">
        <v>2</v>
      </c>
      <c r="D237" s="2" t="s">
        <v>24</v>
      </c>
      <c r="E237" s="2" t="s">
        <v>27</v>
      </c>
      <c r="F237" s="2">
        <f t="shared" si="22"/>
        <v>-13.483333333333333</v>
      </c>
      <c r="G237" s="2">
        <v>0</v>
      </c>
      <c r="H237" s="7">
        <v>1499</v>
      </c>
    </row>
    <row r="238" spans="1:8" ht="12.5">
      <c r="A238" s="7">
        <v>1.38</v>
      </c>
      <c r="B238" s="7">
        <v>0.06</v>
      </c>
      <c r="C238" s="2">
        <v>2</v>
      </c>
      <c r="D238" s="2" t="s">
        <v>24</v>
      </c>
      <c r="E238" s="2" t="s">
        <v>27</v>
      </c>
      <c r="F238" s="2">
        <f t="shared" si="22"/>
        <v>-13.483333333333333</v>
      </c>
      <c r="G238" s="2">
        <v>0</v>
      </c>
      <c r="H238" s="7">
        <v>1999</v>
      </c>
    </row>
    <row r="239" spans="1:8" ht="12.5">
      <c r="A239" s="7">
        <v>1.23</v>
      </c>
      <c r="B239" s="7">
        <v>7.0000000000000007E-2</v>
      </c>
      <c r="C239" s="2">
        <v>2</v>
      </c>
      <c r="D239" s="2" t="s">
        <v>24</v>
      </c>
      <c r="E239" s="2" t="s">
        <v>27</v>
      </c>
      <c r="F239" s="2">
        <f t="shared" si="22"/>
        <v>-13.483333333333333</v>
      </c>
      <c r="G239" s="2">
        <v>0</v>
      </c>
      <c r="H239" s="7">
        <v>2499</v>
      </c>
    </row>
    <row r="240" spans="1:8" ht="12.5">
      <c r="A240" s="7">
        <v>1.25</v>
      </c>
      <c r="B240" s="7">
        <v>7.0000000000000007E-2</v>
      </c>
      <c r="C240" s="2">
        <v>2</v>
      </c>
      <c r="D240" s="2" t="s">
        <v>24</v>
      </c>
      <c r="E240" s="2" t="s">
        <v>27</v>
      </c>
      <c r="F240" s="2">
        <f t="shared" si="22"/>
        <v>-13.483333333333333</v>
      </c>
      <c r="G240" s="2">
        <v>0</v>
      </c>
      <c r="H240" s="7">
        <v>3000</v>
      </c>
    </row>
    <row r="241" spans="1:8" ht="12.5">
      <c r="A241" s="7">
        <v>1.21</v>
      </c>
      <c r="B241" s="7">
        <v>7.0000000000000007E-2</v>
      </c>
      <c r="C241" s="2">
        <v>2</v>
      </c>
      <c r="D241" s="2" t="s">
        <v>24</v>
      </c>
      <c r="E241" s="2" t="s">
        <v>27</v>
      </c>
      <c r="F241" s="2">
        <f t="shared" si="22"/>
        <v>-13.483333333333333</v>
      </c>
      <c r="G241" s="2">
        <v>0</v>
      </c>
      <c r="H241" s="7">
        <v>3500</v>
      </c>
    </row>
    <row r="242" spans="1:8" ht="12.5">
      <c r="A242" s="7">
        <v>1.25</v>
      </c>
      <c r="B242" s="7">
        <v>0.06</v>
      </c>
      <c r="C242" s="2">
        <v>2</v>
      </c>
      <c r="D242" s="2" t="s">
        <v>24</v>
      </c>
      <c r="E242" s="2" t="s">
        <v>27</v>
      </c>
      <c r="F242" s="2">
        <f t="shared" si="22"/>
        <v>-13.483333333333333</v>
      </c>
      <c r="G242" s="2">
        <v>0</v>
      </c>
      <c r="H242" s="7">
        <v>3999</v>
      </c>
    </row>
    <row r="243" spans="1:8" ht="12.5">
      <c r="A243" s="7">
        <v>1.25</v>
      </c>
      <c r="B243" s="7">
        <v>0.06</v>
      </c>
      <c r="C243" s="2">
        <v>2</v>
      </c>
      <c r="D243" s="2" t="s">
        <v>24</v>
      </c>
      <c r="E243" s="2" t="s">
        <v>27</v>
      </c>
      <c r="F243" s="2">
        <f t="shared" si="22"/>
        <v>-13.483333333333333</v>
      </c>
      <c r="G243" s="2">
        <v>0</v>
      </c>
      <c r="H243" s="7">
        <v>4499</v>
      </c>
    </row>
    <row r="244" spans="1:8" ht="12.5">
      <c r="A244" s="7">
        <v>1.21</v>
      </c>
      <c r="B244" s="7">
        <v>7.0000000000000007E-2</v>
      </c>
      <c r="C244" s="2">
        <v>2</v>
      </c>
      <c r="D244" s="2" t="s">
        <v>24</v>
      </c>
      <c r="E244" s="2" t="s">
        <v>27</v>
      </c>
      <c r="F244" s="2">
        <f t="shared" si="22"/>
        <v>-13.483333333333333</v>
      </c>
      <c r="G244" s="2">
        <v>0</v>
      </c>
      <c r="H244" s="7">
        <v>5106</v>
      </c>
    </row>
    <row r="245" spans="1:8" ht="12.5">
      <c r="A245" s="7">
        <v>1.21</v>
      </c>
      <c r="B245" s="7">
        <v>0.06</v>
      </c>
      <c r="C245" s="2">
        <v>2</v>
      </c>
      <c r="D245" s="2" t="s">
        <v>24</v>
      </c>
      <c r="E245" s="2" t="s">
        <v>28</v>
      </c>
      <c r="F245" s="2">
        <f>-56-26/60</f>
        <v>-56.43333333333333</v>
      </c>
      <c r="G245" s="2">
        <f>-63-18/60</f>
        <v>-63.3</v>
      </c>
      <c r="H245" s="7">
        <v>3600</v>
      </c>
    </row>
    <row r="246" spans="1:8" ht="12.5">
      <c r="A246" s="8">
        <v>1.23</v>
      </c>
      <c r="B246" s="8">
        <v>0.05</v>
      </c>
      <c r="C246" s="2">
        <v>2</v>
      </c>
      <c r="D246" s="2" t="s">
        <v>24</v>
      </c>
      <c r="E246" s="2" t="s">
        <v>28</v>
      </c>
      <c r="F246" s="2">
        <f>-56-56/60</f>
        <v>-56.93333333333333</v>
      </c>
      <c r="G246" s="2">
        <f>-62-21/60</f>
        <v>-62.35</v>
      </c>
      <c r="H246" s="8">
        <v>1250</v>
      </c>
    </row>
    <row r="247" spans="1:8" ht="14.5">
      <c r="A247" s="9">
        <v>2.31</v>
      </c>
      <c r="B247" s="9"/>
      <c r="C247" s="2">
        <v>1</v>
      </c>
      <c r="D247" s="2" t="s">
        <v>29</v>
      </c>
      <c r="E247" s="2" t="s">
        <v>25</v>
      </c>
      <c r="F247" s="9">
        <v>17.350300000000001</v>
      </c>
      <c r="G247" s="9">
        <v>-18.254200000000001</v>
      </c>
      <c r="H247" s="9">
        <v>88.5</v>
      </c>
    </row>
    <row r="248" spans="1:8" ht="14.5">
      <c r="A248" s="10">
        <v>1.95</v>
      </c>
      <c r="B248" s="10">
        <v>4.7500000000000001E-2</v>
      </c>
      <c r="C248" s="2">
        <f t="shared" ref="C248:D248" si="23">C247</f>
        <v>1</v>
      </c>
      <c r="D248" s="2" t="str">
        <f t="shared" si="23"/>
        <v>Mark Brzezinksi and Jones, 2015</v>
      </c>
      <c r="E248" s="2" t="s">
        <v>25</v>
      </c>
      <c r="F248" s="10">
        <v>17.350300000000001</v>
      </c>
      <c r="G248" s="10">
        <v>-18.254200000000001</v>
      </c>
      <c r="H248" s="10">
        <v>137.69999999999999</v>
      </c>
    </row>
    <row r="249" spans="1:8" ht="14.5">
      <c r="A249" s="9">
        <v>2.02</v>
      </c>
      <c r="B249" s="9">
        <v>1.32E-2</v>
      </c>
      <c r="C249" s="2">
        <f t="shared" ref="C249:D249" si="24">C248</f>
        <v>1</v>
      </c>
      <c r="D249" s="2" t="str">
        <f t="shared" si="24"/>
        <v>Mark Brzezinksi and Jones, 2015</v>
      </c>
      <c r="E249" s="2" t="s">
        <v>25</v>
      </c>
      <c r="F249" s="9">
        <v>17.350300000000001</v>
      </c>
      <c r="G249" s="9">
        <v>-18.254200000000001</v>
      </c>
      <c r="H249" s="9">
        <v>187.3</v>
      </c>
    </row>
    <row r="250" spans="1:8" ht="14.5">
      <c r="A250" s="10">
        <v>2</v>
      </c>
      <c r="B250" s="10">
        <v>8.9999999999999998E-4</v>
      </c>
      <c r="C250" s="2">
        <f t="shared" ref="C250:D250" si="25">C249</f>
        <v>1</v>
      </c>
      <c r="D250" s="2" t="str">
        <f t="shared" si="25"/>
        <v>Mark Brzezinksi and Jones, 2015</v>
      </c>
      <c r="E250" s="2" t="s">
        <v>25</v>
      </c>
      <c r="F250" s="10">
        <v>17.350300000000001</v>
      </c>
      <c r="G250" s="10">
        <v>-18.254200000000001</v>
      </c>
      <c r="H250" s="10">
        <v>236.3</v>
      </c>
    </row>
    <row r="251" spans="1:8" ht="14.5">
      <c r="A251" s="9">
        <v>2</v>
      </c>
      <c r="B251" s="9">
        <v>2.75E-2</v>
      </c>
      <c r="C251" s="2">
        <f t="shared" ref="C251:D251" si="26">C250</f>
        <v>1</v>
      </c>
      <c r="D251" s="2" t="str">
        <f t="shared" si="26"/>
        <v>Mark Brzezinksi and Jones, 2015</v>
      </c>
      <c r="E251" s="2" t="s">
        <v>25</v>
      </c>
      <c r="F251" s="9">
        <v>17.350300000000001</v>
      </c>
      <c r="G251" s="9">
        <v>-18.254200000000001</v>
      </c>
      <c r="H251" s="9">
        <v>389.4</v>
      </c>
    </row>
    <row r="252" spans="1:8" ht="14.5">
      <c r="A252" s="10">
        <v>1.64</v>
      </c>
      <c r="B252" s="10">
        <v>4.7E-2</v>
      </c>
      <c r="C252" s="2">
        <f t="shared" ref="C252:D252" si="27">C251</f>
        <v>1</v>
      </c>
      <c r="D252" s="2" t="str">
        <f t="shared" si="27"/>
        <v>Mark Brzezinksi and Jones, 2015</v>
      </c>
      <c r="E252" s="2" t="s">
        <v>25</v>
      </c>
      <c r="F252" s="10">
        <v>17.350300000000001</v>
      </c>
      <c r="G252" s="10">
        <v>-18.254200000000001</v>
      </c>
      <c r="H252" s="10">
        <v>661.7</v>
      </c>
    </row>
    <row r="253" spans="1:8" ht="14.5">
      <c r="A253" s="9">
        <v>1.72</v>
      </c>
      <c r="B253" s="9">
        <v>2.6700000000000002E-2</v>
      </c>
      <c r="C253" s="2">
        <f t="shared" ref="C253:D253" si="28">C252</f>
        <v>1</v>
      </c>
      <c r="D253" s="2" t="str">
        <f t="shared" si="28"/>
        <v>Mark Brzezinksi and Jones, 2015</v>
      </c>
      <c r="E253" s="2" t="s">
        <v>25</v>
      </c>
      <c r="F253" s="9">
        <v>17.350300000000001</v>
      </c>
      <c r="G253" s="9">
        <v>-18.254200000000001</v>
      </c>
      <c r="H253" s="9">
        <v>957</v>
      </c>
    </row>
    <row r="254" spans="1:8" ht="14.5">
      <c r="A254" s="10">
        <v>1.71</v>
      </c>
      <c r="B254" s="10">
        <v>4.2799999999999998E-2</v>
      </c>
      <c r="C254" s="2">
        <f t="shared" ref="C254:D254" si="29">C253</f>
        <v>1</v>
      </c>
      <c r="D254" s="2" t="str">
        <f t="shared" si="29"/>
        <v>Mark Brzezinksi and Jones, 2015</v>
      </c>
      <c r="E254" s="2" t="s">
        <v>25</v>
      </c>
      <c r="F254" s="10">
        <v>17.350300000000001</v>
      </c>
      <c r="G254" s="10">
        <v>-18.254200000000001</v>
      </c>
      <c r="H254" s="10">
        <v>1187.0999999999999</v>
      </c>
    </row>
    <row r="255" spans="1:8" ht="14.5">
      <c r="A255" s="9">
        <v>1.76</v>
      </c>
      <c r="B255" s="9">
        <v>2.8799999999999999E-2</v>
      </c>
      <c r="C255" s="2">
        <f t="shared" ref="C255:D255" si="30">C254</f>
        <v>1</v>
      </c>
      <c r="D255" s="2" t="str">
        <f t="shared" si="30"/>
        <v>Mark Brzezinksi and Jones, 2015</v>
      </c>
      <c r="E255" s="2" t="s">
        <v>25</v>
      </c>
      <c r="F255" s="9">
        <v>17.360499999999998</v>
      </c>
      <c r="G255" s="9">
        <v>-18.254300000000001</v>
      </c>
      <c r="H255" s="9">
        <v>1532.3</v>
      </c>
    </row>
    <row r="256" spans="1:8" ht="14.5">
      <c r="A256" s="10">
        <v>1.77</v>
      </c>
      <c r="B256" s="10">
        <v>7.0900000000000005E-2</v>
      </c>
      <c r="C256" s="2">
        <f t="shared" ref="C256:D256" si="31">C255</f>
        <v>1</v>
      </c>
      <c r="D256" s="2" t="str">
        <f t="shared" si="31"/>
        <v>Mark Brzezinksi and Jones, 2015</v>
      </c>
      <c r="E256" s="2" t="s">
        <v>25</v>
      </c>
      <c r="F256" s="10">
        <v>17.360499999999998</v>
      </c>
      <c r="G256" s="10">
        <v>-18.254300000000001</v>
      </c>
      <c r="H256" s="10">
        <v>1680.2</v>
      </c>
    </row>
    <row r="257" spans="1:8" ht="14.5">
      <c r="A257" s="9">
        <v>1.68</v>
      </c>
      <c r="B257" s="9">
        <v>3.9100000000000003E-2</v>
      </c>
      <c r="C257" s="2">
        <f t="shared" ref="C257:D257" si="32">C256</f>
        <v>1</v>
      </c>
      <c r="D257" s="2" t="str">
        <f t="shared" si="32"/>
        <v>Mark Brzezinksi and Jones, 2015</v>
      </c>
      <c r="E257" s="2" t="s">
        <v>25</v>
      </c>
      <c r="F257" s="9">
        <v>17.360499999999998</v>
      </c>
      <c r="G257" s="9">
        <v>-18.254300000000001</v>
      </c>
      <c r="H257" s="9">
        <v>2075.4</v>
      </c>
    </row>
    <row r="258" spans="1:8" ht="14.5">
      <c r="A258" s="10">
        <v>1.59</v>
      </c>
      <c r="B258" s="10">
        <v>3.5400000000000001E-2</v>
      </c>
      <c r="C258" s="2">
        <f t="shared" ref="C258:D258" si="33">C257</f>
        <v>1</v>
      </c>
      <c r="D258" s="2" t="str">
        <f t="shared" si="33"/>
        <v>Mark Brzezinksi and Jones, 2015</v>
      </c>
      <c r="E258" s="2" t="s">
        <v>25</v>
      </c>
      <c r="F258" s="10">
        <v>17.360499999999998</v>
      </c>
      <c r="G258" s="10">
        <v>-18.254300000000001</v>
      </c>
      <c r="H258" s="10">
        <v>2469.6999999999998</v>
      </c>
    </row>
    <row r="259" spans="1:8" ht="14.5">
      <c r="A259" s="9">
        <v>1.65</v>
      </c>
      <c r="B259" s="9">
        <v>5.4600000000000003E-2</v>
      </c>
      <c r="C259" s="2">
        <f t="shared" ref="C259:D259" si="34">C258</f>
        <v>1</v>
      </c>
      <c r="D259" s="2" t="str">
        <f t="shared" si="34"/>
        <v>Mark Brzezinksi and Jones, 2015</v>
      </c>
      <c r="E259" s="2" t="s">
        <v>25</v>
      </c>
      <c r="F259" s="9">
        <v>17.360499999999998</v>
      </c>
      <c r="G259" s="9">
        <v>-18.254300000000001</v>
      </c>
      <c r="H259" s="9">
        <v>2864.2</v>
      </c>
    </row>
    <row r="260" spans="1:8" ht="14.5">
      <c r="A260" s="10">
        <v>1.53</v>
      </c>
      <c r="B260" s="10">
        <v>4.4000000000000003E-3</v>
      </c>
      <c r="C260" s="2">
        <f t="shared" ref="C260:D260" si="35">C259</f>
        <v>1</v>
      </c>
      <c r="D260" s="2" t="str">
        <f t="shared" si="35"/>
        <v>Mark Brzezinksi and Jones, 2015</v>
      </c>
      <c r="E260" s="2" t="s">
        <v>25</v>
      </c>
      <c r="F260" s="10">
        <v>17.360499999999998</v>
      </c>
      <c r="G260" s="10">
        <v>-18.254300000000001</v>
      </c>
      <c r="H260" s="10">
        <v>3027.2</v>
      </c>
    </row>
    <row r="261" spans="1:8" ht="14.5">
      <c r="A261" s="9">
        <v>1.85</v>
      </c>
      <c r="B261" s="9"/>
      <c r="C261" s="2">
        <f t="shared" ref="C261:D261" si="36">C260</f>
        <v>1</v>
      </c>
      <c r="D261" s="2" t="str">
        <f t="shared" si="36"/>
        <v>Mark Brzezinksi and Jones, 2015</v>
      </c>
      <c r="E261" s="2" t="s">
        <v>25</v>
      </c>
      <c r="F261" s="9">
        <v>17.399799999999999</v>
      </c>
      <c r="G261" s="9">
        <v>-24.4998</v>
      </c>
      <c r="H261" s="9">
        <v>185.4</v>
      </c>
    </row>
    <row r="262" spans="1:8" ht="14.5">
      <c r="A262" s="10">
        <v>1.9</v>
      </c>
      <c r="B262" s="10"/>
      <c r="C262" s="2">
        <f t="shared" ref="C262:D262" si="37">C261</f>
        <v>1</v>
      </c>
      <c r="D262" s="2" t="str">
        <f t="shared" si="37"/>
        <v>Mark Brzezinksi and Jones, 2015</v>
      </c>
      <c r="E262" s="2" t="s">
        <v>25</v>
      </c>
      <c r="F262" s="10">
        <v>17.399799999999999</v>
      </c>
      <c r="G262" s="10">
        <v>-24.4998</v>
      </c>
      <c r="H262" s="10">
        <v>235</v>
      </c>
    </row>
    <row r="263" spans="1:8" ht="14.5">
      <c r="A263" s="9">
        <v>1.96</v>
      </c>
      <c r="B263" s="9">
        <v>3.78E-2</v>
      </c>
      <c r="C263" s="2">
        <f t="shared" ref="C263:D263" si="38">C262</f>
        <v>1</v>
      </c>
      <c r="D263" s="2" t="str">
        <f t="shared" si="38"/>
        <v>Mark Brzezinksi and Jones, 2015</v>
      </c>
      <c r="E263" s="2" t="s">
        <v>25</v>
      </c>
      <c r="F263" s="9">
        <v>17.399799999999999</v>
      </c>
      <c r="G263" s="9">
        <v>-24.4998</v>
      </c>
      <c r="H263" s="9">
        <v>348.7</v>
      </c>
    </row>
    <row r="264" spans="1:8" ht="14.5">
      <c r="A264" s="10">
        <v>1.83</v>
      </c>
      <c r="B264" s="10">
        <v>7.9399999999999998E-2</v>
      </c>
      <c r="C264" s="2">
        <f t="shared" ref="C264:D264" si="39">C263</f>
        <v>1</v>
      </c>
      <c r="D264" s="2" t="str">
        <f t="shared" si="39"/>
        <v>Mark Brzezinksi and Jones, 2015</v>
      </c>
      <c r="E264" s="2" t="s">
        <v>25</v>
      </c>
      <c r="F264" s="10">
        <v>17.399799999999999</v>
      </c>
      <c r="G264" s="10">
        <v>-24.4998</v>
      </c>
      <c r="H264" s="10">
        <v>447.3</v>
      </c>
    </row>
    <row r="265" spans="1:8" ht="14.5">
      <c r="A265" s="9">
        <v>1.86</v>
      </c>
      <c r="B265" s="9">
        <v>6.1999999999999998E-3</v>
      </c>
      <c r="C265" s="2">
        <f t="shared" ref="C265:D265" si="40">C264</f>
        <v>1</v>
      </c>
      <c r="D265" s="2" t="str">
        <f t="shared" si="40"/>
        <v>Mark Brzezinksi and Jones, 2015</v>
      </c>
      <c r="E265" s="2" t="s">
        <v>25</v>
      </c>
      <c r="F265" s="9">
        <v>17.399799999999999</v>
      </c>
      <c r="G265" s="9">
        <v>-24.4998</v>
      </c>
      <c r="H265" s="9">
        <v>595.20000000000005</v>
      </c>
    </row>
    <row r="266" spans="1:8" ht="14.5">
      <c r="A266" s="10">
        <v>1.79</v>
      </c>
      <c r="B266" s="10">
        <v>0.19009999999999999</v>
      </c>
      <c r="C266" s="2">
        <f t="shared" ref="C266:D266" si="41">C265</f>
        <v>1</v>
      </c>
      <c r="D266" s="2" t="str">
        <f t="shared" si="41"/>
        <v>Mark Brzezinksi and Jones, 2015</v>
      </c>
      <c r="E266" s="2" t="s">
        <v>25</v>
      </c>
      <c r="F266" s="10">
        <v>17.404</v>
      </c>
      <c r="G266" s="10">
        <v>-24.496200000000002</v>
      </c>
      <c r="H266" s="10">
        <v>891.2</v>
      </c>
    </row>
    <row r="267" spans="1:8" ht="14.5">
      <c r="A267" s="9">
        <v>1.87</v>
      </c>
      <c r="B267" s="9">
        <v>6.5100000000000005E-2</v>
      </c>
      <c r="C267" s="2">
        <f t="shared" ref="C267:D267" si="42">C266</f>
        <v>1</v>
      </c>
      <c r="D267" s="2" t="str">
        <f t="shared" si="42"/>
        <v>Mark Brzezinksi and Jones, 2015</v>
      </c>
      <c r="E267" s="2" t="s">
        <v>25</v>
      </c>
      <c r="F267" s="9">
        <v>17.404</v>
      </c>
      <c r="G267" s="9">
        <v>-24.496200000000002</v>
      </c>
      <c r="H267" s="9">
        <v>1266.0999999999999</v>
      </c>
    </row>
    <row r="268" spans="1:8" ht="14.5">
      <c r="A268" s="10">
        <v>1.75</v>
      </c>
      <c r="B268" s="10">
        <v>5.8999999999999997E-2</v>
      </c>
      <c r="C268" s="2">
        <f t="shared" ref="C268:D268" si="43">C267</f>
        <v>1</v>
      </c>
      <c r="D268" s="2" t="str">
        <f t="shared" si="43"/>
        <v>Mark Brzezinksi and Jones, 2015</v>
      </c>
      <c r="E268" s="2" t="s">
        <v>25</v>
      </c>
      <c r="F268" s="10">
        <v>17.404</v>
      </c>
      <c r="G268" s="10">
        <v>-24.496200000000002</v>
      </c>
      <c r="H268" s="10">
        <v>1976.1</v>
      </c>
    </row>
    <row r="269" spans="1:8" ht="14.5">
      <c r="A269" s="9">
        <v>1.61</v>
      </c>
      <c r="B269" s="9">
        <v>1.0800000000000001E-2</v>
      </c>
      <c r="C269" s="2">
        <f t="shared" ref="C269:D269" si="44">C268</f>
        <v>1</v>
      </c>
      <c r="D269" s="2" t="str">
        <f t="shared" si="44"/>
        <v>Mark Brzezinksi and Jones, 2015</v>
      </c>
      <c r="E269" s="2" t="s">
        <v>25</v>
      </c>
      <c r="F269" s="9">
        <v>17.404</v>
      </c>
      <c r="G269" s="9">
        <v>-24.496200000000002</v>
      </c>
      <c r="H269" s="9">
        <v>2469.5</v>
      </c>
    </row>
    <row r="270" spans="1:8" ht="14.5">
      <c r="A270" s="10">
        <v>1.63</v>
      </c>
      <c r="B270" s="10">
        <v>7.7999999999999996E-3</v>
      </c>
      <c r="C270" s="2">
        <f t="shared" ref="C270:D270" si="45">C269</f>
        <v>1</v>
      </c>
      <c r="D270" s="2" t="str">
        <f t="shared" si="45"/>
        <v>Mark Brzezinksi and Jones, 2015</v>
      </c>
      <c r="E270" s="2" t="s">
        <v>25</v>
      </c>
      <c r="F270" s="10">
        <v>17.404</v>
      </c>
      <c r="G270" s="10">
        <v>-24.496200000000002</v>
      </c>
      <c r="H270" s="10">
        <v>2962.8</v>
      </c>
    </row>
    <row r="271" spans="1:8" ht="14.5">
      <c r="A271" s="9">
        <v>1.53</v>
      </c>
      <c r="B271" s="9">
        <v>8.5300000000000001E-2</v>
      </c>
      <c r="C271" s="2">
        <f t="shared" ref="C271:D271" si="46">C270</f>
        <v>1</v>
      </c>
      <c r="D271" s="2" t="str">
        <f t="shared" si="46"/>
        <v>Mark Brzezinksi and Jones, 2015</v>
      </c>
      <c r="E271" s="2" t="s">
        <v>25</v>
      </c>
      <c r="F271" s="9">
        <v>17.404</v>
      </c>
      <c r="G271" s="9">
        <v>-24.496200000000002</v>
      </c>
      <c r="H271" s="9">
        <v>3209.4</v>
      </c>
    </row>
    <row r="272" spans="1:8" ht="14.5">
      <c r="A272" s="10">
        <v>1.51</v>
      </c>
      <c r="B272" s="10">
        <v>2.7199999999999998E-2</v>
      </c>
      <c r="C272" s="2">
        <f t="shared" ref="C272:D272" si="47">C271</f>
        <v>1</v>
      </c>
      <c r="D272" s="2" t="str">
        <f t="shared" si="47"/>
        <v>Mark Brzezinksi and Jones, 2015</v>
      </c>
      <c r="E272" s="2" t="s">
        <v>25</v>
      </c>
      <c r="F272" s="10">
        <v>17.404</v>
      </c>
      <c r="G272" s="10">
        <v>-24.496200000000002</v>
      </c>
      <c r="H272" s="10">
        <v>3531.3</v>
      </c>
    </row>
    <row r="273" spans="1:8" ht="14.5">
      <c r="A273" s="9">
        <v>2.38</v>
      </c>
      <c r="B273" s="9">
        <v>8.9200000000000002E-2</v>
      </c>
      <c r="C273" s="2">
        <f t="shared" ref="C273:D273" si="48">C272</f>
        <v>1</v>
      </c>
      <c r="D273" s="2" t="str">
        <f t="shared" si="48"/>
        <v>Mark Brzezinksi and Jones, 2015</v>
      </c>
      <c r="E273" s="2" t="s">
        <v>25</v>
      </c>
      <c r="F273" s="9">
        <v>39.699399999999997</v>
      </c>
      <c r="G273" s="9">
        <v>-69.799000000000007</v>
      </c>
      <c r="H273" s="9">
        <v>90.1</v>
      </c>
    </row>
    <row r="274" spans="1:8" ht="14.5">
      <c r="A274" s="10">
        <v>2.29</v>
      </c>
      <c r="B274" s="10">
        <v>4.2500000000000003E-2</v>
      </c>
      <c r="C274" s="2">
        <f t="shared" ref="C274:D274" si="49">C273</f>
        <v>1</v>
      </c>
      <c r="D274" s="2" t="str">
        <f t="shared" si="49"/>
        <v>Mark Brzezinksi and Jones, 2015</v>
      </c>
      <c r="E274" s="2" t="s">
        <v>25</v>
      </c>
      <c r="F274" s="10">
        <v>39.699399999999997</v>
      </c>
      <c r="G274" s="10">
        <v>-69.799000000000007</v>
      </c>
      <c r="H274" s="10">
        <v>110.6</v>
      </c>
    </row>
    <row r="275" spans="1:8" ht="14.5">
      <c r="A275" s="9">
        <v>2.0299999999999998</v>
      </c>
      <c r="B275" s="9">
        <v>9.1600000000000001E-2</v>
      </c>
      <c r="C275" s="2">
        <f t="shared" ref="C275:D275" si="50">C274</f>
        <v>1</v>
      </c>
      <c r="D275" s="2" t="str">
        <f t="shared" si="50"/>
        <v>Mark Brzezinksi and Jones, 2015</v>
      </c>
      <c r="E275" s="2" t="s">
        <v>25</v>
      </c>
      <c r="F275" s="9">
        <v>39.699399999999997</v>
      </c>
      <c r="G275" s="9">
        <v>-69.799000000000007</v>
      </c>
      <c r="H275" s="9">
        <v>135.30000000000001</v>
      </c>
    </row>
    <row r="276" spans="1:8" ht="14.5">
      <c r="A276" s="10">
        <v>1.9</v>
      </c>
      <c r="B276" s="10">
        <v>8.8800000000000004E-2</v>
      </c>
      <c r="C276" s="2">
        <f t="shared" ref="C276:D276" si="51">C275</f>
        <v>1</v>
      </c>
      <c r="D276" s="2" t="str">
        <f t="shared" si="51"/>
        <v>Mark Brzezinksi and Jones, 2015</v>
      </c>
      <c r="E276" s="2" t="s">
        <v>25</v>
      </c>
      <c r="F276" s="10">
        <v>39.699399999999997</v>
      </c>
      <c r="G276" s="10">
        <v>-69.799000000000007</v>
      </c>
      <c r="H276" s="10">
        <v>236</v>
      </c>
    </row>
    <row r="277" spans="1:8" ht="14.5">
      <c r="A277" s="9">
        <v>1.82</v>
      </c>
      <c r="B277" s="9">
        <v>2.0999999999999999E-3</v>
      </c>
      <c r="C277" s="2">
        <f t="shared" ref="C277:D277" si="52">C276</f>
        <v>1</v>
      </c>
      <c r="D277" s="2" t="str">
        <f t="shared" si="52"/>
        <v>Mark Brzezinksi and Jones, 2015</v>
      </c>
      <c r="E277" s="2" t="s">
        <v>25</v>
      </c>
      <c r="F277" s="9">
        <v>39.699399999999997</v>
      </c>
      <c r="G277" s="9">
        <v>-69.799000000000007</v>
      </c>
      <c r="H277" s="9">
        <v>419.5</v>
      </c>
    </row>
    <row r="278" spans="1:8" ht="14.5">
      <c r="A278" s="10">
        <v>1.88</v>
      </c>
      <c r="B278" s="10">
        <v>2.3199999999999998E-2</v>
      </c>
      <c r="C278" s="2">
        <f t="shared" ref="C278:D278" si="53">C277</f>
        <v>1</v>
      </c>
      <c r="D278" s="2" t="str">
        <f t="shared" si="53"/>
        <v>Mark Brzezinksi and Jones, 2015</v>
      </c>
      <c r="E278" s="2" t="s">
        <v>25</v>
      </c>
      <c r="F278" s="10">
        <v>39.699399999999997</v>
      </c>
      <c r="G278" s="10">
        <v>-69.799000000000007</v>
      </c>
      <c r="H278" s="10">
        <v>524.20000000000005</v>
      </c>
    </row>
    <row r="279" spans="1:8" ht="14.5">
      <c r="A279" s="9">
        <v>2.0299999999999998</v>
      </c>
      <c r="B279" s="9">
        <v>3.5200000000000002E-2</v>
      </c>
      <c r="C279" s="2">
        <f t="shared" ref="C279:D279" si="54">C278</f>
        <v>1</v>
      </c>
      <c r="D279" s="2" t="str">
        <f t="shared" si="54"/>
        <v>Mark Brzezinksi and Jones, 2015</v>
      </c>
      <c r="E279" s="2" t="s">
        <v>25</v>
      </c>
      <c r="F279" s="9">
        <v>39.699399999999997</v>
      </c>
      <c r="G279" s="9">
        <v>-69.799000000000007</v>
      </c>
      <c r="H279" s="9">
        <v>598.70000000000005</v>
      </c>
    </row>
    <row r="280" spans="1:8" ht="14.5">
      <c r="A280" s="10">
        <v>1.95</v>
      </c>
      <c r="B280" s="10">
        <v>6.9999999999999999E-4</v>
      </c>
      <c r="C280" s="2">
        <f t="shared" ref="C280:D280" si="55">C279</f>
        <v>1</v>
      </c>
      <c r="D280" s="2" t="str">
        <f t="shared" si="55"/>
        <v>Mark Brzezinksi and Jones, 2015</v>
      </c>
      <c r="E280" s="2" t="s">
        <v>25</v>
      </c>
      <c r="F280" s="10">
        <v>39.699399999999997</v>
      </c>
      <c r="G280" s="10">
        <v>-69.799000000000007</v>
      </c>
      <c r="H280" s="10">
        <v>663.3</v>
      </c>
    </row>
    <row r="281" spans="1:8" ht="14.5">
      <c r="A281" s="9">
        <v>1.93</v>
      </c>
      <c r="B281" s="9">
        <v>1.55E-2</v>
      </c>
      <c r="C281" s="2">
        <f t="shared" ref="C281:D281" si="56">C280</f>
        <v>1</v>
      </c>
      <c r="D281" s="2" t="str">
        <f t="shared" si="56"/>
        <v>Mark Brzezinksi and Jones, 2015</v>
      </c>
      <c r="E281" s="2" t="s">
        <v>25</v>
      </c>
      <c r="F281" s="9">
        <v>39.692399999999999</v>
      </c>
      <c r="G281" s="9">
        <v>-69.796400000000006</v>
      </c>
      <c r="H281" s="9">
        <v>824.6</v>
      </c>
    </row>
    <row r="282" spans="1:8" ht="14.5">
      <c r="A282" s="10">
        <v>1.93</v>
      </c>
      <c r="B282" s="10">
        <v>5.6099999999999997E-2</v>
      </c>
      <c r="C282" s="2">
        <f t="shared" ref="C282:D282" si="57">C281</f>
        <v>1</v>
      </c>
      <c r="D282" s="2" t="str">
        <f t="shared" si="57"/>
        <v>Mark Brzezinksi and Jones, 2015</v>
      </c>
      <c r="E282" s="2" t="s">
        <v>25</v>
      </c>
      <c r="F282" s="10">
        <v>39.692399999999999</v>
      </c>
      <c r="G282" s="10">
        <v>-69.796400000000006</v>
      </c>
      <c r="H282" s="10">
        <v>1199</v>
      </c>
    </row>
    <row r="283" spans="1:8" ht="14.5">
      <c r="A283" s="9">
        <v>1.9</v>
      </c>
      <c r="B283" s="9">
        <v>4.9299999999999997E-2</v>
      </c>
      <c r="C283" s="2">
        <f t="shared" ref="C283:D283" si="58">C282</f>
        <v>1</v>
      </c>
      <c r="D283" s="2" t="str">
        <f t="shared" si="58"/>
        <v>Mark Brzezinksi and Jones, 2015</v>
      </c>
      <c r="E283" s="2" t="s">
        <v>25</v>
      </c>
      <c r="F283" s="9">
        <v>39.692399999999999</v>
      </c>
      <c r="G283" s="9">
        <v>-69.796400000000006</v>
      </c>
      <c r="H283" s="9">
        <v>1499.9</v>
      </c>
    </row>
    <row r="284" spans="1:8" ht="14.5">
      <c r="A284" s="10">
        <v>1.88</v>
      </c>
      <c r="B284" s="10">
        <v>1.43E-2</v>
      </c>
      <c r="C284" s="2">
        <f t="shared" ref="C284:D284" si="59">C283</f>
        <v>1</v>
      </c>
      <c r="D284" s="2" t="str">
        <f t="shared" si="59"/>
        <v>Mark Brzezinksi and Jones, 2015</v>
      </c>
      <c r="E284" s="2" t="s">
        <v>25</v>
      </c>
      <c r="F284" s="10">
        <v>39.692399999999999</v>
      </c>
      <c r="G284" s="10">
        <v>-69.796400000000006</v>
      </c>
      <c r="H284" s="10">
        <v>1798.1</v>
      </c>
    </row>
    <row r="285" spans="1:8" ht="14.5">
      <c r="A285" s="9">
        <v>1.75</v>
      </c>
      <c r="B285" s="9">
        <v>6.5000000000000002E-2</v>
      </c>
      <c r="C285" s="2">
        <f t="shared" ref="C285:D285" si="60">C284</f>
        <v>1</v>
      </c>
      <c r="D285" s="2" t="str">
        <f t="shared" si="60"/>
        <v>Mark Brzezinksi and Jones, 2015</v>
      </c>
      <c r="E285" s="2" t="s">
        <v>25</v>
      </c>
      <c r="F285" s="9">
        <v>39.692399999999999</v>
      </c>
      <c r="G285" s="9">
        <v>-69.796400000000006</v>
      </c>
      <c r="H285" s="9">
        <v>1998.4</v>
      </c>
    </row>
    <row r="286" spans="1:8" ht="14.5">
      <c r="A286" s="10">
        <v>1.79</v>
      </c>
      <c r="B286" s="10">
        <v>3.5999999999999997E-2</v>
      </c>
      <c r="C286" s="2">
        <f t="shared" ref="C286:D286" si="61">C285</f>
        <v>1</v>
      </c>
      <c r="D286" s="2" t="str">
        <f t="shared" si="61"/>
        <v>Mark Brzezinksi and Jones, 2015</v>
      </c>
      <c r="E286" s="2" t="s">
        <v>25</v>
      </c>
      <c r="F286" s="10">
        <v>39.692399999999999</v>
      </c>
      <c r="G286" s="10">
        <v>-69.796400000000006</v>
      </c>
      <c r="H286" s="10">
        <v>2068</v>
      </c>
    </row>
    <row r="287" spans="1:8" ht="14.5">
      <c r="A287" s="10">
        <v>1.87</v>
      </c>
      <c r="B287" s="10">
        <v>6.6199999999999995E-2</v>
      </c>
      <c r="C287" s="2">
        <f t="shared" ref="C287:D287" si="62">C286</f>
        <v>1</v>
      </c>
      <c r="D287" s="2" t="str">
        <f t="shared" si="62"/>
        <v>Mark Brzezinksi and Jones, 2015</v>
      </c>
      <c r="E287" s="2" t="s">
        <v>25</v>
      </c>
      <c r="F287" s="10">
        <v>31.747</v>
      </c>
      <c r="G287" s="10">
        <v>-64.169300000000007</v>
      </c>
      <c r="H287" s="10">
        <v>797.1</v>
      </c>
    </row>
    <row r="288" spans="1:8" ht="14.5">
      <c r="A288" s="9">
        <v>1.91</v>
      </c>
      <c r="B288" s="9">
        <v>0.1066</v>
      </c>
      <c r="C288" s="2">
        <f t="shared" ref="C288:D288" si="63">C287</f>
        <v>1</v>
      </c>
      <c r="D288" s="2" t="str">
        <f t="shared" si="63"/>
        <v>Mark Brzezinksi and Jones, 2015</v>
      </c>
      <c r="E288" s="2" t="s">
        <v>25</v>
      </c>
      <c r="F288" s="9">
        <v>31.747</v>
      </c>
      <c r="G288" s="9">
        <v>-64.169300000000007</v>
      </c>
      <c r="H288" s="9">
        <v>970</v>
      </c>
    </row>
    <row r="289" spans="1:8" ht="14.5">
      <c r="A289" s="10">
        <v>1.9</v>
      </c>
      <c r="B289" s="10">
        <v>4.8899999999999999E-2</v>
      </c>
      <c r="C289" s="2">
        <f t="shared" ref="C289:D289" si="64">C288</f>
        <v>1</v>
      </c>
      <c r="D289" s="2" t="str">
        <f t="shared" si="64"/>
        <v>Mark Brzezinksi and Jones, 2015</v>
      </c>
      <c r="E289" s="2" t="s">
        <v>25</v>
      </c>
      <c r="F289" s="10">
        <v>31.747</v>
      </c>
      <c r="G289" s="10">
        <v>-64.169300000000007</v>
      </c>
      <c r="H289" s="10">
        <v>1496.6</v>
      </c>
    </row>
    <row r="290" spans="1:8" ht="14.5">
      <c r="A290" s="9">
        <v>1.81</v>
      </c>
      <c r="B290" s="9">
        <v>1.55E-2</v>
      </c>
      <c r="C290" s="2">
        <f t="shared" ref="C290:D290" si="65">C289</f>
        <v>1</v>
      </c>
      <c r="D290" s="2" t="str">
        <f t="shared" si="65"/>
        <v>Mark Brzezinksi and Jones, 2015</v>
      </c>
      <c r="E290" s="2" t="s">
        <v>25</v>
      </c>
      <c r="F290" s="9">
        <v>31.749500000000001</v>
      </c>
      <c r="G290" s="9">
        <v>-64.167599999999993</v>
      </c>
      <c r="H290" s="9">
        <v>2094</v>
      </c>
    </row>
    <row r="291" spans="1:8" ht="14.5">
      <c r="A291" s="10">
        <v>1.68</v>
      </c>
      <c r="B291" s="10">
        <v>1.3899999999999999E-2</v>
      </c>
      <c r="C291" s="2">
        <f t="shared" ref="C291:D291" si="66">C290</f>
        <v>1</v>
      </c>
      <c r="D291" s="2" t="str">
        <f t="shared" si="66"/>
        <v>Mark Brzezinksi and Jones, 2015</v>
      </c>
      <c r="E291" s="2" t="s">
        <v>25</v>
      </c>
      <c r="F291" s="10">
        <v>31.749500000000001</v>
      </c>
      <c r="G291" s="10">
        <v>-64.167599999999993</v>
      </c>
      <c r="H291" s="10">
        <v>2689</v>
      </c>
    </row>
    <row r="292" spans="1:8" ht="14.5">
      <c r="A292" s="9">
        <v>1.54</v>
      </c>
      <c r="B292" s="9">
        <v>2.3099999999999999E-2</v>
      </c>
      <c r="C292" s="2">
        <f t="shared" ref="C292:D292" si="67">C291</f>
        <v>1</v>
      </c>
      <c r="D292" s="2" t="str">
        <f t="shared" si="67"/>
        <v>Mark Brzezinksi and Jones, 2015</v>
      </c>
      <c r="E292" s="2" t="s">
        <v>25</v>
      </c>
      <c r="F292" s="9">
        <v>31.749500000000001</v>
      </c>
      <c r="G292" s="9">
        <v>-64.167599999999993</v>
      </c>
      <c r="H292" s="9">
        <v>3286</v>
      </c>
    </row>
    <row r="293" spans="1:8" ht="14.5">
      <c r="A293" s="10">
        <v>1.56</v>
      </c>
      <c r="B293" s="10">
        <v>1.2200000000000001E-2</v>
      </c>
      <c r="C293" s="2">
        <f t="shared" ref="C293:D293" si="68">C292</f>
        <v>1</v>
      </c>
      <c r="D293" s="2" t="str">
        <f t="shared" si="68"/>
        <v>Mark Brzezinksi and Jones, 2015</v>
      </c>
      <c r="E293" s="2" t="s">
        <v>25</v>
      </c>
      <c r="F293" s="10">
        <v>31.749500000000001</v>
      </c>
      <c r="G293" s="10">
        <v>-64.167599999999993</v>
      </c>
      <c r="H293" s="10">
        <v>4178.8999999999996</v>
      </c>
    </row>
    <row r="294" spans="1:8" ht="14.5">
      <c r="A294" s="9">
        <v>1.54</v>
      </c>
      <c r="B294" s="9">
        <v>8.6E-3</v>
      </c>
      <c r="C294" s="2">
        <f t="shared" ref="C294:D294" si="69">C293</f>
        <v>1</v>
      </c>
      <c r="D294" s="2" t="str">
        <f t="shared" si="69"/>
        <v>Mark Brzezinksi and Jones, 2015</v>
      </c>
      <c r="E294" s="2" t="s">
        <v>25</v>
      </c>
      <c r="F294" s="9">
        <v>31.749500000000001</v>
      </c>
      <c r="G294" s="9">
        <v>-64.167599999999993</v>
      </c>
      <c r="H294" s="9">
        <v>4419.3</v>
      </c>
    </row>
    <row r="295" spans="1:8" ht="14.5">
      <c r="A295" s="10">
        <v>1.52</v>
      </c>
      <c r="B295" s="10">
        <v>4.2700000000000002E-2</v>
      </c>
      <c r="C295" s="2">
        <f t="shared" ref="C295:D295" si="70">C294</f>
        <v>1</v>
      </c>
      <c r="D295" s="2" t="str">
        <f t="shared" si="70"/>
        <v>Mark Brzezinksi and Jones, 2015</v>
      </c>
      <c r="E295" s="2" t="s">
        <v>25</v>
      </c>
      <c r="F295" s="10">
        <v>31.749500000000001</v>
      </c>
      <c r="G295" s="10">
        <v>-64.167599999999993</v>
      </c>
      <c r="H295" s="10">
        <v>4522.5</v>
      </c>
    </row>
    <row r="296" spans="1:8" ht="14.5">
      <c r="A296" s="9">
        <v>1.92</v>
      </c>
      <c r="B296" s="9">
        <v>8.9099999999999999E-2</v>
      </c>
      <c r="C296" s="2">
        <f t="shared" ref="C296:D296" si="71">C295</f>
        <v>1</v>
      </c>
      <c r="D296" s="2" t="str">
        <f t="shared" si="71"/>
        <v>Mark Brzezinksi and Jones, 2015</v>
      </c>
      <c r="E296" s="2" t="s">
        <v>25</v>
      </c>
      <c r="F296" s="9">
        <v>29.7</v>
      </c>
      <c r="G296" s="9">
        <v>-56.817</v>
      </c>
      <c r="H296" s="9">
        <v>745.8</v>
      </c>
    </row>
    <row r="297" spans="1:8" ht="14.5">
      <c r="A297" s="10">
        <v>1.8</v>
      </c>
      <c r="B297" s="10">
        <v>1.5599999999999999E-2</v>
      </c>
      <c r="C297" s="2">
        <f t="shared" ref="C297:D297" si="72">C296</f>
        <v>1</v>
      </c>
      <c r="D297" s="2" t="str">
        <f t="shared" si="72"/>
        <v>Mark Brzezinksi and Jones, 2015</v>
      </c>
      <c r="E297" s="2" t="s">
        <v>25</v>
      </c>
      <c r="F297" s="10">
        <v>29.7</v>
      </c>
      <c r="G297" s="10">
        <v>-56.817</v>
      </c>
      <c r="H297" s="10">
        <v>999.1</v>
      </c>
    </row>
    <row r="298" spans="1:8" ht="14.5">
      <c r="A298" s="9">
        <v>1.76</v>
      </c>
      <c r="B298" s="9">
        <v>4.87E-2</v>
      </c>
      <c r="C298" s="2">
        <f t="shared" ref="C298:D298" si="73">C297</f>
        <v>1</v>
      </c>
      <c r="D298" s="2" t="str">
        <f t="shared" si="73"/>
        <v>Mark Brzezinksi and Jones, 2015</v>
      </c>
      <c r="E298" s="2" t="s">
        <v>25</v>
      </c>
      <c r="F298" s="9">
        <v>29.7</v>
      </c>
      <c r="G298" s="9">
        <v>-56.817</v>
      </c>
      <c r="H298" s="9">
        <v>1497.4</v>
      </c>
    </row>
    <row r="299" spans="1:8" ht="14.5">
      <c r="A299" s="10">
        <v>1.64</v>
      </c>
      <c r="B299" s="10">
        <v>1.4200000000000001E-2</v>
      </c>
      <c r="C299" s="2">
        <f t="shared" ref="C299:D299" si="74">C298</f>
        <v>1</v>
      </c>
      <c r="D299" s="2" t="str">
        <f t="shared" si="74"/>
        <v>Mark Brzezinksi and Jones, 2015</v>
      </c>
      <c r="E299" s="2" t="s">
        <v>25</v>
      </c>
      <c r="F299" s="10">
        <v>29.7</v>
      </c>
      <c r="G299" s="10">
        <v>-56.816899999999997</v>
      </c>
      <c r="H299" s="10">
        <v>2100.5</v>
      </c>
    </row>
    <row r="300" spans="1:8" ht="14.5">
      <c r="A300" s="9">
        <v>1.53</v>
      </c>
      <c r="B300" s="9">
        <v>1.4500000000000001E-2</v>
      </c>
      <c r="C300" s="2">
        <f t="shared" ref="C300:D300" si="75">C299</f>
        <v>1</v>
      </c>
      <c r="D300" s="2" t="str">
        <f t="shared" si="75"/>
        <v>Mark Brzezinksi and Jones, 2015</v>
      </c>
      <c r="E300" s="2" t="s">
        <v>25</v>
      </c>
      <c r="F300" s="9">
        <v>29.7</v>
      </c>
      <c r="G300" s="9">
        <v>-56.816899999999997</v>
      </c>
      <c r="H300" s="9">
        <v>2996.6</v>
      </c>
    </row>
    <row r="301" spans="1:8" ht="14.5">
      <c r="A301" s="10">
        <v>1.55</v>
      </c>
      <c r="B301" s="10">
        <v>4.8800000000000003E-2</v>
      </c>
      <c r="C301" s="2">
        <f t="shared" ref="C301:D301" si="76">C300</f>
        <v>1</v>
      </c>
      <c r="D301" s="2" t="str">
        <f t="shared" si="76"/>
        <v>Mark Brzezinksi and Jones, 2015</v>
      </c>
      <c r="E301" s="2" t="s">
        <v>25</v>
      </c>
      <c r="F301" s="10">
        <v>29.7</v>
      </c>
      <c r="G301" s="10">
        <v>-56.816899999999997</v>
      </c>
      <c r="H301" s="10">
        <v>3893</v>
      </c>
    </row>
    <row r="302" spans="1:8" ht="14.5">
      <c r="A302" s="9">
        <v>1.51</v>
      </c>
      <c r="B302" s="9">
        <v>3.0099999999999998E-2</v>
      </c>
      <c r="C302" s="2">
        <f t="shared" ref="C302:D302" si="77">C301</f>
        <v>1</v>
      </c>
      <c r="D302" s="2" t="str">
        <f t="shared" si="77"/>
        <v>Mark Brzezinksi and Jones, 2015</v>
      </c>
      <c r="E302" s="2" t="s">
        <v>25</v>
      </c>
      <c r="F302" s="9">
        <v>29.7</v>
      </c>
      <c r="G302" s="9">
        <v>-56.816899999999997</v>
      </c>
      <c r="H302" s="9">
        <v>4688.8999999999996</v>
      </c>
    </row>
    <row r="303" spans="1:8" ht="14.5">
      <c r="A303" s="10">
        <v>1.44</v>
      </c>
      <c r="B303" s="10">
        <v>6.6100000000000006E-2</v>
      </c>
      <c r="C303" s="2">
        <f t="shared" ref="C303:D303" si="78">C302</f>
        <v>1</v>
      </c>
      <c r="D303" s="2" t="str">
        <f t="shared" si="78"/>
        <v>Mark Brzezinksi and Jones, 2015</v>
      </c>
      <c r="E303" s="2" t="s">
        <v>25</v>
      </c>
      <c r="F303" s="10">
        <v>29.7</v>
      </c>
      <c r="G303" s="10">
        <v>-56.816899999999997</v>
      </c>
      <c r="H303" s="10">
        <v>5087.6000000000004</v>
      </c>
    </row>
    <row r="304" spans="1:8" ht="14.5">
      <c r="A304" s="9">
        <v>1.49</v>
      </c>
      <c r="B304" s="9">
        <v>3.9600000000000003E-2</v>
      </c>
      <c r="C304" s="2">
        <f t="shared" ref="C304:D304" si="79">C303</f>
        <v>1</v>
      </c>
      <c r="D304" s="2" t="str">
        <f t="shared" si="79"/>
        <v>Mark Brzezinksi and Jones, 2015</v>
      </c>
      <c r="E304" s="2" t="s">
        <v>25</v>
      </c>
      <c r="F304" s="9">
        <v>29.7</v>
      </c>
      <c r="G304" s="9">
        <v>-56.816899999999997</v>
      </c>
      <c r="H304" s="9">
        <v>5466.7</v>
      </c>
    </row>
    <row r="305" spans="1:8" ht="14.5">
      <c r="A305" s="10">
        <v>1.49</v>
      </c>
      <c r="B305" s="10">
        <v>6.2700000000000006E-2</v>
      </c>
      <c r="C305" s="2">
        <f t="shared" ref="C305:D305" si="80">C304</f>
        <v>1</v>
      </c>
      <c r="D305" s="2" t="str">
        <f t="shared" si="80"/>
        <v>Mark Brzezinksi and Jones, 2015</v>
      </c>
      <c r="E305" s="2" t="s">
        <v>25</v>
      </c>
      <c r="F305" s="10">
        <v>29.7</v>
      </c>
      <c r="G305" s="10">
        <v>-56.816899999999997</v>
      </c>
      <c r="H305" s="10">
        <v>5604.3</v>
      </c>
    </row>
    <row r="306" spans="1:8" ht="14.5">
      <c r="A306" s="10">
        <v>2.13</v>
      </c>
      <c r="B306" s="10">
        <v>5.9999999999999995E-4</v>
      </c>
      <c r="C306" s="2">
        <f t="shared" ref="C306:D306" si="81">C305</f>
        <v>1</v>
      </c>
      <c r="D306" s="2" t="str">
        <f t="shared" si="81"/>
        <v>Mark Brzezinksi and Jones, 2015</v>
      </c>
      <c r="E306" s="2" t="s">
        <v>25</v>
      </c>
      <c r="F306" s="10">
        <v>26.136900000000001</v>
      </c>
      <c r="G306" s="10">
        <v>-44.8262</v>
      </c>
      <c r="H306" s="10">
        <v>599.1</v>
      </c>
    </row>
    <row r="307" spans="1:8" ht="14.5">
      <c r="A307" s="9">
        <v>1.81</v>
      </c>
      <c r="B307" s="9">
        <v>6.1899999999999997E-2</v>
      </c>
      <c r="C307" s="2">
        <f t="shared" ref="C307:D307" si="82">C306</f>
        <v>1</v>
      </c>
      <c r="D307" s="2" t="str">
        <f t="shared" si="82"/>
        <v>Mark Brzezinksi and Jones, 2015</v>
      </c>
      <c r="E307" s="2" t="s">
        <v>25</v>
      </c>
      <c r="F307" s="9">
        <v>26.136900000000001</v>
      </c>
      <c r="G307" s="9">
        <v>-44.8262</v>
      </c>
      <c r="H307" s="9">
        <v>801.3</v>
      </c>
    </row>
    <row r="308" spans="1:8" ht="14.5">
      <c r="A308" s="10">
        <v>1.81</v>
      </c>
      <c r="B308" s="10">
        <v>2.3199999999999998E-2</v>
      </c>
      <c r="C308" s="2">
        <f t="shared" ref="C308:D308" si="83">C307</f>
        <v>1</v>
      </c>
      <c r="D308" s="2" t="str">
        <f t="shared" si="83"/>
        <v>Mark Brzezinksi and Jones, 2015</v>
      </c>
      <c r="E308" s="2" t="s">
        <v>25</v>
      </c>
      <c r="F308" s="10">
        <v>26.136900000000001</v>
      </c>
      <c r="G308" s="10">
        <v>-44.8262</v>
      </c>
      <c r="H308" s="10">
        <v>1497.2</v>
      </c>
    </row>
    <row r="309" spans="1:8" ht="14.5">
      <c r="A309" s="9">
        <v>1.75</v>
      </c>
      <c r="B309" s="9">
        <v>5.3800000000000001E-2</v>
      </c>
      <c r="C309" s="2">
        <f t="shared" ref="C309:D309" si="84">C308</f>
        <v>1</v>
      </c>
      <c r="D309" s="2" t="str">
        <f t="shared" si="84"/>
        <v>Mark Brzezinksi and Jones, 2015</v>
      </c>
      <c r="E309" s="2" t="s">
        <v>25</v>
      </c>
      <c r="F309" s="9">
        <v>26.136800000000001</v>
      </c>
      <c r="G309" s="9">
        <v>-44.8262</v>
      </c>
      <c r="H309" s="9">
        <v>2087.5</v>
      </c>
    </row>
    <row r="310" spans="1:8" ht="14.5">
      <c r="A310" s="10">
        <v>1.52</v>
      </c>
      <c r="B310" s="10">
        <v>4.6100000000000002E-2</v>
      </c>
      <c r="C310" s="2">
        <f t="shared" ref="C310:D310" si="85">C309</f>
        <v>1</v>
      </c>
      <c r="D310" s="2" t="str">
        <f t="shared" si="85"/>
        <v>Mark Brzezinksi and Jones, 2015</v>
      </c>
      <c r="E310" s="2" t="s">
        <v>25</v>
      </c>
      <c r="F310" s="10">
        <v>26.136800000000001</v>
      </c>
      <c r="G310" s="10">
        <v>-44.8262</v>
      </c>
      <c r="H310" s="10">
        <v>2982.1</v>
      </c>
    </row>
    <row r="311" spans="1:8" ht="14.5">
      <c r="A311" s="9">
        <v>1.49</v>
      </c>
      <c r="B311" s="9">
        <v>7.8700000000000006E-2</v>
      </c>
      <c r="C311" s="2">
        <f t="shared" ref="C311:D311" si="86">C310</f>
        <v>1</v>
      </c>
      <c r="D311" s="2" t="str">
        <f t="shared" si="86"/>
        <v>Mark Brzezinksi and Jones, 2015</v>
      </c>
      <c r="E311" s="2" t="s">
        <v>25</v>
      </c>
      <c r="F311" s="9">
        <v>26.136800000000001</v>
      </c>
      <c r="G311" s="9">
        <v>-44.8262</v>
      </c>
      <c r="H311" s="9">
        <v>3228</v>
      </c>
    </row>
    <row r="312" spans="1:8" ht="14.5">
      <c r="A312" s="10">
        <v>1.5</v>
      </c>
      <c r="B312" s="10">
        <v>3.9199999999999999E-2</v>
      </c>
      <c r="C312" s="2">
        <f t="shared" ref="C312:D312" si="87">C311</f>
        <v>1</v>
      </c>
      <c r="D312" s="2" t="str">
        <f t="shared" si="87"/>
        <v>Mark Brzezinksi and Jones, 2015</v>
      </c>
      <c r="E312" s="2" t="s">
        <v>25</v>
      </c>
      <c r="F312" s="10">
        <v>26.136800000000001</v>
      </c>
      <c r="G312" s="10">
        <v>-44.8262</v>
      </c>
      <c r="H312" s="10">
        <v>3306.6</v>
      </c>
    </row>
    <row r="313" spans="1:8" ht="14.5">
      <c r="A313" s="9">
        <v>1.5</v>
      </c>
      <c r="B313" s="9">
        <v>3.9800000000000002E-2</v>
      </c>
      <c r="C313" s="2">
        <f t="shared" ref="C313:D313" si="88">C312</f>
        <v>1</v>
      </c>
      <c r="D313" s="2" t="str">
        <f t="shared" si="88"/>
        <v>Mark Brzezinksi and Jones, 2015</v>
      </c>
      <c r="E313" s="2" t="s">
        <v>25</v>
      </c>
      <c r="F313" s="9">
        <v>26.136800000000001</v>
      </c>
      <c r="G313" s="9">
        <v>-44.8262</v>
      </c>
      <c r="H313" s="9">
        <v>3481.1</v>
      </c>
    </row>
    <row r="314" spans="1:8" ht="14.5">
      <c r="A314" s="10">
        <v>1.53</v>
      </c>
      <c r="B314" s="10">
        <v>2.7000000000000001E-3</v>
      </c>
      <c r="C314" s="2">
        <f t="shared" ref="C314:D314" si="89">C313</f>
        <v>1</v>
      </c>
      <c r="D314" s="2" t="str">
        <f t="shared" si="89"/>
        <v>Mark Brzezinksi and Jones, 2015</v>
      </c>
      <c r="E314" s="2" t="s">
        <v>25</v>
      </c>
      <c r="F314" s="10">
        <v>26.136800000000001</v>
      </c>
      <c r="G314" s="10">
        <v>-44.8262</v>
      </c>
      <c r="H314" s="10">
        <v>3606.2</v>
      </c>
    </row>
    <row r="315" spans="1:8" ht="14.5">
      <c r="A315" s="9">
        <v>2.09</v>
      </c>
      <c r="B315" s="9">
        <v>4.3499999999999997E-2</v>
      </c>
      <c r="C315" s="2">
        <f t="shared" ref="C315:D315" si="90">C314</f>
        <v>1</v>
      </c>
      <c r="D315" s="2" t="str">
        <f t="shared" si="90"/>
        <v>Mark Brzezinksi and Jones, 2015</v>
      </c>
      <c r="E315" s="2" t="s">
        <v>25</v>
      </c>
      <c r="F315" s="9">
        <v>22.375599999999999</v>
      </c>
      <c r="G315" s="9">
        <v>-35.867800000000003</v>
      </c>
      <c r="H315" s="9">
        <v>376.5</v>
      </c>
    </row>
    <row r="316" spans="1:8" ht="14.5">
      <c r="A316" s="10">
        <v>1.89</v>
      </c>
      <c r="B316" s="10">
        <v>8.6499999999999994E-2</v>
      </c>
      <c r="C316" s="2">
        <f t="shared" ref="C316:D316" si="91">C315</f>
        <v>1</v>
      </c>
      <c r="D316" s="2" t="str">
        <f t="shared" si="91"/>
        <v>Mark Brzezinksi and Jones, 2015</v>
      </c>
      <c r="E316" s="2" t="s">
        <v>25</v>
      </c>
      <c r="F316" s="10">
        <v>22.375599999999999</v>
      </c>
      <c r="G316" s="10">
        <v>-35.867800000000003</v>
      </c>
      <c r="H316" s="10">
        <v>733.9</v>
      </c>
    </row>
    <row r="317" spans="1:8" ht="14.5">
      <c r="A317" s="9">
        <v>1.77</v>
      </c>
      <c r="B317" s="9">
        <v>2.8999999999999998E-3</v>
      </c>
      <c r="C317" s="2">
        <f t="shared" ref="C317:D317" si="92">C316</f>
        <v>1</v>
      </c>
      <c r="D317" s="2" t="str">
        <f t="shared" si="92"/>
        <v>Mark Brzezinksi and Jones, 2015</v>
      </c>
      <c r="E317" s="2" t="s">
        <v>25</v>
      </c>
      <c r="F317" s="9">
        <v>22.375599999999999</v>
      </c>
      <c r="G317" s="9">
        <v>-35.867800000000003</v>
      </c>
      <c r="H317" s="9">
        <v>1059.2</v>
      </c>
    </row>
    <row r="318" spans="1:8" ht="14.5">
      <c r="A318" s="10">
        <v>1.57</v>
      </c>
      <c r="B318" s="10">
        <v>2.75E-2</v>
      </c>
      <c r="C318" s="2">
        <f t="shared" ref="C318:D318" si="93">C317</f>
        <v>1</v>
      </c>
      <c r="D318" s="2" t="str">
        <f t="shared" si="93"/>
        <v>Mark Brzezinksi and Jones, 2015</v>
      </c>
      <c r="E318" s="2" t="s">
        <v>25</v>
      </c>
      <c r="F318" s="10">
        <v>22.375599999999999</v>
      </c>
      <c r="G318" s="10">
        <v>-35.867800000000003</v>
      </c>
      <c r="H318" s="10">
        <v>2295.8000000000002</v>
      </c>
    </row>
    <row r="319" spans="1:8" ht="14.5">
      <c r="A319" s="9">
        <v>1.54</v>
      </c>
      <c r="B319" s="9">
        <v>2.8400000000000002E-2</v>
      </c>
      <c r="C319" s="2">
        <f t="shared" ref="C319:D319" si="94">C318</f>
        <v>1</v>
      </c>
      <c r="D319" s="2" t="str">
        <f t="shared" si="94"/>
        <v>Mark Brzezinksi and Jones, 2015</v>
      </c>
      <c r="E319" s="2" t="s">
        <v>25</v>
      </c>
      <c r="F319" s="9">
        <v>22.375599999999999</v>
      </c>
      <c r="G319" s="9">
        <v>-35.867800000000003</v>
      </c>
      <c r="H319" s="9">
        <v>3492.3</v>
      </c>
    </row>
    <row r="320" spans="1:8" ht="14.5">
      <c r="A320" s="10">
        <v>1.54</v>
      </c>
      <c r="B320" s="10">
        <v>1.1299999999999999E-2</v>
      </c>
      <c r="C320" s="2">
        <f t="shared" ref="C320:D320" si="95">C319</f>
        <v>1</v>
      </c>
      <c r="D320" s="2" t="str">
        <f t="shared" si="95"/>
        <v>Mark Brzezinksi and Jones, 2015</v>
      </c>
      <c r="E320" s="2" t="s">
        <v>25</v>
      </c>
      <c r="F320" s="10">
        <v>22.375599999999999</v>
      </c>
      <c r="G320" s="10">
        <v>-35.867800000000003</v>
      </c>
      <c r="H320" s="10">
        <v>4687.1000000000004</v>
      </c>
    </row>
    <row r="321" spans="1:8" ht="14.5">
      <c r="A321" s="9">
        <v>1.53</v>
      </c>
      <c r="B321" s="9">
        <v>9.4000000000000004E-3</v>
      </c>
      <c r="C321" s="2">
        <f t="shared" ref="C321:D321" si="96">C320</f>
        <v>1</v>
      </c>
      <c r="D321" s="2" t="str">
        <f t="shared" si="96"/>
        <v>Mark Brzezinksi and Jones, 2015</v>
      </c>
      <c r="E321" s="2" t="s">
        <v>25</v>
      </c>
      <c r="F321" s="9">
        <v>22.375599999999999</v>
      </c>
      <c r="G321" s="9">
        <v>-35.867800000000003</v>
      </c>
      <c r="H321" s="9">
        <v>5253.3</v>
      </c>
    </row>
    <row r="322" spans="1:8" ht="14.5">
      <c r="A322" s="10">
        <v>1.53</v>
      </c>
      <c r="B322" s="10">
        <v>1.6400000000000001E-2</v>
      </c>
      <c r="C322" s="2">
        <f t="shared" ref="C322:D322" si="97">C321</f>
        <v>1</v>
      </c>
      <c r="D322" s="2" t="str">
        <f t="shared" si="97"/>
        <v>Mark Brzezinksi and Jones, 2015</v>
      </c>
      <c r="E322" s="2" t="s">
        <v>25</v>
      </c>
      <c r="F322" s="10">
        <v>22.375599999999999</v>
      </c>
      <c r="G322" s="10">
        <v>-35.867800000000003</v>
      </c>
      <c r="H322" s="10">
        <v>5302.4</v>
      </c>
    </row>
    <row r="323" spans="1:8" ht="14.5">
      <c r="A323" s="9">
        <v>1.53</v>
      </c>
      <c r="B323" s="9">
        <v>1.7399999999999999E-2</v>
      </c>
      <c r="C323" s="2">
        <f t="shared" ref="C323:D323" si="98">C322</f>
        <v>1</v>
      </c>
      <c r="D323" s="2" t="str">
        <f t="shared" si="98"/>
        <v>Mark Brzezinksi and Jones, 2015</v>
      </c>
      <c r="E323" s="2" t="s">
        <v>25</v>
      </c>
      <c r="F323" s="9">
        <v>22.375599999999999</v>
      </c>
      <c r="G323" s="9">
        <v>-35.867800000000003</v>
      </c>
      <c r="H323" s="9">
        <v>5350.6</v>
      </c>
    </row>
    <row r="324" spans="1:8" ht="14.5">
      <c r="A324" s="10">
        <v>1.49</v>
      </c>
      <c r="B324" s="10">
        <v>4.4600000000000001E-2</v>
      </c>
      <c r="C324" s="2">
        <f t="shared" ref="C324:D324" si="99">C323</f>
        <v>1</v>
      </c>
      <c r="D324" s="2" t="str">
        <f t="shared" si="99"/>
        <v>Mark Brzezinksi and Jones, 2015</v>
      </c>
      <c r="E324" s="2" t="s">
        <v>25</v>
      </c>
      <c r="F324" s="10">
        <v>22.375599999999999</v>
      </c>
      <c r="G324" s="10">
        <v>-35.867800000000003</v>
      </c>
      <c r="H324" s="10">
        <v>5435.3</v>
      </c>
    </row>
    <row r="325" spans="1:8" ht="14.5">
      <c r="A325" s="9">
        <v>2.36</v>
      </c>
      <c r="B325" s="9">
        <v>4.7399999999999998E-2</v>
      </c>
      <c r="C325" s="2">
        <f t="shared" ref="C325:D325" si="100">C324</f>
        <v>1</v>
      </c>
      <c r="D325" s="2" t="str">
        <f t="shared" si="100"/>
        <v>Mark Brzezinksi and Jones, 2015</v>
      </c>
      <c r="E325" s="2" t="s">
        <v>25</v>
      </c>
      <c r="F325" s="9">
        <v>19.433</v>
      </c>
      <c r="G325" s="9">
        <v>-29.382999999999999</v>
      </c>
      <c r="H325" s="9">
        <v>183.9</v>
      </c>
    </row>
    <row r="326" spans="1:8" ht="14.5">
      <c r="A326" s="10">
        <v>2.2200000000000002</v>
      </c>
      <c r="B326" s="10"/>
      <c r="C326" s="2">
        <f t="shared" ref="C326:D326" si="101">C325</f>
        <v>1</v>
      </c>
      <c r="D326" s="2" t="str">
        <f t="shared" si="101"/>
        <v>Mark Brzezinksi and Jones, 2015</v>
      </c>
      <c r="E326" s="2" t="s">
        <v>25</v>
      </c>
      <c r="F326" s="10">
        <v>19.433</v>
      </c>
      <c r="G326" s="10">
        <v>-29.382999999999999</v>
      </c>
      <c r="H326" s="10">
        <v>233.1</v>
      </c>
    </row>
    <row r="327" spans="1:8" ht="14.5">
      <c r="A327" s="9">
        <v>1.97</v>
      </c>
      <c r="B327" s="9">
        <v>5.2699999999999997E-2</v>
      </c>
      <c r="C327" s="2">
        <f t="shared" ref="C327:D327" si="102">C326</f>
        <v>1</v>
      </c>
      <c r="D327" s="2" t="str">
        <f t="shared" si="102"/>
        <v>Mark Brzezinksi and Jones, 2015</v>
      </c>
      <c r="E327" s="2" t="s">
        <v>25</v>
      </c>
      <c r="F327" s="9">
        <v>19.433</v>
      </c>
      <c r="G327" s="9">
        <v>-29.382999999999999</v>
      </c>
      <c r="H327" s="9">
        <v>568.20000000000005</v>
      </c>
    </row>
    <row r="328" spans="1:8" ht="14.5">
      <c r="A328" s="10">
        <v>1.91</v>
      </c>
      <c r="B328" s="10">
        <v>5.3900000000000003E-2</v>
      </c>
      <c r="C328" s="2">
        <f t="shared" ref="C328:D328" si="103">C327</f>
        <v>1</v>
      </c>
      <c r="D328" s="2" t="str">
        <f t="shared" si="103"/>
        <v>Mark Brzezinksi and Jones, 2015</v>
      </c>
      <c r="E328" s="2" t="s">
        <v>25</v>
      </c>
      <c r="F328" s="10">
        <v>19.433</v>
      </c>
      <c r="G328" s="10">
        <v>-29.382999999999999</v>
      </c>
      <c r="H328" s="10">
        <v>662.8</v>
      </c>
    </row>
    <row r="329" spans="1:8" ht="14.5">
      <c r="A329" s="9">
        <v>1.82</v>
      </c>
      <c r="B329" s="9">
        <v>5.2299999999999999E-2</v>
      </c>
      <c r="C329" s="2">
        <f t="shared" ref="C329:D329" si="104">C328</f>
        <v>1</v>
      </c>
      <c r="D329" s="2" t="str">
        <f t="shared" si="104"/>
        <v>Mark Brzezinksi and Jones, 2015</v>
      </c>
      <c r="E329" s="2" t="s">
        <v>25</v>
      </c>
      <c r="F329" s="9">
        <v>19.433</v>
      </c>
      <c r="G329" s="9">
        <v>-29.382999999999999</v>
      </c>
      <c r="H329" s="9">
        <v>897.7</v>
      </c>
    </row>
    <row r="330" spans="1:8" ht="14.5">
      <c r="A330" s="10">
        <v>1.72</v>
      </c>
      <c r="B330" s="10">
        <v>6.3899999999999998E-2</v>
      </c>
      <c r="C330" s="2">
        <f t="shared" ref="C330:D330" si="105">C329</f>
        <v>1</v>
      </c>
      <c r="D330" s="2" t="str">
        <f t="shared" si="105"/>
        <v>Mark Brzezinksi and Jones, 2015</v>
      </c>
      <c r="E330" s="2" t="s">
        <v>25</v>
      </c>
      <c r="F330" s="10">
        <v>19.433</v>
      </c>
      <c r="G330" s="10">
        <v>-29.382999999999999</v>
      </c>
      <c r="H330" s="10">
        <v>1492.3</v>
      </c>
    </row>
    <row r="331" spans="1:8" ht="14.5">
      <c r="A331" s="9">
        <v>1.64</v>
      </c>
      <c r="B331" s="9">
        <v>4.1599999999999998E-2</v>
      </c>
      <c r="C331" s="2">
        <f t="shared" ref="C331:D331" si="106">C330</f>
        <v>1</v>
      </c>
      <c r="D331" s="2" t="str">
        <f t="shared" si="106"/>
        <v>Mark Brzezinksi and Jones, 2015</v>
      </c>
      <c r="E331" s="2" t="s">
        <v>25</v>
      </c>
      <c r="F331" s="9">
        <v>19.433</v>
      </c>
      <c r="G331" s="9">
        <v>-29.382999999999999</v>
      </c>
      <c r="H331" s="9">
        <v>2091.6</v>
      </c>
    </row>
    <row r="332" spans="1:8" ht="14.5">
      <c r="A332" s="10">
        <v>1.56</v>
      </c>
      <c r="B332" s="10">
        <v>1.72E-2</v>
      </c>
      <c r="C332" s="2">
        <f t="shared" ref="C332:D332" si="107">C331</f>
        <v>1</v>
      </c>
      <c r="D332" s="2" t="str">
        <f t="shared" si="107"/>
        <v>Mark Brzezinksi and Jones, 2015</v>
      </c>
      <c r="E332" s="2" t="s">
        <v>25</v>
      </c>
      <c r="F332" s="10">
        <v>19.433</v>
      </c>
      <c r="G332" s="10">
        <v>-29.382999999999999</v>
      </c>
      <c r="H332" s="10">
        <v>2988</v>
      </c>
    </row>
    <row r="333" spans="1:8" ht="14.5">
      <c r="A333" s="9">
        <v>1.6</v>
      </c>
      <c r="B333" s="9">
        <v>9.7999999999999997E-3</v>
      </c>
      <c r="C333" s="2">
        <f t="shared" ref="C333:D333" si="108">C332</f>
        <v>1</v>
      </c>
      <c r="D333" s="2" t="str">
        <f t="shared" si="108"/>
        <v>Mark Brzezinksi and Jones, 2015</v>
      </c>
      <c r="E333" s="2" t="s">
        <v>25</v>
      </c>
      <c r="F333" s="9">
        <v>19.433</v>
      </c>
      <c r="G333" s="9">
        <v>-29.382999999999999</v>
      </c>
      <c r="H333" s="9">
        <v>3586.2</v>
      </c>
    </row>
    <row r="334" spans="1:8" ht="14.5">
      <c r="A334" s="10">
        <v>1.54</v>
      </c>
      <c r="B334" s="10">
        <v>3.6900000000000002E-2</v>
      </c>
      <c r="C334" s="2">
        <f t="shared" ref="C334:D334" si="109">C333</f>
        <v>1</v>
      </c>
      <c r="D334" s="2" t="str">
        <f t="shared" si="109"/>
        <v>Mark Brzezinksi and Jones, 2015</v>
      </c>
      <c r="E334" s="2" t="s">
        <v>25</v>
      </c>
      <c r="F334" s="10">
        <v>19.433</v>
      </c>
      <c r="G334" s="10">
        <v>-29.382999999999999</v>
      </c>
      <c r="H334" s="10">
        <v>4183.5</v>
      </c>
    </row>
    <row r="335" spans="1:8" ht="14.5">
      <c r="A335" s="9">
        <v>1.49</v>
      </c>
      <c r="B335" s="9">
        <v>4.2700000000000002E-2</v>
      </c>
      <c r="C335" s="2">
        <f t="shared" ref="C335:D335" si="110">C334</f>
        <v>1</v>
      </c>
      <c r="D335" s="2" t="str">
        <f t="shared" si="110"/>
        <v>Mark Brzezinksi and Jones, 2015</v>
      </c>
      <c r="E335" s="2" t="s">
        <v>25</v>
      </c>
      <c r="F335" s="9">
        <v>19.433</v>
      </c>
      <c r="G335" s="9">
        <v>-29.382999999999999</v>
      </c>
      <c r="H335" s="9">
        <v>4580.7</v>
      </c>
    </row>
    <row r="336" spans="1:8" ht="14.5">
      <c r="A336" s="10">
        <v>1.51</v>
      </c>
      <c r="B336" s="10">
        <v>3.2800000000000003E-2</v>
      </c>
      <c r="C336" s="2">
        <f t="shared" ref="C336:D336" si="111">C335</f>
        <v>1</v>
      </c>
      <c r="D336" s="2" t="str">
        <f t="shared" si="111"/>
        <v>Mark Brzezinksi and Jones, 2015</v>
      </c>
      <c r="E336" s="2" t="s">
        <v>25</v>
      </c>
      <c r="F336" s="10">
        <v>19.433</v>
      </c>
      <c r="G336" s="10">
        <v>-29.382999999999999</v>
      </c>
      <c r="H336" s="10">
        <v>4969.7</v>
      </c>
    </row>
    <row r="337" spans="1:8" ht="14.5">
      <c r="A337" s="9">
        <v>2.2799999999999998</v>
      </c>
      <c r="B337" s="9">
        <v>3.8E-3</v>
      </c>
      <c r="C337" s="2">
        <f t="shared" ref="C337:D337" si="112">C336</f>
        <v>1</v>
      </c>
      <c r="D337" s="2" t="str">
        <f t="shared" si="112"/>
        <v>Mark Brzezinksi and Jones, 2015</v>
      </c>
      <c r="E337" s="2" t="s">
        <v>25</v>
      </c>
      <c r="F337" s="9">
        <v>17.399999999999999</v>
      </c>
      <c r="G337" s="9">
        <v>-24.5</v>
      </c>
      <c r="H337" s="9">
        <v>183.7</v>
      </c>
    </row>
    <row r="338" spans="1:8" ht="14.5">
      <c r="A338" s="10">
        <v>2.17</v>
      </c>
      <c r="B338" s="10">
        <v>2.64E-2</v>
      </c>
      <c r="C338" s="2">
        <f t="shared" ref="C338:D338" si="113">C337</f>
        <v>1</v>
      </c>
      <c r="D338" s="2" t="str">
        <f t="shared" si="113"/>
        <v>Mark Brzezinksi and Jones, 2015</v>
      </c>
      <c r="E338" s="2" t="s">
        <v>25</v>
      </c>
      <c r="F338" s="10">
        <v>17.399999999999999</v>
      </c>
      <c r="G338" s="10">
        <v>-24.5</v>
      </c>
      <c r="H338" s="10">
        <v>234.5</v>
      </c>
    </row>
    <row r="339" spans="1:8" ht="14.5">
      <c r="A339" s="9">
        <v>1.94</v>
      </c>
      <c r="B339" s="9">
        <v>1.32E-2</v>
      </c>
      <c r="C339" s="2">
        <f t="shared" ref="C339:D339" si="114">C338</f>
        <v>1</v>
      </c>
      <c r="D339" s="2" t="str">
        <f t="shared" si="114"/>
        <v>Mark Brzezinksi and Jones, 2015</v>
      </c>
      <c r="E339" s="2" t="s">
        <v>25</v>
      </c>
      <c r="F339" s="9">
        <v>17.399999999999999</v>
      </c>
      <c r="G339" s="9">
        <v>-24.5</v>
      </c>
      <c r="H339" s="9">
        <v>348.7</v>
      </c>
    </row>
    <row r="340" spans="1:8" ht="14.5">
      <c r="A340" s="10">
        <v>1.99</v>
      </c>
      <c r="B340" s="10">
        <v>4.7899999999999998E-2</v>
      </c>
      <c r="C340" s="2">
        <f t="shared" ref="C340:D340" si="115">C339</f>
        <v>1</v>
      </c>
      <c r="D340" s="2" t="str">
        <f t="shared" si="115"/>
        <v>Mark Brzezinksi and Jones, 2015</v>
      </c>
      <c r="E340" s="2" t="s">
        <v>25</v>
      </c>
      <c r="F340" s="10">
        <v>17.399999999999999</v>
      </c>
      <c r="G340" s="10">
        <v>-24.5</v>
      </c>
      <c r="H340" s="10">
        <v>430.1</v>
      </c>
    </row>
    <row r="341" spans="1:8" ht="14.5">
      <c r="A341" s="9">
        <v>1.95</v>
      </c>
      <c r="B341" s="9">
        <v>4.7399999999999998E-2</v>
      </c>
      <c r="C341" s="2">
        <f t="shared" ref="C341:D341" si="116">C340</f>
        <v>1</v>
      </c>
      <c r="D341" s="2" t="str">
        <f t="shared" si="116"/>
        <v>Mark Brzezinksi and Jones, 2015</v>
      </c>
      <c r="E341" s="2" t="s">
        <v>25</v>
      </c>
      <c r="F341" s="9">
        <v>17.399999999999999</v>
      </c>
      <c r="G341" s="9">
        <v>-24.5</v>
      </c>
      <c r="H341" s="9">
        <v>594.9</v>
      </c>
    </row>
    <row r="342" spans="1:8" ht="14.5">
      <c r="A342" s="10">
        <v>1.8</v>
      </c>
      <c r="B342" s="10">
        <v>1.67E-2</v>
      </c>
      <c r="C342" s="2">
        <f t="shared" ref="C342:D342" si="117">C341</f>
        <v>1</v>
      </c>
      <c r="D342" s="2" t="str">
        <f t="shared" si="117"/>
        <v>Mark Brzezinksi and Jones, 2015</v>
      </c>
      <c r="E342" s="2" t="s">
        <v>25</v>
      </c>
      <c r="F342" s="10">
        <v>17.399999999999999</v>
      </c>
      <c r="G342" s="10">
        <v>-24.5</v>
      </c>
      <c r="H342" s="10">
        <v>898.1</v>
      </c>
    </row>
    <row r="343" spans="1:8" ht="14.5">
      <c r="A343" s="9">
        <v>1.74</v>
      </c>
      <c r="B343" s="9">
        <v>6.9999999999999999E-4</v>
      </c>
      <c r="C343" s="2">
        <f t="shared" ref="C343:D343" si="118">C342</f>
        <v>1</v>
      </c>
      <c r="D343" s="2" t="str">
        <f t="shared" si="118"/>
        <v>Mark Brzezinksi and Jones, 2015</v>
      </c>
      <c r="E343" s="2" t="s">
        <v>25</v>
      </c>
      <c r="F343" s="9">
        <v>17.399999999999999</v>
      </c>
      <c r="G343" s="9">
        <v>-24.5</v>
      </c>
      <c r="H343" s="9">
        <v>1263.3</v>
      </c>
    </row>
    <row r="344" spans="1:8" ht="14.5">
      <c r="A344" s="10">
        <v>1.66</v>
      </c>
      <c r="B344" s="10">
        <v>4.5699999999999998E-2</v>
      </c>
      <c r="C344" s="2">
        <f t="shared" ref="C344:D344" si="119">C343</f>
        <v>1</v>
      </c>
      <c r="D344" s="2" t="str">
        <f t="shared" si="119"/>
        <v>Mark Brzezinksi and Jones, 2015</v>
      </c>
      <c r="E344" s="2" t="s">
        <v>25</v>
      </c>
      <c r="F344" s="10">
        <v>17.399999999999999</v>
      </c>
      <c r="G344" s="10">
        <v>-24.5</v>
      </c>
      <c r="H344" s="10">
        <v>1973.3</v>
      </c>
    </row>
    <row r="345" spans="1:8" ht="14.5">
      <c r="A345" s="9">
        <v>1.47</v>
      </c>
      <c r="B345" s="9">
        <v>5.4100000000000002E-2</v>
      </c>
      <c r="C345" s="2">
        <f t="shared" ref="C345:D345" si="120">C344</f>
        <v>1</v>
      </c>
      <c r="D345" s="2" t="str">
        <f t="shared" si="120"/>
        <v>Mark Brzezinksi and Jones, 2015</v>
      </c>
      <c r="E345" s="2" t="s">
        <v>25</v>
      </c>
      <c r="F345" s="9">
        <v>17.399999999999999</v>
      </c>
      <c r="G345" s="9">
        <v>-24.5</v>
      </c>
      <c r="H345" s="9">
        <v>2462.4</v>
      </c>
    </row>
    <row r="346" spans="1:8" ht="14.5">
      <c r="A346" s="10">
        <v>1.53</v>
      </c>
      <c r="B346" s="10">
        <v>2.93E-2</v>
      </c>
      <c r="C346" s="2">
        <f t="shared" ref="C346:D346" si="121">C345</f>
        <v>1</v>
      </c>
      <c r="D346" s="2" t="str">
        <f t="shared" si="121"/>
        <v>Mark Brzezinksi and Jones, 2015</v>
      </c>
      <c r="E346" s="2" t="s">
        <v>25</v>
      </c>
      <c r="F346" s="10">
        <v>17.399999999999999</v>
      </c>
      <c r="G346" s="10">
        <v>-24.5</v>
      </c>
      <c r="H346" s="10">
        <v>2957.1</v>
      </c>
    </row>
    <row r="347" spans="1:8" ht="14.5">
      <c r="A347" s="9">
        <v>1.53</v>
      </c>
      <c r="B347" s="9">
        <v>1.8800000000000001E-2</v>
      </c>
      <c r="C347" s="2">
        <f t="shared" ref="C347:D347" si="122">C346</f>
        <v>1</v>
      </c>
      <c r="D347" s="2" t="str">
        <f t="shared" si="122"/>
        <v>Mark Brzezinksi and Jones, 2015</v>
      </c>
      <c r="E347" s="2" t="s">
        <v>25</v>
      </c>
      <c r="F347" s="9">
        <v>17.399999999999999</v>
      </c>
      <c r="G347" s="9">
        <v>-24.5</v>
      </c>
      <c r="H347" s="9">
        <v>3202.1</v>
      </c>
    </row>
    <row r="348" spans="1:8" ht="14.5">
      <c r="A348" s="10">
        <v>1.52</v>
      </c>
      <c r="B348" s="10">
        <v>4.5199999999999997E-2</v>
      </c>
      <c r="C348" s="2">
        <f t="shared" ref="C348:D348" si="123">C347</f>
        <v>1</v>
      </c>
      <c r="D348" s="2" t="str">
        <f t="shared" si="123"/>
        <v>Mark Brzezinksi and Jones, 2015</v>
      </c>
      <c r="E348" s="2" t="s">
        <v>25</v>
      </c>
      <c r="F348" s="10">
        <v>17.399999999999999</v>
      </c>
      <c r="G348" s="10">
        <v>-24.5</v>
      </c>
      <c r="H348" s="10">
        <v>3525.1</v>
      </c>
    </row>
    <row r="349" spans="1:8" ht="12.5">
      <c r="A349" s="2">
        <v>1.71</v>
      </c>
      <c r="B349" s="2">
        <v>0.02</v>
      </c>
      <c r="C349" s="2">
        <v>1</v>
      </c>
      <c r="D349" s="2" t="s">
        <v>33</v>
      </c>
      <c r="E349" s="2" t="s">
        <v>34</v>
      </c>
      <c r="F349" s="2">
        <v>0</v>
      </c>
      <c r="G349" s="2">
        <v>-140</v>
      </c>
      <c r="H349" s="2">
        <v>199</v>
      </c>
    </row>
    <row r="350" spans="1:8" ht="12.5">
      <c r="A350" s="2">
        <v>1.29</v>
      </c>
      <c r="B350" s="2">
        <v>0.06</v>
      </c>
      <c r="C350" s="2">
        <v>1</v>
      </c>
      <c r="D350" s="2" t="str">
        <f t="shared" ref="D350:D409" si="124">D349</f>
        <v>Beucher et al, 2011</v>
      </c>
      <c r="E350" s="2" t="s">
        <v>34</v>
      </c>
      <c r="F350" s="2">
        <v>0</v>
      </c>
      <c r="G350" s="2">
        <v>-140</v>
      </c>
      <c r="H350" s="2">
        <v>251</v>
      </c>
    </row>
    <row r="351" spans="1:8" ht="12.5">
      <c r="A351" s="2">
        <v>1.42</v>
      </c>
      <c r="B351" s="2">
        <v>7.0000000000000007E-2</v>
      </c>
      <c r="C351" s="2">
        <v>1</v>
      </c>
      <c r="D351" s="2" t="str">
        <f t="shared" si="124"/>
        <v>Beucher et al, 2011</v>
      </c>
      <c r="E351" s="2" t="s">
        <v>34</v>
      </c>
      <c r="F351" s="2">
        <v>0</v>
      </c>
      <c r="G351" s="2">
        <v>-140</v>
      </c>
      <c r="H351" s="2">
        <v>296</v>
      </c>
    </row>
    <row r="352" spans="1:8" ht="12.5">
      <c r="A352" s="2">
        <v>1.44</v>
      </c>
      <c r="B352" s="2">
        <v>0.06</v>
      </c>
      <c r="C352" s="2">
        <v>1</v>
      </c>
      <c r="D352" s="2" t="str">
        <f t="shared" si="124"/>
        <v>Beucher et al, 2011</v>
      </c>
      <c r="E352" s="2" t="s">
        <v>34</v>
      </c>
      <c r="F352" s="2">
        <v>0</v>
      </c>
      <c r="G352" s="2">
        <v>-140</v>
      </c>
      <c r="H352" s="2">
        <v>402</v>
      </c>
    </row>
    <row r="353" spans="1:8" ht="12.5">
      <c r="A353" s="2">
        <v>1.45</v>
      </c>
      <c r="B353" s="2">
        <v>0.05</v>
      </c>
      <c r="C353" s="2">
        <v>1</v>
      </c>
      <c r="D353" s="2" t="str">
        <f t="shared" si="124"/>
        <v>Beucher et al, 2011</v>
      </c>
      <c r="E353" s="2" t="s">
        <v>34</v>
      </c>
      <c r="F353" s="2">
        <v>0</v>
      </c>
      <c r="G353" s="2">
        <v>-140</v>
      </c>
      <c r="H353" s="2">
        <v>502</v>
      </c>
    </row>
    <row r="354" spans="1:8" ht="12.5">
      <c r="A354" s="2">
        <v>1.81</v>
      </c>
      <c r="B354" s="2">
        <v>0.05</v>
      </c>
      <c r="C354" s="2">
        <v>1</v>
      </c>
      <c r="D354" s="2" t="str">
        <f t="shared" si="124"/>
        <v>Beucher et al, 2011</v>
      </c>
      <c r="E354" s="2" t="s">
        <v>34</v>
      </c>
      <c r="F354" s="2">
        <v>-1</v>
      </c>
      <c r="G354" s="2">
        <v>-140</v>
      </c>
      <c r="H354" s="2">
        <v>2</v>
      </c>
    </row>
    <row r="355" spans="1:8" ht="12.5">
      <c r="A355" s="2">
        <v>1.8</v>
      </c>
      <c r="B355" s="2">
        <v>0.05</v>
      </c>
      <c r="C355" s="2">
        <v>1</v>
      </c>
      <c r="D355" s="2" t="str">
        <f t="shared" si="124"/>
        <v>Beucher et al, 2011</v>
      </c>
      <c r="E355" s="2" t="s">
        <v>34</v>
      </c>
      <c r="F355" s="2">
        <v>-1</v>
      </c>
      <c r="G355" s="2">
        <v>-140</v>
      </c>
      <c r="H355" s="2">
        <v>79</v>
      </c>
    </row>
    <row r="356" spans="1:8" ht="12.5">
      <c r="A356" s="2">
        <v>1.56</v>
      </c>
      <c r="B356" s="2">
        <v>0.11</v>
      </c>
      <c r="C356" s="2">
        <v>1</v>
      </c>
      <c r="D356" s="2" t="str">
        <f t="shared" si="124"/>
        <v>Beucher et al, 2011</v>
      </c>
      <c r="E356" s="2" t="s">
        <v>34</v>
      </c>
      <c r="F356" s="2">
        <v>-1</v>
      </c>
      <c r="G356" s="2">
        <v>-140</v>
      </c>
      <c r="H356" s="2">
        <v>149</v>
      </c>
    </row>
    <row r="357" spans="1:8" ht="12.5">
      <c r="A357" s="2">
        <v>1.53</v>
      </c>
      <c r="B357" s="2">
        <v>0.08</v>
      </c>
      <c r="C357" s="2">
        <v>1</v>
      </c>
      <c r="D357" s="2" t="str">
        <f t="shared" si="124"/>
        <v>Beucher et al, 2011</v>
      </c>
      <c r="E357" s="2" t="s">
        <v>34</v>
      </c>
      <c r="F357" s="2">
        <v>-1</v>
      </c>
      <c r="G357" s="2">
        <v>-140</v>
      </c>
      <c r="H357" s="2">
        <v>199</v>
      </c>
    </row>
    <row r="358" spans="1:8" ht="12.5">
      <c r="A358" s="2">
        <v>1.46</v>
      </c>
      <c r="B358" s="2">
        <v>0.04</v>
      </c>
      <c r="C358" s="2">
        <v>1</v>
      </c>
      <c r="D358" s="2" t="str">
        <f t="shared" si="124"/>
        <v>Beucher et al, 2011</v>
      </c>
      <c r="E358" s="2" t="s">
        <v>34</v>
      </c>
      <c r="F358" s="2">
        <v>-1</v>
      </c>
      <c r="G358" s="2">
        <v>-140</v>
      </c>
      <c r="H358" s="2">
        <v>250</v>
      </c>
    </row>
    <row r="359" spans="1:8" ht="12.5">
      <c r="A359" s="2">
        <v>1.4</v>
      </c>
      <c r="B359" s="2">
        <v>0.03</v>
      </c>
      <c r="C359" s="2">
        <v>1</v>
      </c>
      <c r="D359" s="2" t="str">
        <f t="shared" si="124"/>
        <v>Beucher et al, 2011</v>
      </c>
      <c r="E359" s="2" t="s">
        <v>34</v>
      </c>
      <c r="F359" s="2">
        <v>-1</v>
      </c>
      <c r="G359" s="2">
        <v>-140</v>
      </c>
      <c r="H359" s="2">
        <v>299</v>
      </c>
    </row>
    <row r="360" spans="1:8" ht="12.5">
      <c r="A360" s="2">
        <v>1.43</v>
      </c>
      <c r="B360" s="2">
        <v>0.02</v>
      </c>
      <c r="C360" s="2">
        <v>1</v>
      </c>
      <c r="D360" s="2" t="str">
        <f t="shared" si="124"/>
        <v>Beucher et al, 2011</v>
      </c>
      <c r="E360" s="2" t="s">
        <v>34</v>
      </c>
      <c r="F360" s="2">
        <v>-1</v>
      </c>
      <c r="G360" s="2">
        <v>-140</v>
      </c>
      <c r="H360" s="2">
        <v>404</v>
      </c>
    </row>
    <row r="361" spans="1:8" ht="12.5">
      <c r="A361" s="2">
        <v>1.44</v>
      </c>
      <c r="B361" s="2">
        <v>0.01</v>
      </c>
      <c r="C361" s="2">
        <v>1</v>
      </c>
      <c r="D361" s="2" t="str">
        <f t="shared" si="124"/>
        <v>Beucher et al, 2011</v>
      </c>
      <c r="E361" s="2" t="s">
        <v>34</v>
      </c>
      <c r="F361" s="2">
        <v>-1</v>
      </c>
      <c r="G361" s="2">
        <v>-140</v>
      </c>
      <c r="H361" s="2">
        <v>499</v>
      </c>
    </row>
    <row r="362" spans="1:8" ht="12.5">
      <c r="A362" s="2">
        <v>2.1</v>
      </c>
      <c r="B362" s="2">
        <v>0.05</v>
      </c>
      <c r="C362" s="2">
        <v>1</v>
      </c>
      <c r="D362" s="2" t="str">
        <f t="shared" si="124"/>
        <v>Beucher et al, 2011</v>
      </c>
      <c r="E362" s="2" t="s">
        <v>34</v>
      </c>
      <c r="F362" s="2">
        <v>-2.5</v>
      </c>
      <c r="G362" s="2">
        <v>-140</v>
      </c>
      <c r="H362" s="2">
        <v>38</v>
      </c>
    </row>
    <row r="363" spans="1:8" ht="12.5">
      <c r="A363" s="2">
        <v>1.41</v>
      </c>
      <c r="B363" s="2">
        <v>0.04</v>
      </c>
      <c r="C363" s="2">
        <v>1</v>
      </c>
      <c r="D363" s="2" t="str">
        <f t="shared" si="124"/>
        <v>Beucher et al, 2011</v>
      </c>
      <c r="E363" s="2" t="s">
        <v>34</v>
      </c>
      <c r="F363" s="2">
        <v>-2.5</v>
      </c>
      <c r="G363" s="2">
        <v>-140</v>
      </c>
      <c r="H363" s="2">
        <v>150</v>
      </c>
    </row>
    <row r="364" spans="1:8" ht="12.5">
      <c r="A364" s="2">
        <v>1.46</v>
      </c>
      <c r="B364" s="2">
        <v>0.05</v>
      </c>
      <c r="C364" s="2">
        <v>1</v>
      </c>
      <c r="D364" s="2" t="str">
        <f t="shared" si="124"/>
        <v>Beucher et al, 2011</v>
      </c>
      <c r="E364" s="2" t="s">
        <v>34</v>
      </c>
      <c r="F364" s="2">
        <v>-2.5</v>
      </c>
      <c r="G364" s="2">
        <v>-140</v>
      </c>
      <c r="H364" s="2">
        <v>199</v>
      </c>
    </row>
    <row r="365" spans="1:8" ht="12.5">
      <c r="A365" s="2">
        <v>1.34</v>
      </c>
      <c r="B365" s="2">
        <v>0.02</v>
      </c>
      <c r="C365" s="2">
        <v>1</v>
      </c>
      <c r="D365" s="2" t="str">
        <f t="shared" si="124"/>
        <v>Beucher et al, 2011</v>
      </c>
      <c r="E365" s="2" t="s">
        <v>34</v>
      </c>
      <c r="F365" s="2">
        <v>-2.5</v>
      </c>
      <c r="G365" s="2">
        <v>-140</v>
      </c>
      <c r="H365" s="2">
        <v>250</v>
      </c>
    </row>
    <row r="366" spans="1:8" ht="12.5">
      <c r="A366" s="2">
        <v>1.33</v>
      </c>
      <c r="B366" s="2">
        <v>0.01</v>
      </c>
      <c r="C366" s="2">
        <v>1</v>
      </c>
      <c r="D366" s="2" t="str">
        <f t="shared" si="124"/>
        <v>Beucher et al, 2011</v>
      </c>
      <c r="E366" s="2" t="s">
        <v>34</v>
      </c>
      <c r="F366" s="2">
        <v>-2.5</v>
      </c>
      <c r="G366" s="2">
        <v>-140</v>
      </c>
      <c r="H366" s="2">
        <v>299</v>
      </c>
    </row>
    <row r="367" spans="1:8" ht="12.5">
      <c r="A367" s="2">
        <v>1.42</v>
      </c>
      <c r="B367" s="2">
        <v>0.06</v>
      </c>
      <c r="C367" s="2">
        <v>1</v>
      </c>
      <c r="D367" s="2" t="str">
        <f t="shared" si="124"/>
        <v>Beucher et al, 2011</v>
      </c>
      <c r="E367" s="2" t="s">
        <v>34</v>
      </c>
      <c r="F367" s="2">
        <v>-2.5</v>
      </c>
      <c r="G367" s="2">
        <v>-140</v>
      </c>
      <c r="H367" s="2">
        <v>399</v>
      </c>
    </row>
    <row r="368" spans="1:8" ht="12.5">
      <c r="A368" s="2">
        <v>1.37</v>
      </c>
      <c r="B368" s="2">
        <v>0.04</v>
      </c>
      <c r="C368" s="2">
        <v>1</v>
      </c>
      <c r="D368" s="2" t="str">
        <f t="shared" si="124"/>
        <v>Beucher et al, 2011</v>
      </c>
      <c r="E368" s="2" t="s">
        <v>34</v>
      </c>
      <c r="F368" s="2">
        <v>-2.5</v>
      </c>
      <c r="G368" s="2">
        <v>-140</v>
      </c>
      <c r="H368" s="2">
        <v>499</v>
      </c>
    </row>
    <row r="369" spans="1:8" ht="12.5">
      <c r="A369" s="2">
        <v>2.2200000000000002</v>
      </c>
      <c r="C369" s="2">
        <v>1</v>
      </c>
      <c r="D369" s="2" t="str">
        <f t="shared" si="124"/>
        <v>Beucher et al, 2011</v>
      </c>
      <c r="E369" s="2" t="s">
        <v>34</v>
      </c>
      <c r="F369" s="2">
        <v>0</v>
      </c>
      <c r="G369" s="2">
        <v>-140</v>
      </c>
      <c r="H369" s="2">
        <v>2</v>
      </c>
    </row>
    <row r="370" spans="1:8" ht="12.5">
      <c r="A370" s="2">
        <v>2.5099999999999998</v>
      </c>
      <c r="B370" s="2">
        <v>0.01</v>
      </c>
      <c r="C370" s="2">
        <v>1</v>
      </c>
      <c r="D370" s="2" t="str">
        <f t="shared" si="124"/>
        <v>Beucher et al, 2011</v>
      </c>
      <c r="E370" s="2" t="s">
        <v>34</v>
      </c>
      <c r="F370" s="2">
        <v>0</v>
      </c>
      <c r="G370" s="2">
        <v>-140</v>
      </c>
      <c r="H370" s="2">
        <v>65</v>
      </c>
    </row>
    <row r="371" spans="1:8" ht="12.5">
      <c r="A371" s="2">
        <v>1.7</v>
      </c>
      <c r="B371" s="2">
        <v>0.06</v>
      </c>
      <c r="C371" s="2">
        <v>1</v>
      </c>
      <c r="D371" s="2" t="str">
        <f t="shared" si="124"/>
        <v>Beucher et al, 2011</v>
      </c>
      <c r="E371" s="2" t="s">
        <v>34</v>
      </c>
      <c r="F371" s="2">
        <v>0</v>
      </c>
      <c r="G371" s="2">
        <v>-140</v>
      </c>
      <c r="H371" s="2">
        <v>355</v>
      </c>
    </row>
    <row r="372" spans="1:8" ht="12.5">
      <c r="A372" s="2">
        <v>1.52</v>
      </c>
      <c r="B372" s="2">
        <v>0.02</v>
      </c>
      <c r="C372" s="2">
        <v>1</v>
      </c>
      <c r="D372" s="2" t="str">
        <f t="shared" si="124"/>
        <v>Beucher et al, 2011</v>
      </c>
      <c r="E372" s="2" t="s">
        <v>34</v>
      </c>
      <c r="F372" s="2">
        <v>0</v>
      </c>
      <c r="G372" s="2">
        <v>-140</v>
      </c>
      <c r="H372" s="2">
        <v>553</v>
      </c>
    </row>
    <row r="373" spans="1:8" ht="12.5">
      <c r="A373" s="2">
        <v>1.46</v>
      </c>
      <c r="B373" s="2">
        <v>0.04</v>
      </c>
      <c r="C373" s="2">
        <v>1</v>
      </c>
      <c r="D373" s="2" t="str">
        <f t="shared" si="124"/>
        <v>Beucher et al, 2011</v>
      </c>
      <c r="E373" s="2" t="s">
        <v>34</v>
      </c>
      <c r="F373" s="2">
        <v>0</v>
      </c>
      <c r="G373" s="2">
        <v>-140</v>
      </c>
      <c r="H373" s="2">
        <v>750</v>
      </c>
    </row>
    <row r="374" spans="1:8" ht="12.5">
      <c r="A374" s="2">
        <v>1.37</v>
      </c>
      <c r="B374" s="2">
        <v>0.05</v>
      </c>
      <c r="C374" s="2">
        <v>1</v>
      </c>
      <c r="D374" s="2" t="str">
        <f t="shared" si="124"/>
        <v>Beucher et al, 2011</v>
      </c>
      <c r="E374" s="2" t="s">
        <v>34</v>
      </c>
      <c r="F374" s="2">
        <v>0</v>
      </c>
      <c r="G374" s="2">
        <v>-140</v>
      </c>
      <c r="H374" s="2">
        <v>1000</v>
      </c>
    </row>
    <row r="375" spans="1:8" ht="12.5">
      <c r="A375" s="2">
        <v>1.5</v>
      </c>
      <c r="B375" s="2">
        <v>0.01</v>
      </c>
      <c r="C375" s="2">
        <v>1</v>
      </c>
      <c r="D375" s="2" t="str">
        <f t="shared" si="124"/>
        <v>Beucher et al, 2011</v>
      </c>
      <c r="E375" s="2" t="s">
        <v>34</v>
      </c>
      <c r="F375" s="2">
        <v>0</v>
      </c>
      <c r="G375" s="2">
        <v>-140</v>
      </c>
      <c r="H375" s="2">
        <v>1251</v>
      </c>
    </row>
    <row r="376" spans="1:8" ht="12.5">
      <c r="A376" s="2">
        <v>1.44</v>
      </c>
      <c r="B376" s="2">
        <v>0.04</v>
      </c>
      <c r="C376" s="2">
        <v>1</v>
      </c>
      <c r="D376" s="2" t="str">
        <f t="shared" si="124"/>
        <v>Beucher et al, 2011</v>
      </c>
      <c r="E376" s="2" t="s">
        <v>34</v>
      </c>
      <c r="F376" s="2">
        <v>0</v>
      </c>
      <c r="G376" s="2">
        <v>-140</v>
      </c>
      <c r="H376" s="2">
        <v>1502</v>
      </c>
    </row>
    <row r="377" spans="1:8" ht="12.5">
      <c r="A377" s="2">
        <v>1.41</v>
      </c>
      <c r="B377" s="2">
        <v>0.03</v>
      </c>
      <c r="C377" s="2">
        <v>1</v>
      </c>
      <c r="D377" s="2" t="str">
        <f t="shared" si="124"/>
        <v>Beucher et al, 2011</v>
      </c>
      <c r="E377" s="2" t="s">
        <v>34</v>
      </c>
      <c r="F377" s="2">
        <v>0</v>
      </c>
      <c r="G377" s="2">
        <v>-140</v>
      </c>
      <c r="H377" s="2">
        <v>2002</v>
      </c>
    </row>
    <row r="378" spans="1:8" ht="12.5">
      <c r="A378" s="2">
        <v>1.43</v>
      </c>
      <c r="B378" s="2">
        <v>0.01</v>
      </c>
      <c r="C378" s="2">
        <v>1</v>
      </c>
      <c r="D378" s="2" t="str">
        <f t="shared" si="124"/>
        <v>Beucher et al, 2011</v>
      </c>
      <c r="E378" s="2" t="s">
        <v>34</v>
      </c>
      <c r="F378" s="2">
        <v>0</v>
      </c>
      <c r="G378" s="2">
        <v>-140</v>
      </c>
      <c r="H378" s="2">
        <v>3000</v>
      </c>
    </row>
    <row r="379" spans="1:8" ht="12.5">
      <c r="A379" s="2">
        <v>1.42</v>
      </c>
      <c r="B379" s="2">
        <v>0.02</v>
      </c>
      <c r="C379" s="2">
        <v>1</v>
      </c>
      <c r="D379" s="2" t="str">
        <f t="shared" si="124"/>
        <v>Beucher et al, 2011</v>
      </c>
      <c r="E379" s="2" t="s">
        <v>34</v>
      </c>
      <c r="F379" s="2">
        <v>0</v>
      </c>
      <c r="G379" s="2">
        <v>-140</v>
      </c>
      <c r="H379" s="2">
        <v>4324</v>
      </c>
    </row>
    <row r="380" spans="1:8" ht="12.5">
      <c r="A380" s="2">
        <v>1.99</v>
      </c>
      <c r="C380" s="2">
        <v>1</v>
      </c>
      <c r="D380" s="2" t="str">
        <f t="shared" si="124"/>
        <v>Beucher et al, 2011</v>
      </c>
      <c r="E380" s="2" t="s">
        <v>34</v>
      </c>
      <c r="F380" s="2">
        <v>4</v>
      </c>
      <c r="G380" s="2">
        <v>-140</v>
      </c>
      <c r="H380" s="2">
        <v>2</v>
      </c>
    </row>
    <row r="381" spans="1:8" ht="12.5">
      <c r="A381" s="2">
        <v>1.84</v>
      </c>
      <c r="C381" s="2">
        <v>1</v>
      </c>
      <c r="D381" s="2" t="str">
        <f t="shared" si="124"/>
        <v>Beucher et al, 2011</v>
      </c>
      <c r="E381" s="2" t="s">
        <v>34</v>
      </c>
      <c r="F381" s="2">
        <v>4</v>
      </c>
      <c r="G381" s="2">
        <v>-140</v>
      </c>
      <c r="H381" s="2">
        <v>84</v>
      </c>
    </row>
    <row r="382" spans="1:8" ht="12.5">
      <c r="A382" s="2">
        <v>1.64</v>
      </c>
      <c r="B382" s="2">
        <v>0.06</v>
      </c>
      <c r="C382" s="2">
        <v>1</v>
      </c>
      <c r="D382" s="2" t="str">
        <f t="shared" si="124"/>
        <v>Beucher et al, 2011</v>
      </c>
      <c r="E382" s="2" t="s">
        <v>34</v>
      </c>
      <c r="F382" s="2">
        <v>4</v>
      </c>
      <c r="G382" s="2">
        <v>-140</v>
      </c>
      <c r="H382" s="2">
        <v>190</v>
      </c>
    </row>
    <row r="383" spans="1:8" ht="12.5">
      <c r="A383" s="2">
        <v>1.56</v>
      </c>
      <c r="B383" s="2">
        <v>0.05</v>
      </c>
      <c r="C383" s="2">
        <v>1</v>
      </c>
      <c r="D383" s="2" t="str">
        <f t="shared" si="124"/>
        <v>Beucher et al, 2011</v>
      </c>
      <c r="E383" s="2" t="s">
        <v>34</v>
      </c>
      <c r="F383" s="2">
        <v>4</v>
      </c>
      <c r="G383" s="2">
        <v>-140</v>
      </c>
      <c r="H383" s="2">
        <v>375</v>
      </c>
    </row>
    <row r="384" spans="1:8" ht="12.5">
      <c r="A384" s="2">
        <v>1.43</v>
      </c>
      <c r="B384" s="2">
        <v>0.01</v>
      </c>
      <c r="C384" s="2">
        <v>1</v>
      </c>
      <c r="D384" s="2" t="str">
        <f t="shared" si="124"/>
        <v>Beucher et al, 2011</v>
      </c>
      <c r="E384" s="2" t="s">
        <v>34</v>
      </c>
      <c r="F384" s="2">
        <v>4</v>
      </c>
      <c r="G384" s="2">
        <v>-140</v>
      </c>
      <c r="H384" s="2">
        <v>549</v>
      </c>
    </row>
    <row r="385" spans="1:8" ht="12.5">
      <c r="A385" s="2">
        <v>1.51</v>
      </c>
      <c r="B385" s="2">
        <v>0.01</v>
      </c>
      <c r="C385" s="2">
        <v>1</v>
      </c>
      <c r="D385" s="2" t="str">
        <f t="shared" si="124"/>
        <v>Beucher et al, 2011</v>
      </c>
      <c r="E385" s="2" t="s">
        <v>34</v>
      </c>
      <c r="F385" s="2">
        <v>4</v>
      </c>
      <c r="G385" s="2">
        <v>-140</v>
      </c>
      <c r="H385" s="2">
        <v>750</v>
      </c>
    </row>
    <row r="386" spans="1:8" ht="12.5">
      <c r="A386" s="2">
        <v>1.47</v>
      </c>
      <c r="B386" s="2">
        <v>0.04</v>
      </c>
      <c r="C386" s="2">
        <v>1</v>
      </c>
      <c r="D386" s="2" t="str">
        <f t="shared" si="124"/>
        <v>Beucher et al, 2011</v>
      </c>
      <c r="E386" s="2" t="s">
        <v>34</v>
      </c>
      <c r="F386" s="2">
        <v>4</v>
      </c>
      <c r="G386" s="2">
        <v>-140</v>
      </c>
      <c r="H386" s="2">
        <v>999</v>
      </c>
    </row>
    <row r="387" spans="1:8" ht="12.5">
      <c r="A387" s="2">
        <v>1.48</v>
      </c>
      <c r="B387" s="2">
        <v>0.01</v>
      </c>
      <c r="C387" s="2">
        <v>1</v>
      </c>
      <c r="D387" s="2" t="str">
        <f t="shared" si="124"/>
        <v>Beucher et al, 2011</v>
      </c>
      <c r="E387" s="2" t="s">
        <v>34</v>
      </c>
      <c r="F387" s="2">
        <v>4</v>
      </c>
      <c r="G387" s="2">
        <v>-140</v>
      </c>
      <c r="H387" s="2">
        <v>1500</v>
      </c>
    </row>
    <row r="388" spans="1:8" ht="12.5">
      <c r="A388" s="2">
        <v>1.39</v>
      </c>
      <c r="B388" s="2">
        <v>0.03</v>
      </c>
      <c r="C388" s="2">
        <v>1</v>
      </c>
      <c r="D388" s="2" t="str">
        <f t="shared" si="124"/>
        <v>Beucher et al, 2011</v>
      </c>
      <c r="E388" s="2" t="s">
        <v>34</v>
      </c>
      <c r="F388" s="2">
        <v>4</v>
      </c>
      <c r="G388" s="2">
        <v>-140</v>
      </c>
      <c r="H388" s="2">
        <v>2000</v>
      </c>
    </row>
    <row r="389" spans="1:8" ht="12.5">
      <c r="A389" s="2">
        <v>1.36</v>
      </c>
      <c r="B389" s="2">
        <v>0.01</v>
      </c>
      <c r="C389" s="2">
        <v>1</v>
      </c>
      <c r="D389" s="2" t="str">
        <f t="shared" si="124"/>
        <v>Beucher et al, 2011</v>
      </c>
      <c r="E389" s="2" t="s">
        <v>34</v>
      </c>
      <c r="F389" s="2">
        <v>4</v>
      </c>
      <c r="G389" s="2">
        <v>-140</v>
      </c>
      <c r="H389" s="2">
        <v>2999</v>
      </c>
    </row>
    <row r="390" spans="1:8" ht="12.5">
      <c r="A390" s="2">
        <v>1.34</v>
      </c>
      <c r="B390" s="2">
        <v>0.04</v>
      </c>
      <c r="C390" s="2">
        <v>1</v>
      </c>
      <c r="D390" s="2" t="str">
        <f t="shared" si="124"/>
        <v>Beucher et al, 2011</v>
      </c>
      <c r="E390" s="2" t="s">
        <v>34</v>
      </c>
      <c r="F390" s="2">
        <v>4</v>
      </c>
      <c r="G390" s="2">
        <v>-140</v>
      </c>
      <c r="H390" s="2">
        <v>4249</v>
      </c>
    </row>
    <row r="391" spans="1:8" ht="12.5">
      <c r="A391" s="2">
        <v>1.94</v>
      </c>
      <c r="B391" s="2">
        <v>0.06</v>
      </c>
      <c r="C391" s="2">
        <v>1</v>
      </c>
      <c r="D391" s="2" t="str">
        <f t="shared" si="124"/>
        <v>Beucher et al, 2011</v>
      </c>
      <c r="E391" s="2" t="s">
        <v>34</v>
      </c>
      <c r="F391" s="2">
        <v>2.5</v>
      </c>
      <c r="G391" s="2">
        <v>-140</v>
      </c>
      <c r="H391" s="2">
        <v>19</v>
      </c>
    </row>
    <row r="392" spans="1:8" ht="12.5">
      <c r="A392" s="2">
        <v>2.2000000000000002</v>
      </c>
      <c r="C392" s="2">
        <v>1</v>
      </c>
      <c r="D392" s="2" t="str">
        <f t="shared" si="124"/>
        <v>Beucher et al, 2011</v>
      </c>
      <c r="E392" s="2" t="s">
        <v>34</v>
      </c>
      <c r="F392" s="2">
        <v>2.5</v>
      </c>
      <c r="G392" s="2">
        <v>-140</v>
      </c>
      <c r="H392" s="2">
        <v>85</v>
      </c>
    </row>
    <row r="393" spans="1:8" ht="12.5">
      <c r="A393" s="2">
        <v>1.46</v>
      </c>
      <c r="B393" s="2">
        <v>0.05</v>
      </c>
      <c r="C393" s="2">
        <v>1</v>
      </c>
      <c r="D393" s="2" t="str">
        <f t="shared" si="124"/>
        <v>Beucher et al, 2011</v>
      </c>
      <c r="E393" s="2" t="s">
        <v>34</v>
      </c>
      <c r="F393" s="2">
        <v>2.5</v>
      </c>
      <c r="G393" s="2">
        <v>-140</v>
      </c>
      <c r="H393" s="2">
        <v>131</v>
      </c>
    </row>
    <row r="394" spans="1:8" ht="12.5">
      <c r="A394" s="2">
        <v>1.26</v>
      </c>
      <c r="B394" s="2">
        <v>0.01</v>
      </c>
      <c r="C394" s="2">
        <v>1</v>
      </c>
      <c r="D394" s="2" t="str">
        <f t="shared" si="124"/>
        <v>Beucher et al, 2011</v>
      </c>
      <c r="E394" s="2" t="s">
        <v>34</v>
      </c>
      <c r="F394" s="2">
        <v>2.5</v>
      </c>
      <c r="G394" s="2">
        <v>-140</v>
      </c>
      <c r="H394" s="2">
        <v>160</v>
      </c>
    </row>
    <row r="395" spans="1:8" ht="12.5">
      <c r="A395" s="2">
        <v>1.41</v>
      </c>
      <c r="B395" s="2">
        <v>0.06</v>
      </c>
      <c r="C395" s="2">
        <v>1</v>
      </c>
      <c r="D395" s="2" t="str">
        <f t="shared" si="124"/>
        <v>Beucher et al, 2011</v>
      </c>
      <c r="E395" s="2" t="s">
        <v>34</v>
      </c>
      <c r="F395" s="2">
        <v>2.5</v>
      </c>
      <c r="G395" s="2">
        <v>-140</v>
      </c>
      <c r="H395" s="2">
        <v>185</v>
      </c>
    </row>
    <row r="396" spans="1:8" ht="12.5">
      <c r="A396" s="2">
        <v>1.35</v>
      </c>
      <c r="B396" s="2">
        <v>0.08</v>
      </c>
      <c r="C396" s="2">
        <v>1</v>
      </c>
      <c r="D396" s="2" t="str">
        <f t="shared" si="124"/>
        <v>Beucher et al, 2011</v>
      </c>
      <c r="E396" s="2" t="s">
        <v>34</v>
      </c>
      <c r="F396" s="2">
        <v>2.5</v>
      </c>
      <c r="G396" s="2">
        <v>-140</v>
      </c>
      <c r="H396" s="2">
        <v>200</v>
      </c>
    </row>
    <row r="397" spans="1:8" ht="12.5">
      <c r="A397" s="2">
        <v>1.34</v>
      </c>
      <c r="B397" s="2">
        <v>0.06</v>
      </c>
      <c r="C397" s="2">
        <v>1</v>
      </c>
      <c r="D397" s="2" t="str">
        <f t="shared" si="124"/>
        <v>Beucher et al, 2011</v>
      </c>
      <c r="E397" s="2" t="s">
        <v>34</v>
      </c>
      <c r="F397" s="2">
        <v>2.5</v>
      </c>
      <c r="G397" s="2">
        <v>-140</v>
      </c>
      <c r="H397" s="2">
        <v>250</v>
      </c>
    </row>
    <row r="398" spans="1:8" ht="12.5">
      <c r="A398" s="2">
        <v>1.35</v>
      </c>
      <c r="B398" s="2">
        <v>0.05</v>
      </c>
      <c r="C398" s="2">
        <v>1</v>
      </c>
      <c r="D398" s="2" t="str">
        <f t="shared" si="124"/>
        <v>Beucher et al, 2011</v>
      </c>
      <c r="E398" s="2" t="s">
        <v>34</v>
      </c>
      <c r="F398" s="2">
        <v>2.5</v>
      </c>
      <c r="G398" s="2">
        <v>-140</v>
      </c>
      <c r="H398" s="2">
        <v>299</v>
      </c>
    </row>
    <row r="399" spans="1:8" ht="12.5">
      <c r="A399" s="2">
        <v>1.35</v>
      </c>
      <c r="B399" s="2">
        <v>0.05</v>
      </c>
      <c r="C399" s="2">
        <v>1</v>
      </c>
      <c r="D399" s="2" t="str">
        <f t="shared" si="124"/>
        <v>Beucher et al, 2011</v>
      </c>
      <c r="E399" s="2" t="s">
        <v>34</v>
      </c>
      <c r="F399" s="2">
        <v>2.5</v>
      </c>
      <c r="G399" s="2">
        <v>-140</v>
      </c>
      <c r="H399" s="2">
        <v>399</v>
      </c>
    </row>
    <row r="400" spans="1:8" ht="12.5">
      <c r="A400" s="2">
        <v>1.4</v>
      </c>
      <c r="B400" s="2">
        <v>0.04</v>
      </c>
      <c r="C400" s="2">
        <v>1</v>
      </c>
      <c r="D400" s="2" t="str">
        <f t="shared" si="124"/>
        <v>Beucher et al, 2011</v>
      </c>
      <c r="E400" s="2" t="s">
        <v>34</v>
      </c>
      <c r="F400" s="2">
        <v>2.5</v>
      </c>
      <c r="G400" s="2">
        <v>-140</v>
      </c>
      <c r="H400" s="2">
        <v>500</v>
      </c>
    </row>
    <row r="401" spans="1:8" ht="12.5">
      <c r="A401" s="2">
        <v>2.2599999999999998</v>
      </c>
      <c r="B401" s="2">
        <v>0.04</v>
      </c>
      <c r="C401" s="2">
        <v>1</v>
      </c>
      <c r="D401" s="2" t="str">
        <f t="shared" si="124"/>
        <v>Beucher et al, 2011</v>
      </c>
      <c r="E401" s="2" t="s">
        <v>34</v>
      </c>
      <c r="F401" s="2">
        <v>1</v>
      </c>
      <c r="G401" s="2">
        <v>-140</v>
      </c>
      <c r="H401" s="2">
        <v>60</v>
      </c>
    </row>
    <row r="402" spans="1:8" ht="12.5">
      <c r="A402" s="2">
        <v>2.2000000000000002</v>
      </c>
      <c r="B402" s="2">
        <v>0.04</v>
      </c>
      <c r="C402" s="2">
        <v>1</v>
      </c>
      <c r="D402" s="2" t="str">
        <f t="shared" si="124"/>
        <v>Beucher et al, 2011</v>
      </c>
      <c r="E402" s="2" t="s">
        <v>34</v>
      </c>
      <c r="F402" s="2">
        <v>1</v>
      </c>
      <c r="G402" s="2">
        <v>-140</v>
      </c>
      <c r="H402" s="2">
        <v>123</v>
      </c>
    </row>
    <row r="403" spans="1:8" ht="12.5">
      <c r="A403" s="2">
        <v>1.81</v>
      </c>
      <c r="B403" s="2">
        <v>0.05</v>
      </c>
      <c r="C403" s="2">
        <v>1</v>
      </c>
      <c r="D403" s="2" t="str">
        <f t="shared" si="124"/>
        <v>Beucher et al, 2011</v>
      </c>
      <c r="E403" s="2" t="s">
        <v>34</v>
      </c>
      <c r="F403" s="2">
        <v>1</v>
      </c>
      <c r="G403" s="2">
        <v>-140</v>
      </c>
      <c r="H403" s="2">
        <v>59</v>
      </c>
    </row>
    <row r="404" spans="1:8" ht="12.5">
      <c r="A404" s="2">
        <v>1.94</v>
      </c>
      <c r="C404" s="2">
        <v>1</v>
      </c>
      <c r="D404" s="2" t="str">
        <f t="shared" si="124"/>
        <v>Beucher et al, 2011</v>
      </c>
      <c r="E404" s="2" t="s">
        <v>34</v>
      </c>
      <c r="F404" s="2">
        <v>1</v>
      </c>
      <c r="G404" s="2">
        <v>-140</v>
      </c>
      <c r="H404" s="2">
        <v>200</v>
      </c>
    </row>
    <row r="405" spans="1:8" ht="12.5">
      <c r="A405" s="2">
        <v>1.33</v>
      </c>
      <c r="B405" s="2">
        <v>0.01</v>
      </c>
      <c r="C405" s="2">
        <v>1</v>
      </c>
      <c r="D405" s="2" t="str">
        <f t="shared" si="124"/>
        <v>Beucher et al, 2011</v>
      </c>
      <c r="E405" s="2" t="s">
        <v>34</v>
      </c>
      <c r="F405" s="2">
        <v>1</v>
      </c>
      <c r="G405" s="2">
        <v>-140</v>
      </c>
      <c r="H405" s="2">
        <v>250</v>
      </c>
    </row>
    <row r="406" spans="1:8" ht="12.5">
      <c r="A406" s="2">
        <v>1.35</v>
      </c>
      <c r="B406" s="2">
        <v>0.03</v>
      </c>
      <c r="C406" s="2">
        <v>1</v>
      </c>
      <c r="D406" s="2" t="str">
        <f t="shared" si="124"/>
        <v>Beucher et al, 2011</v>
      </c>
      <c r="E406" s="2" t="s">
        <v>34</v>
      </c>
      <c r="F406" s="2">
        <v>1</v>
      </c>
      <c r="G406" s="2">
        <v>-140</v>
      </c>
      <c r="H406" s="2">
        <v>299</v>
      </c>
    </row>
    <row r="407" spans="1:8" ht="12.5">
      <c r="A407" s="2">
        <v>1.36</v>
      </c>
      <c r="B407" s="2">
        <v>0.02</v>
      </c>
      <c r="C407" s="2">
        <v>1</v>
      </c>
      <c r="D407" s="2" t="str">
        <f t="shared" si="124"/>
        <v>Beucher et al, 2011</v>
      </c>
      <c r="E407" s="2" t="s">
        <v>34</v>
      </c>
      <c r="F407" s="2">
        <v>1</v>
      </c>
      <c r="G407" s="2">
        <v>-140</v>
      </c>
      <c r="H407" s="2">
        <v>399</v>
      </c>
    </row>
    <row r="408" spans="1:8" ht="12.5">
      <c r="A408" s="2">
        <v>1.35</v>
      </c>
      <c r="B408" s="2">
        <v>0.02</v>
      </c>
      <c r="C408" s="2">
        <v>1</v>
      </c>
      <c r="D408" s="2" t="str">
        <f t="shared" si="124"/>
        <v>Beucher et al, 2011</v>
      </c>
      <c r="E408" s="2" t="s">
        <v>34</v>
      </c>
      <c r="F408" s="2">
        <v>1</v>
      </c>
      <c r="G408" s="2">
        <v>-140</v>
      </c>
      <c r="H408" s="2">
        <v>498</v>
      </c>
    </row>
    <row r="409" spans="1:8" ht="12.5">
      <c r="A409" s="2">
        <v>1.72</v>
      </c>
      <c r="B409" s="2">
        <v>0.05</v>
      </c>
      <c r="C409" s="2">
        <v>1</v>
      </c>
      <c r="D409" s="2" t="str">
        <f t="shared" si="124"/>
        <v>Beucher et al, 2011</v>
      </c>
      <c r="E409" s="2" t="s">
        <v>34</v>
      </c>
      <c r="F409" s="2">
        <v>0</v>
      </c>
      <c r="G409" s="2">
        <v>-140</v>
      </c>
      <c r="H409" s="2">
        <v>82</v>
      </c>
    </row>
    <row r="410" spans="1:8" ht="12.5">
      <c r="A410" s="2">
        <v>1.45</v>
      </c>
      <c r="B410" s="2">
        <v>0.16</v>
      </c>
      <c r="C410" s="2">
        <v>2</v>
      </c>
      <c r="D410" s="2" t="s">
        <v>35</v>
      </c>
      <c r="E410" s="2" t="s">
        <v>36</v>
      </c>
      <c r="F410" s="2">
        <v>40.332999999999998</v>
      </c>
      <c r="G410" s="2">
        <v>-10.036</v>
      </c>
      <c r="H410" s="2">
        <v>500.6</v>
      </c>
    </row>
    <row r="411" spans="1:8" ht="12.5">
      <c r="A411" s="2">
        <v>1.33</v>
      </c>
      <c r="B411" s="2">
        <v>0.2</v>
      </c>
      <c r="C411" s="2">
        <v>2</v>
      </c>
      <c r="D411" s="2" t="str">
        <f t="shared" ref="D411:D454" si="125">D410</f>
        <v>Sutton et al, 2018</v>
      </c>
      <c r="E411" s="2" t="s">
        <v>36</v>
      </c>
      <c r="F411" s="2">
        <v>40.332999999999998</v>
      </c>
      <c r="G411" s="2">
        <v>-10.036</v>
      </c>
      <c r="H411" s="2">
        <v>1000.8</v>
      </c>
    </row>
    <row r="412" spans="1:8" ht="12.5">
      <c r="A412" s="2">
        <v>0.95</v>
      </c>
      <c r="B412" s="2">
        <v>0.16</v>
      </c>
      <c r="C412" s="2">
        <v>2</v>
      </c>
      <c r="D412" s="2" t="str">
        <f t="shared" si="125"/>
        <v>Sutton et al, 2018</v>
      </c>
      <c r="E412" s="2" t="s">
        <v>36</v>
      </c>
      <c r="F412" s="2">
        <v>40.332999999999998</v>
      </c>
      <c r="G412" s="2">
        <v>-10.036</v>
      </c>
      <c r="H412" s="2">
        <v>2499.6</v>
      </c>
    </row>
    <row r="413" spans="1:8" ht="12.5">
      <c r="A413" s="2">
        <v>0.97</v>
      </c>
      <c r="B413" s="2">
        <v>0.16</v>
      </c>
      <c r="C413" s="2">
        <v>2</v>
      </c>
      <c r="D413" s="2" t="str">
        <f t="shared" si="125"/>
        <v>Sutton et al, 2018</v>
      </c>
      <c r="E413" s="2" t="s">
        <v>36</v>
      </c>
      <c r="F413" s="2">
        <v>40.332999999999998</v>
      </c>
      <c r="G413" s="2">
        <v>-10.036</v>
      </c>
      <c r="H413" s="2">
        <v>3000.4</v>
      </c>
    </row>
    <row r="414" spans="1:8" ht="12.5">
      <c r="A414" s="2">
        <v>1.17</v>
      </c>
      <c r="B414" s="2">
        <v>0.16</v>
      </c>
      <c r="C414" s="2">
        <v>2</v>
      </c>
      <c r="D414" s="2" t="str">
        <f t="shared" si="125"/>
        <v>Sutton et al, 2018</v>
      </c>
      <c r="E414" s="2" t="s">
        <v>36</v>
      </c>
      <c r="F414" s="2">
        <v>40.332999999999998</v>
      </c>
      <c r="G414" s="2">
        <v>-10.036</v>
      </c>
      <c r="H414" s="2">
        <v>3580.6</v>
      </c>
    </row>
    <row r="415" spans="1:8" ht="12.5">
      <c r="A415" s="2">
        <v>1.22</v>
      </c>
      <c r="B415" s="2">
        <v>0.16</v>
      </c>
      <c r="C415" s="2">
        <v>2</v>
      </c>
      <c r="D415" s="2" t="str">
        <f t="shared" si="125"/>
        <v>Sutton et al, 2018</v>
      </c>
      <c r="E415" s="2" t="s">
        <v>36</v>
      </c>
      <c r="F415" s="2">
        <v>41.383000000000003</v>
      </c>
      <c r="G415" s="2">
        <v>-13.888</v>
      </c>
      <c r="H415" s="2">
        <v>2499.4</v>
      </c>
    </row>
    <row r="416" spans="1:8" ht="12.5">
      <c r="A416" s="2">
        <v>0.96</v>
      </c>
      <c r="B416" s="2">
        <v>0.16</v>
      </c>
      <c r="C416" s="2">
        <v>2</v>
      </c>
      <c r="D416" s="2" t="str">
        <f t="shared" si="125"/>
        <v>Sutton et al, 2018</v>
      </c>
      <c r="E416" s="2" t="s">
        <v>36</v>
      </c>
      <c r="F416" s="2">
        <v>41.383000000000003</v>
      </c>
      <c r="G416" s="2">
        <v>-13.888</v>
      </c>
      <c r="H416" s="2">
        <v>3000.2</v>
      </c>
    </row>
    <row r="417" spans="1:8" ht="12.5">
      <c r="A417" s="2">
        <v>1.1000000000000001</v>
      </c>
      <c r="B417" s="2">
        <v>0.16</v>
      </c>
      <c r="C417" s="2">
        <v>2</v>
      </c>
      <c r="D417" s="2" t="str">
        <f t="shared" si="125"/>
        <v>Sutton et al, 2018</v>
      </c>
      <c r="E417" s="2" t="s">
        <v>36</v>
      </c>
      <c r="F417" s="2">
        <v>41.383000000000003</v>
      </c>
      <c r="G417" s="2">
        <v>-13.888</v>
      </c>
      <c r="H417" s="2">
        <v>4000.8</v>
      </c>
    </row>
    <row r="418" spans="1:8" ht="12.5">
      <c r="A418" s="2">
        <v>0.98</v>
      </c>
      <c r="B418" s="2">
        <v>0.16</v>
      </c>
      <c r="C418" s="2">
        <v>2</v>
      </c>
      <c r="D418" s="2" t="str">
        <f t="shared" si="125"/>
        <v>Sutton et al, 2018</v>
      </c>
      <c r="E418" s="2" t="s">
        <v>36</v>
      </c>
      <c r="F418" s="2">
        <v>41.383000000000003</v>
      </c>
      <c r="G418" s="2">
        <v>-13.888</v>
      </c>
      <c r="H418" s="2">
        <v>4998.8999999999996</v>
      </c>
    </row>
    <row r="419" spans="1:8" ht="12.5">
      <c r="A419" s="2">
        <v>1.17</v>
      </c>
      <c r="B419" s="2">
        <v>0.16</v>
      </c>
      <c r="C419" s="2">
        <v>2</v>
      </c>
      <c r="D419" s="2" t="str">
        <f t="shared" si="125"/>
        <v>Sutton et al, 2018</v>
      </c>
      <c r="E419" s="2" t="s">
        <v>36</v>
      </c>
      <c r="F419" s="2">
        <v>46.543999999999997</v>
      </c>
      <c r="G419" s="2">
        <v>-19.672000000000001</v>
      </c>
      <c r="H419" s="2">
        <v>3998.9</v>
      </c>
    </row>
    <row r="420" spans="1:8" ht="12.5">
      <c r="A420" s="2">
        <v>1.31</v>
      </c>
      <c r="B420" s="2">
        <v>0.16</v>
      </c>
      <c r="C420" s="2">
        <v>2</v>
      </c>
      <c r="D420" s="2" t="str">
        <f t="shared" si="125"/>
        <v>Sutton et al, 2018</v>
      </c>
      <c r="E420" s="2" t="s">
        <v>36</v>
      </c>
      <c r="F420" s="2">
        <v>46.543999999999997</v>
      </c>
      <c r="G420" s="2">
        <v>-19.672000000000001</v>
      </c>
      <c r="H420" s="2">
        <v>4500.3999999999996</v>
      </c>
    </row>
    <row r="421" spans="1:8" ht="12.5">
      <c r="A421" s="2">
        <v>2.85</v>
      </c>
      <c r="B421" s="2">
        <v>0.16</v>
      </c>
      <c r="C421" s="2">
        <v>2</v>
      </c>
      <c r="D421" s="2" t="str">
        <f t="shared" si="125"/>
        <v>Sutton et al, 2018</v>
      </c>
      <c r="E421" s="2" t="s">
        <v>36</v>
      </c>
      <c r="F421" s="2">
        <v>50.277999999999999</v>
      </c>
      <c r="G421" s="2">
        <v>-22.602</v>
      </c>
      <c r="H421" s="2">
        <v>500.8</v>
      </c>
    </row>
    <row r="422" spans="1:8" ht="12.5">
      <c r="A422" s="2">
        <v>2.2599999999999998</v>
      </c>
      <c r="B422" s="2">
        <v>0.16</v>
      </c>
      <c r="C422" s="2">
        <v>2</v>
      </c>
      <c r="D422" s="2" t="str">
        <f t="shared" si="125"/>
        <v>Sutton et al, 2018</v>
      </c>
      <c r="E422" s="2" t="s">
        <v>36</v>
      </c>
      <c r="F422" s="2">
        <v>50.277999999999999</v>
      </c>
      <c r="G422" s="2">
        <v>-22.602</v>
      </c>
      <c r="H422" s="2">
        <v>999</v>
      </c>
    </row>
    <row r="423" spans="1:8" ht="12.5">
      <c r="A423" s="2">
        <v>1.72</v>
      </c>
      <c r="B423" s="2">
        <v>0.16</v>
      </c>
      <c r="C423" s="2">
        <v>2</v>
      </c>
      <c r="D423" s="2" t="str">
        <f t="shared" si="125"/>
        <v>Sutton et al, 2018</v>
      </c>
      <c r="E423" s="2" t="s">
        <v>36</v>
      </c>
      <c r="F423" s="2">
        <v>50.277999999999999</v>
      </c>
      <c r="G423" s="2">
        <v>-22.602</v>
      </c>
      <c r="H423" s="2">
        <v>1400.4</v>
      </c>
    </row>
    <row r="424" spans="1:8" ht="12.5">
      <c r="A424" s="2">
        <v>1.74</v>
      </c>
      <c r="B424" s="2">
        <v>0.2</v>
      </c>
      <c r="C424" s="2">
        <v>2</v>
      </c>
      <c r="D424" s="2" t="str">
        <f t="shared" si="125"/>
        <v>Sutton et al, 2018</v>
      </c>
      <c r="E424" s="2" t="s">
        <v>36</v>
      </c>
      <c r="F424" s="2">
        <v>50.277999999999999</v>
      </c>
      <c r="G424" s="2">
        <v>-22.602</v>
      </c>
      <c r="H424" s="2">
        <v>1998.4</v>
      </c>
    </row>
    <row r="425" spans="1:8" ht="12.5">
      <c r="A425" s="2">
        <v>1.07</v>
      </c>
      <c r="B425" s="2">
        <v>0.16</v>
      </c>
      <c r="C425" s="2">
        <v>2</v>
      </c>
      <c r="D425" s="2" t="str">
        <f t="shared" si="125"/>
        <v>Sutton et al, 2018</v>
      </c>
      <c r="E425" s="2" t="s">
        <v>36</v>
      </c>
      <c r="F425" s="2">
        <v>50.277999999999999</v>
      </c>
      <c r="G425" s="2">
        <v>-22.602</v>
      </c>
      <c r="H425" s="2">
        <v>3499.5</v>
      </c>
    </row>
    <row r="426" spans="1:8" ht="12.5">
      <c r="A426" s="2">
        <v>1.86</v>
      </c>
      <c r="B426" s="2">
        <v>0.16</v>
      </c>
      <c r="C426" s="2">
        <v>2</v>
      </c>
      <c r="D426" s="2" t="str">
        <f t="shared" si="125"/>
        <v>Sutton et al, 2018</v>
      </c>
      <c r="E426" s="2" t="s">
        <v>36</v>
      </c>
      <c r="F426" s="2">
        <v>55.506</v>
      </c>
      <c r="G426" s="2">
        <v>-26.71</v>
      </c>
      <c r="H426" s="2">
        <v>1399</v>
      </c>
    </row>
    <row r="427" spans="1:8" ht="12.5">
      <c r="A427" s="2">
        <v>1.74</v>
      </c>
      <c r="B427" s="2">
        <v>0.16</v>
      </c>
      <c r="C427" s="2">
        <v>2</v>
      </c>
      <c r="D427" s="2" t="str">
        <f t="shared" si="125"/>
        <v>Sutton et al, 2018</v>
      </c>
      <c r="E427" s="2" t="s">
        <v>36</v>
      </c>
      <c r="F427" s="2">
        <v>55.506</v>
      </c>
      <c r="G427" s="2">
        <v>-26.71</v>
      </c>
      <c r="H427" s="2">
        <v>2000.1</v>
      </c>
    </row>
    <row r="428" spans="1:8" ht="12.5">
      <c r="A428" s="2">
        <v>1.55</v>
      </c>
      <c r="B428" s="2">
        <v>0.16</v>
      </c>
      <c r="C428" s="2">
        <v>2</v>
      </c>
      <c r="D428" s="2" t="str">
        <f t="shared" si="125"/>
        <v>Sutton et al, 2018</v>
      </c>
      <c r="E428" s="2" t="s">
        <v>36</v>
      </c>
      <c r="F428" s="2">
        <v>55.506</v>
      </c>
      <c r="G428" s="2">
        <v>-26.71</v>
      </c>
      <c r="H428" s="2">
        <v>2499.8000000000002</v>
      </c>
    </row>
    <row r="429" spans="1:8" ht="12.5">
      <c r="A429" s="2">
        <v>1.52</v>
      </c>
      <c r="B429" s="2">
        <v>0.16</v>
      </c>
      <c r="C429" s="2">
        <v>2</v>
      </c>
      <c r="D429" s="2" t="str">
        <f t="shared" si="125"/>
        <v>Sutton et al, 2018</v>
      </c>
      <c r="E429" s="2" t="s">
        <v>36</v>
      </c>
      <c r="F429" s="2">
        <v>55.506</v>
      </c>
      <c r="G429" s="2">
        <v>-26.71</v>
      </c>
      <c r="H429" s="2">
        <v>2999.8</v>
      </c>
    </row>
    <row r="430" spans="1:8" ht="12.5">
      <c r="A430" s="2">
        <v>2.29</v>
      </c>
      <c r="B430" s="2">
        <v>0.16</v>
      </c>
      <c r="C430" s="2">
        <v>2</v>
      </c>
      <c r="D430" s="2" t="str">
        <f t="shared" si="125"/>
        <v>Sutton et al, 2018</v>
      </c>
      <c r="E430" s="2" t="s">
        <v>36</v>
      </c>
      <c r="F430" s="2">
        <v>59.622999999999998</v>
      </c>
      <c r="G430" s="2">
        <v>-38.954000000000001</v>
      </c>
      <c r="H430" s="2">
        <v>499.4</v>
      </c>
    </row>
    <row r="431" spans="1:8" ht="12.5">
      <c r="A431" s="2">
        <v>1.59</v>
      </c>
      <c r="B431" s="2">
        <v>0.26</v>
      </c>
      <c r="C431" s="2">
        <v>2</v>
      </c>
      <c r="D431" s="2" t="str">
        <f t="shared" si="125"/>
        <v>Sutton et al, 2018</v>
      </c>
      <c r="E431" s="2" t="s">
        <v>36</v>
      </c>
      <c r="F431" s="2">
        <v>59.622999999999998</v>
      </c>
      <c r="G431" s="2">
        <v>-38.954000000000001</v>
      </c>
      <c r="H431" s="2">
        <v>1000.8</v>
      </c>
    </row>
    <row r="432" spans="1:8" ht="12.5">
      <c r="A432" s="2">
        <v>1.49</v>
      </c>
      <c r="B432" s="2">
        <v>0.16</v>
      </c>
      <c r="C432" s="2">
        <v>2</v>
      </c>
      <c r="D432" s="2" t="str">
        <f t="shared" si="125"/>
        <v>Sutton et al, 2018</v>
      </c>
      <c r="E432" s="2" t="s">
        <v>36</v>
      </c>
      <c r="F432" s="2">
        <v>59.622999999999998</v>
      </c>
      <c r="G432" s="2">
        <v>-38.954000000000001</v>
      </c>
      <c r="H432" s="2">
        <v>1401.3</v>
      </c>
    </row>
    <row r="433" spans="1:8" ht="12.5">
      <c r="A433" s="2">
        <v>1.59</v>
      </c>
      <c r="B433" s="2">
        <v>0.16</v>
      </c>
      <c r="C433" s="2">
        <v>2</v>
      </c>
      <c r="D433" s="2" t="str">
        <f t="shared" si="125"/>
        <v>Sutton et al, 2018</v>
      </c>
      <c r="E433" s="2" t="s">
        <v>36</v>
      </c>
      <c r="F433" s="2">
        <v>59.622999999999998</v>
      </c>
      <c r="G433" s="2">
        <v>-38.954000000000001</v>
      </c>
      <c r="H433" s="2">
        <v>2000.3</v>
      </c>
    </row>
    <row r="434" spans="1:8" ht="12.5">
      <c r="A434" s="2">
        <v>1.4</v>
      </c>
      <c r="B434" s="2">
        <v>0.16</v>
      </c>
      <c r="C434" s="2">
        <v>2</v>
      </c>
      <c r="D434" s="2" t="str">
        <f t="shared" si="125"/>
        <v>Sutton et al, 2018</v>
      </c>
      <c r="E434" s="2" t="s">
        <v>36</v>
      </c>
      <c r="F434" s="2">
        <v>59.622999999999998</v>
      </c>
      <c r="G434" s="2">
        <v>-38.954000000000001</v>
      </c>
      <c r="H434" s="2">
        <v>2501</v>
      </c>
    </row>
    <row r="435" spans="1:8" ht="12.5">
      <c r="A435" s="2">
        <v>1.24</v>
      </c>
      <c r="B435" s="2">
        <v>0.16</v>
      </c>
      <c r="C435" s="2">
        <v>2</v>
      </c>
      <c r="D435" s="2" t="str">
        <f t="shared" si="125"/>
        <v>Sutton et al, 2018</v>
      </c>
      <c r="E435" s="2" t="s">
        <v>36</v>
      </c>
      <c r="F435" s="2">
        <v>59.622999999999998</v>
      </c>
      <c r="G435" s="2">
        <v>-38.954000000000001</v>
      </c>
      <c r="H435" s="2">
        <v>2900.1</v>
      </c>
    </row>
    <row r="436" spans="1:8" ht="12.5">
      <c r="A436" s="2">
        <v>2.74</v>
      </c>
      <c r="B436" s="2">
        <v>0.16</v>
      </c>
      <c r="C436" s="2">
        <v>2</v>
      </c>
      <c r="D436" s="2" t="str">
        <f t="shared" si="125"/>
        <v>Sutton et al, 2018</v>
      </c>
      <c r="E436" s="2" t="s">
        <v>36</v>
      </c>
      <c r="F436" s="2">
        <v>59.798999999999999</v>
      </c>
      <c r="G436" s="2">
        <v>-42.003</v>
      </c>
      <c r="H436" s="2">
        <v>999.4</v>
      </c>
    </row>
    <row r="437" spans="1:8" ht="12.5">
      <c r="A437" s="2">
        <v>1.73</v>
      </c>
      <c r="B437" s="2">
        <v>0.16</v>
      </c>
      <c r="C437" s="2">
        <v>2</v>
      </c>
      <c r="D437" s="2" t="str">
        <f t="shared" si="125"/>
        <v>Sutton et al, 2018</v>
      </c>
      <c r="E437" s="2" t="s">
        <v>36</v>
      </c>
      <c r="F437" s="2">
        <v>59.798999999999999</v>
      </c>
      <c r="G437" s="2">
        <v>-42.003</v>
      </c>
      <c r="H437" s="2">
        <v>1400.6</v>
      </c>
    </row>
    <row r="438" spans="1:8" ht="12.5">
      <c r="A438" s="2">
        <v>1.41</v>
      </c>
      <c r="B438" s="2">
        <v>0.16</v>
      </c>
      <c r="C438" s="2">
        <v>2</v>
      </c>
      <c r="D438" s="2" t="str">
        <f t="shared" si="125"/>
        <v>Sutton et al, 2018</v>
      </c>
      <c r="E438" s="2" t="s">
        <v>36</v>
      </c>
      <c r="F438" s="2">
        <v>59.798999999999999</v>
      </c>
      <c r="G438" s="2">
        <v>-42.003</v>
      </c>
      <c r="H438" s="2">
        <v>1719.4</v>
      </c>
    </row>
    <row r="439" spans="1:8" ht="12.5">
      <c r="A439" s="2">
        <v>2.0099999999999998</v>
      </c>
      <c r="B439" s="2">
        <v>0.18</v>
      </c>
      <c r="C439" s="2">
        <v>2</v>
      </c>
      <c r="D439" s="2" t="str">
        <f t="shared" si="125"/>
        <v>Sutton et al, 2018</v>
      </c>
      <c r="E439" s="2" t="s">
        <v>36</v>
      </c>
      <c r="F439" s="2">
        <v>59.067999999999998</v>
      </c>
      <c r="G439" s="2">
        <v>-46.082999999999998</v>
      </c>
      <c r="H439" s="2">
        <v>499.6</v>
      </c>
    </row>
    <row r="440" spans="1:8" ht="12.5">
      <c r="A440" s="2">
        <v>2.13</v>
      </c>
      <c r="B440" s="2">
        <v>0.16</v>
      </c>
      <c r="C440" s="2">
        <v>2</v>
      </c>
      <c r="D440" s="2" t="str">
        <f t="shared" si="125"/>
        <v>Sutton et al, 2018</v>
      </c>
      <c r="E440" s="2" t="s">
        <v>36</v>
      </c>
      <c r="F440" s="2">
        <v>59.067999999999998</v>
      </c>
      <c r="G440" s="2">
        <v>-46.082999999999998</v>
      </c>
      <c r="H440" s="2">
        <v>999.4</v>
      </c>
    </row>
    <row r="441" spans="1:8" ht="12.5">
      <c r="A441" s="2">
        <v>1.45</v>
      </c>
      <c r="B441" s="2">
        <v>0.26</v>
      </c>
      <c r="C441" s="2">
        <v>2</v>
      </c>
      <c r="D441" s="2" t="str">
        <f t="shared" si="125"/>
        <v>Sutton et al, 2018</v>
      </c>
      <c r="E441" s="2" t="s">
        <v>36</v>
      </c>
      <c r="F441" s="2">
        <v>59.067999999999998</v>
      </c>
      <c r="G441" s="2">
        <v>-46.082999999999998</v>
      </c>
      <c r="H441" s="2">
        <v>1399.4</v>
      </c>
    </row>
    <row r="442" spans="1:8" ht="12.5">
      <c r="A442" s="2">
        <v>1.6</v>
      </c>
      <c r="B442" s="2">
        <v>0.16</v>
      </c>
      <c r="C442" s="2">
        <v>2</v>
      </c>
      <c r="D442" s="2" t="str">
        <f t="shared" si="125"/>
        <v>Sutton et al, 2018</v>
      </c>
      <c r="E442" s="2" t="s">
        <v>36</v>
      </c>
      <c r="F442" s="2">
        <v>59.067999999999998</v>
      </c>
      <c r="G442" s="2">
        <v>-46.082999999999998</v>
      </c>
      <c r="H442" s="2">
        <v>1799.8</v>
      </c>
    </row>
    <row r="443" spans="1:8" ht="12.5">
      <c r="A443" s="2">
        <v>1.36</v>
      </c>
      <c r="B443" s="2">
        <v>0.16</v>
      </c>
      <c r="C443" s="2">
        <v>2</v>
      </c>
      <c r="D443" s="2" t="str">
        <f t="shared" si="125"/>
        <v>Sutton et al, 2018</v>
      </c>
      <c r="E443" s="2" t="s">
        <v>36</v>
      </c>
      <c r="F443" s="2">
        <v>59.067999999999998</v>
      </c>
      <c r="G443" s="2">
        <v>-46.082999999999998</v>
      </c>
      <c r="H443" s="2">
        <v>1999.1</v>
      </c>
    </row>
    <row r="444" spans="1:8" ht="12.5">
      <c r="A444" s="2">
        <v>1.35</v>
      </c>
      <c r="B444" s="2">
        <v>0.16</v>
      </c>
      <c r="C444" s="2">
        <v>2</v>
      </c>
      <c r="D444" s="2" t="str">
        <f t="shared" si="125"/>
        <v>Sutton et al, 2018</v>
      </c>
      <c r="E444" s="2" t="s">
        <v>36</v>
      </c>
      <c r="F444" s="2">
        <v>59.067999999999998</v>
      </c>
      <c r="G444" s="2">
        <v>-46.082999999999998</v>
      </c>
      <c r="H444" s="2">
        <v>2249.6</v>
      </c>
    </row>
    <row r="445" spans="1:8" ht="12.5">
      <c r="A445" s="2">
        <v>1.56</v>
      </c>
      <c r="B445" s="2">
        <v>0.16</v>
      </c>
      <c r="C445" s="2">
        <v>2</v>
      </c>
      <c r="D445" s="2" t="str">
        <f t="shared" si="125"/>
        <v>Sutton et al, 2018</v>
      </c>
      <c r="E445" s="2" t="s">
        <v>36</v>
      </c>
      <c r="F445" s="2">
        <v>55.841999999999999</v>
      </c>
      <c r="G445" s="2">
        <v>-48.093000000000004</v>
      </c>
      <c r="H445" s="2">
        <v>1000.1</v>
      </c>
    </row>
    <row r="446" spans="1:8" ht="12.5">
      <c r="A446" s="2">
        <v>1.43</v>
      </c>
      <c r="B446" s="2">
        <v>0.16</v>
      </c>
      <c r="C446" s="2">
        <v>2</v>
      </c>
      <c r="D446" s="2" t="str">
        <f t="shared" si="125"/>
        <v>Sutton et al, 2018</v>
      </c>
      <c r="E446" s="2" t="s">
        <v>36</v>
      </c>
      <c r="F446" s="2">
        <v>55.841999999999999</v>
      </c>
      <c r="G446" s="2">
        <v>-48.093000000000004</v>
      </c>
      <c r="H446" s="2">
        <v>1400.3</v>
      </c>
    </row>
    <row r="447" spans="1:8" ht="12.5">
      <c r="A447" s="2">
        <v>1.55</v>
      </c>
      <c r="B447" s="2">
        <v>0.16</v>
      </c>
      <c r="C447" s="2">
        <v>2</v>
      </c>
      <c r="D447" s="2" t="str">
        <f t="shared" si="125"/>
        <v>Sutton et al, 2018</v>
      </c>
      <c r="E447" s="2" t="s">
        <v>36</v>
      </c>
      <c r="F447" s="2">
        <v>55.841999999999999</v>
      </c>
      <c r="G447" s="2">
        <v>-48.093000000000004</v>
      </c>
      <c r="H447" s="2">
        <v>2000</v>
      </c>
    </row>
    <row r="448" spans="1:8" ht="12.5">
      <c r="A448" s="2">
        <v>1.53</v>
      </c>
      <c r="B448" s="2">
        <v>0.16</v>
      </c>
      <c r="C448" s="2">
        <v>2</v>
      </c>
      <c r="D448" s="2" t="str">
        <f t="shared" si="125"/>
        <v>Sutton et al, 2018</v>
      </c>
      <c r="E448" s="2" t="s">
        <v>36</v>
      </c>
      <c r="F448" s="2">
        <v>55.841999999999999</v>
      </c>
      <c r="G448" s="2">
        <v>-48.093000000000004</v>
      </c>
      <c r="H448" s="2">
        <v>2999</v>
      </c>
    </row>
    <row r="449" spans="1:8" ht="12.5">
      <c r="A449" s="2">
        <v>1.55</v>
      </c>
      <c r="B449" s="2">
        <v>0.16</v>
      </c>
      <c r="C449" s="2">
        <v>2</v>
      </c>
      <c r="D449" s="2" t="str">
        <f t="shared" si="125"/>
        <v>Sutton et al, 2018</v>
      </c>
      <c r="E449" s="2" t="s">
        <v>36</v>
      </c>
      <c r="F449" s="2">
        <v>55.841999999999999</v>
      </c>
      <c r="G449" s="2">
        <v>-48.093000000000004</v>
      </c>
      <c r="H449" s="2">
        <v>3499.9</v>
      </c>
    </row>
    <row r="450" spans="1:8" ht="12.5">
      <c r="A450" s="2">
        <v>1.89</v>
      </c>
      <c r="B450" s="2">
        <v>0.16</v>
      </c>
      <c r="C450" s="2">
        <v>2</v>
      </c>
      <c r="D450" s="2" t="str">
        <f t="shared" si="125"/>
        <v>Sutton et al, 2018</v>
      </c>
      <c r="E450" s="2" t="s">
        <v>36</v>
      </c>
      <c r="F450" s="2">
        <v>53</v>
      </c>
      <c r="G450" s="2">
        <v>-51.1</v>
      </c>
      <c r="H450" s="2">
        <v>501.7</v>
      </c>
    </row>
    <row r="451" spans="1:8" ht="12.5">
      <c r="A451" s="2">
        <v>1.91</v>
      </c>
      <c r="B451" s="2">
        <v>0.16</v>
      </c>
      <c r="C451" s="2">
        <v>2</v>
      </c>
      <c r="D451" s="2" t="str">
        <f t="shared" si="125"/>
        <v>Sutton et al, 2018</v>
      </c>
      <c r="E451" s="2" t="s">
        <v>36</v>
      </c>
      <c r="F451" s="2">
        <v>53</v>
      </c>
      <c r="G451" s="2">
        <v>-51.1</v>
      </c>
      <c r="H451" s="2">
        <v>1001.4</v>
      </c>
    </row>
    <row r="452" spans="1:8" ht="12.5">
      <c r="A452" s="2">
        <v>1.52</v>
      </c>
      <c r="B452" s="2">
        <v>0.16</v>
      </c>
      <c r="C452" s="2">
        <v>2</v>
      </c>
      <c r="D452" s="2" t="str">
        <f t="shared" si="125"/>
        <v>Sutton et al, 2018</v>
      </c>
      <c r="E452" s="2" t="s">
        <v>36</v>
      </c>
      <c r="F452" s="2">
        <v>53</v>
      </c>
      <c r="G452" s="2">
        <v>-51.1</v>
      </c>
      <c r="H452" s="2">
        <v>1500.3</v>
      </c>
    </row>
    <row r="453" spans="1:8" ht="12.5">
      <c r="A453" s="2">
        <v>1.38</v>
      </c>
      <c r="B453" s="2">
        <v>0.16</v>
      </c>
      <c r="C453" s="2">
        <v>2</v>
      </c>
      <c r="D453" s="2" t="str">
        <f t="shared" si="125"/>
        <v>Sutton et al, 2018</v>
      </c>
      <c r="E453" s="2" t="s">
        <v>36</v>
      </c>
      <c r="F453" s="2">
        <v>53</v>
      </c>
      <c r="G453" s="2">
        <v>-51.1</v>
      </c>
      <c r="H453" s="2">
        <v>2000.4</v>
      </c>
    </row>
    <row r="454" spans="1:8" ht="12.5">
      <c r="A454" s="2">
        <v>1.28</v>
      </c>
      <c r="B454" s="2">
        <v>0.16</v>
      </c>
      <c r="C454" s="2">
        <v>2</v>
      </c>
      <c r="D454" s="2" t="str">
        <f t="shared" si="125"/>
        <v>Sutton et al, 2018</v>
      </c>
      <c r="E454" s="2" t="s">
        <v>36</v>
      </c>
      <c r="F454" s="2">
        <v>53</v>
      </c>
      <c r="G454" s="2">
        <v>-51.1</v>
      </c>
      <c r="H454" s="2">
        <v>2530.9</v>
      </c>
    </row>
    <row r="455" spans="1:8" ht="12.5">
      <c r="A455" s="2">
        <v>1.75</v>
      </c>
      <c r="B455" s="2">
        <v>0.15</v>
      </c>
      <c r="C455" s="2">
        <v>2</v>
      </c>
      <c r="D455" s="2" t="s">
        <v>37</v>
      </c>
      <c r="E455" s="2" t="s">
        <v>38</v>
      </c>
      <c r="F455" s="2">
        <v>1.94</v>
      </c>
      <c r="G455" s="2">
        <v>-47.79</v>
      </c>
    </row>
    <row r="456" spans="1:8" ht="12.5">
      <c r="A456" s="2">
        <v>3.02</v>
      </c>
      <c r="B456" s="2">
        <v>0.17</v>
      </c>
      <c r="C456" s="2">
        <v>2</v>
      </c>
      <c r="D456" s="2" t="s">
        <v>37</v>
      </c>
      <c r="E456" s="2" t="s">
        <v>38</v>
      </c>
      <c r="F456" s="2">
        <v>2.08</v>
      </c>
      <c r="G456" s="2">
        <v>-47.67</v>
      </c>
    </row>
    <row r="457" spans="1:8" ht="12.5">
      <c r="A457" s="2">
        <v>1.96</v>
      </c>
      <c r="B457" s="2">
        <v>0.01</v>
      </c>
      <c r="C457" s="2">
        <v>2</v>
      </c>
      <c r="D457" s="2" t="s">
        <v>37</v>
      </c>
      <c r="E457" s="2" t="s">
        <v>39</v>
      </c>
      <c r="F457" s="2">
        <v>30.72</v>
      </c>
      <c r="G457" s="2">
        <v>123</v>
      </c>
    </row>
    <row r="458" spans="1:8" ht="12.5">
      <c r="A458" s="2">
        <v>2.1</v>
      </c>
      <c r="B458" s="2">
        <v>0.08</v>
      </c>
      <c r="C458" s="2">
        <v>2</v>
      </c>
      <c r="D458" s="2" t="s">
        <v>37</v>
      </c>
      <c r="E458" s="2" t="s">
        <v>39</v>
      </c>
      <c r="F458" s="2">
        <v>30.56</v>
      </c>
      <c r="G458" s="2">
        <v>123.5</v>
      </c>
    </row>
    <row r="459" spans="1:8" ht="12.5">
      <c r="A459" s="2">
        <v>2.61</v>
      </c>
      <c r="B459" s="2">
        <v>0.03</v>
      </c>
      <c r="C459" s="2">
        <v>2</v>
      </c>
      <c r="D459" s="2" t="s">
        <v>37</v>
      </c>
      <c r="E459" s="2" t="s">
        <v>39</v>
      </c>
      <c r="F459" s="2">
        <v>30.43</v>
      </c>
      <c r="G459" s="2">
        <v>123.99</v>
      </c>
    </row>
    <row r="460" spans="1:8" ht="12.5">
      <c r="A460" s="2">
        <v>1.7</v>
      </c>
      <c r="B460" s="2">
        <v>0.03</v>
      </c>
      <c r="C460" s="2">
        <v>2</v>
      </c>
      <c r="D460" s="2" t="s">
        <v>37</v>
      </c>
      <c r="E460" s="2" t="s">
        <v>40</v>
      </c>
      <c r="F460" s="2">
        <v>22.03</v>
      </c>
      <c r="G460" s="2">
        <v>113.94</v>
      </c>
    </row>
    <row r="461" spans="1:8" ht="12.5">
      <c r="A461" s="2">
        <v>1.78</v>
      </c>
      <c r="B461" s="2">
        <v>0.13</v>
      </c>
      <c r="C461" s="2">
        <v>2</v>
      </c>
      <c r="D461" s="2" t="s">
        <v>37</v>
      </c>
      <c r="E461" s="2" t="s">
        <v>40</v>
      </c>
      <c r="F461" s="2">
        <v>22</v>
      </c>
      <c r="G461" s="2">
        <v>113.97</v>
      </c>
    </row>
    <row r="462" spans="1:8" ht="12.5">
      <c r="A462" s="2">
        <v>1.68</v>
      </c>
      <c r="B462" s="2">
        <v>0.23</v>
      </c>
      <c r="C462" s="2">
        <v>2</v>
      </c>
      <c r="D462" s="2" t="s">
        <v>37</v>
      </c>
      <c r="E462" s="2" t="s">
        <v>40</v>
      </c>
      <c r="F462" s="2">
        <v>21.96</v>
      </c>
      <c r="G462" s="2">
        <v>114.01</v>
      </c>
    </row>
    <row r="463" spans="1:8" ht="12.5">
      <c r="A463" s="2">
        <v>2.62</v>
      </c>
      <c r="B463" s="2">
        <v>0.43</v>
      </c>
      <c r="C463" s="2">
        <v>2</v>
      </c>
      <c r="D463" s="2" t="s">
        <v>41</v>
      </c>
      <c r="E463" s="2" t="s">
        <v>42</v>
      </c>
      <c r="F463" s="2">
        <v>-10</v>
      </c>
      <c r="G463" s="2">
        <v>-82.5</v>
      </c>
      <c r="H463" s="2">
        <v>2</v>
      </c>
    </row>
    <row r="464" spans="1:8" ht="12.5">
      <c r="A464" s="2">
        <v>2.13</v>
      </c>
      <c r="B464" s="2">
        <v>16</v>
      </c>
      <c r="C464" s="2">
        <v>2</v>
      </c>
      <c r="D464" s="2" t="str">
        <f t="shared" ref="D464:D514" si="126">D463</f>
        <v>Grasse et al, 2013</v>
      </c>
      <c r="E464" s="2" t="s">
        <v>42</v>
      </c>
      <c r="F464" s="2">
        <v>-10</v>
      </c>
      <c r="G464" s="2">
        <v>-82.5</v>
      </c>
      <c r="H464" s="2">
        <v>21</v>
      </c>
    </row>
    <row r="465" spans="1:8" ht="12.5">
      <c r="A465" s="2">
        <v>1.81</v>
      </c>
      <c r="B465" s="2">
        <v>0.23</v>
      </c>
      <c r="C465" s="2">
        <v>2</v>
      </c>
      <c r="D465" s="2" t="str">
        <f t="shared" si="126"/>
        <v>Grasse et al, 2013</v>
      </c>
      <c r="E465" s="2" t="s">
        <v>42</v>
      </c>
      <c r="F465" s="2">
        <v>-10</v>
      </c>
      <c r="G465" s="2">
        <v>-82.5</v>
      </c>
      <c r="H465" s="2">
        <v>41</v>
      </c>
    </row>
    <row r="466" spans="1:8" ht="12.5">
      <c r="A466" s="2">
        <v>1.56</v>
      </c>
      <c r="B466" s="2">
        <v>0.23</v>
      </c>
      <c r="C466" s="2">
        <v>2</v>
      </c>
      <c r="D466" s="2" t="str">
        <f t="shared" si="126"/>
        <v>Grasse et al, 2013</v>
      </c>
      <c r="E466" s="2" t="s">
        <v>42</v>
      </c>
      <c r="F466" s="2">
        <v>-10</v>
      </c>
      <c r="G466" s="2">
        <v>-82.5</v>
      </c>
      <c r="H466" s="2">
        <v>60</v>
      </c>
    </row>
    <row r="467" spans="1:8" ht="12.5">
      <c r="A467" s="2">
        <v>1.58</v>
      </c>
      <c r="B467" s="2">
        <v>0.3</v>
      </c>
      <c r="C467" s="2">
        <v>2</v>
      </c>
      <c r="D467" s="2" t="str">
        <f t="shared" si="126"/>
        <v>Grasse et al, 2013</v>
      </c>
      <c r="E467" s="2" t="s">
        <v>42</v>
      </c>
      <c r="F467" s="2">
        <v>-10</v>
      </c>
      <c r="G467" s="2">
        <v>-82.5</v>
      </c>
      <c r="H467" s="2">
        <v>92</v>
      </c>
    </row>
    <row r="468" spans="1:8" ht="12.5">
      <c r="A468" s="2">
        <v>1.83</v>
      </c>
      <c r="B468" s="2">
        <v>0.22</v>
      </c>
      <c r="C468" s="2">
        <v>2</v>
      </c>
      <c r="D468" s="2" t="str">
        <f t="shared" si="126"/>
        <v>Grasse et al, 2013</v>
      </c>
      <c r="E468" s="2" t="s">
        <v>42</v>
      </c>
      <c r="F468" s="2">
        <v>-10</v>
      </c>
      <c r="G468" s="2">
        <v>-82.5</v>
      </c>
      <c r="H468" s="2">
        <v>201</v>
      </c>
    </row>
    <row r="469" spans="1:8" ht="12.5">
      <c r="A469" s="2">
        <v>1.47</v>
      </c>
      <c r="B469" s="2">
        <v>0.17</v>
      </c>
      <c r="C469" s="2">
        <v>2</v>
      </c>
      <c r="D469" s="2" t="str">
        <f t="shared" si="126"/>
        <v>Grasse et al, 2013</v>
      </c>
      <c r="E469" s="2" t="s">
        <v>42</v>
      </c>
      <c r="F469" s="2">
        <v>-10</v>
      </c>
      <c r="G469" s="2">
        <v>-82.5</v>
      </c>
      <c r="H469" s="2">
        <v>250</v>
      </c>
    </row>
    <row r="470" spans="1:8" ht="12.5">
      <c r="A470" s="2">
        <v>1.39</v>
      </c>
      <c r="B470" s="2">
        <v>0.06</v>
      </c>
      <c r="C470" s="2">
        <v>2</v>
      </c>
      <c r="D470" s="2" t="str">
        <f t="shared" si="126"/>
        <v>Grasse et al, 2013</v>
      </c>
      <c r="E470" s="2" t="s">
        <v>42</v>
      </c>
      <c r="F470" s="2">
        <v>-10</v>
      </c>
      <c r="G470" s="2">
        <v>-82.5</v>
      </c>
      <c r="H470" s="2">
        <v>328</v>
      </c>
    </row>
    <row r="471" spans="1:8" ht="12.5">
      <c r="A471" s="2">
        <v>1.39</v>
      </c>
      <c r="B471" s="2">
        <v>0.08</v>
      </c>
      <c r="C471" s="2">
        <v>2</v>
      </c>
      <c r="D471" s="2" t="str">
        <f t="shared" si="126"/>
        <v>Grasse et al, 2013</v>
      </c>
      <c r="E471" s="2" t="s">
        <v>42</v>
      </c>
      <c r="F471" s="2">
        <v>-10</v>
      </c>
      <c r="G471" s="2">
        <v>-82.5</v>
      </c>
      <c r="H471" s="2">
        <v>502</v>
      </c>
    </row>
    <row r="472" spans="1:8" ht="12.5">
      <c r="A472" s="2">
        <v>1.18</v>
      </c>
      <c r="B472" s="2">
        <v>0.11</v>
      </c>
      <c r="C472" s="2">
        <v>2</v>
      </c>
      <c r="D472" s="2" t="str">
        <f t="shared" si="126"/>
        <v>Grasse et al, 2013</v>
      </c>
      <c r="E472" s="2" t="s">
        <v>42</v>
      </c>
      <c r="F472" s="2">
        <v>-10</v>
      </c>
      <c r="G472" s="2">
        <v>-82.5</v>
      </c>
      <c r="H472" s="2">
        <v>999</v>
      </c>
    </row>
    <row r="473" spans="1:8" ht="12.5">
      <c r="A473" s="2">
        <v>0.92</v>
      </c>
      <c r="B473" s="2">
        <v>0.24</v>
      </c>
      <c r="C473" s="2">
        <v>2</v>
      </c>
      <c r="D473" s="2" t="str">
        <f t="shared" si="126"/>
        <v>Grasse et al, 2013</v>
      </c>
      <c r="E473" s="2" t="s">
        <v>42</v>
      </c>
      <c r="F473" s="2">
        <v>-10</v>
      </c>
      <c r="G473" s="2">
        <v>-82.5</v>
      </c>
      <c r="H473" s="2">
        <v>1802</v>
      </c>
    </row>
    <row r="474" spans="1:8" ht="12.5">
      <c r="A474" s="2">
        <v>2.96</v>
      </c>
      <c r="B474" s="2">
        <v>0.06</v>
      </c>
      <c r="C474" s="2">
        <v>2</v>
      </c>
      <c r="D474" s="2" t="str">
        <f t="shared" si="126"/>
        <v>Grasse et al, 2013</v>
      </c>
      <c r="E474" s="2" t="s">
        <v>42</v>
      </c>
      <c r="F474" s="2">
        <v>-12</v>
      </c>
      <c r="G474" s="2">
        <v>-81</v>
      </c>
      <c r="H474" s="2">
        <v>2</v>
      </c>
    </row>
    <row r="475" spans="1:8" ht="12.5">
      <c r="A475" s="2">
        <v>1.94</v>
      </c>
      <c r="B475" s="2">
        <v>0.32</v>
      </c>
      <c r="C475" s="2">
        <v>2</v>
      </c>
      <c r="D475" s="2" t="str">
        <f t="shared" si="126"/>
        <v>Grasse et al, 2013</v>
      </c>
      <c r="E475" s="2" t="s">
        <v>42</v>
      </c>
      <c r="F475" s="2">
        <v>-12</v>
      </c>
      <c r="G475" s="2">
        <v>-81</v>
      </c>
      <c r="H475" s="2">
        <v>30</v>
      </c>
    </row>
    <row r="476" spans="1:8" ht="12.5">
      <c r="A476" s="2">
        <v>1.48</v>
      </c>
      <c r="B476" s="2">
        <v>0.13</v>
      </c>
      <c r="C476" s="2">
        <v>2</v>
      </c>
      <c r="D476" s="2" t="str">
        <f t="shared" si="126"/>
        <v>Grasse et al, 2013</v>
      </c>
      <c r="E476" s="2" t="s">
        <v>42</v>
      </c>
      <c r="F476" s="2">
        <v>-12</v>
      </c>
      <c r="G476" s="2">
        <v>-81</v>
      </c>
      <c r="H476" s="2">
        <v>60</v>
      </c>
    </row>
    <row r="477" spans="1:8" ht="12.5">
      <c r="A477" s="2">
        <v>1.61</v>
      </c>
      <c r="B477" s="2">
        <v>0.12</v>
      </c>
      <c r="C477" s="2">
        <v>2</v>
      </c>
      <c r="D477" s="2" t="str">
        <f t="shared" si="126"/>
        <v>Grasse et al, 2013</v>
      </c>
      <c r="E477" s="2" t="s">
        <v>42</v>
      </c>
      <c r="F477" s="2">
        <v>-12</v>
      </c>
      <c r="G477" s="2">
        <v>-81</v>
      </c>
      <c r="H477" s="2">
        <v>70</v>
      </c>
    </row>
    <row r="478" spans="1:8" ht="12.5">
      <c r="A478" s="2">
        <v>1.42</v>
      </c>
      <c r="B478" s="2">
        <v>0.28000000000000003</v>
      </c>
      <c r="C478" s="2">
        <v>2</v>
      </c>
      <c r="D478" s="2" t="str">
        <f t="shared" si="126"/>
        <v>Grasse et al, 2013</v>
      </c>
      <c r="E478" s="2" t="s">
        <v>42</v>
      </c>
      <c r="F478" s="2">
        <v>-12</v>
      </c>
      <c r="G478" s="2">
        <v>-81</v>
      </c>
      <c r="H478" s="2">
        <v>100</v>
      </c>
    </row>
    <row r="479" spans="1:8" ht="12.5">
      <c r="A479" s="2">
        <v>1.39</v>
      </c>
      <c r="B479" s="2">
        <v>0.19</v>
      </c>
      <c r="C479" s="2">
        <v>2</v>
      </c>
      <c r="D479" s="2" t="str">
        <f t="shared" si="126"/>
        <v>Grasse et al, 2013</v>
      </c>
      <c r="E479" s="2" t="s">
        <v>42</v>
      </c>
      <c r="F479" s="2">
        <v>-12</v>
      </c>
      <c r="G479" s="2">
        <v>-81</v>
      </c>
      <c r="H479" s="2">
        <v>199</v>
      </c>
    </row>
    <row r="480" spans="1:8" ht="12.5">
      <c r="A480" s="2">
        <v>1.5</v>
      </c>
      <c r="B480" s="2">
        <v>0.17</v>
      </c>
      <c r="C480" s="2">
        <v>2</v>
      </c>
      <c r="D480" s="2" t="str">
        <f t="shared" si="126"/>
        <v>Grasse et al, 2013</v>
      </c>
      <c r="E480" s="2" t="s">
        <v>42</v>
      </c>
      <c r="F480" s="2">
        <v>-12</v>
      </c>
      <c r="G480" s="2">
        <v>-81</v>
      </c>
      <c r="H480" s="2">
        <v>499</v>
      </c>
    </row>
    <row r="481" spans="1:8" ht="12.5">
      <c r="A481" s="2">
        <v>1.06</v>
      </c>
      <c r="B481" s="2">
        <v>0.25</v>
      </c>
      <c r="C481" s="2">
        <v>2</v>
      </c>
      <c r="D481" s="2" t="str">
        <f t="shared" si="126"/>
        <v>Grasse et al, 2013</v>
      </c>
      <c r="E481" s="2" t="s">
        <v>42</v>
      </c>
      <c r="F481" s="2">
        <v>-12</v>
      </c>
      <c r="G481" s="2">
        <v>-81</v>
      </c>
      <c r="H481" s="2">
        <v>999</v>
      </c>
    </row>
    <row r="482" spans="1:8" ht="12.5">
      <c r="A482" s="2">
        <v>1.1100000000000001</v>
      </c>
      <c r="B482" s="2">
        <v>0.11</v>
      </c>
      <c r="C482" s="2">
        <v>2</v>
      </c>
      <c r="D482" s="2" t="str">
        <f t="shared" si="126"/>
        <v>Grasse et al, 2013</v>
      </c>
      <c r="E482" s="2" t="s">
        <v>42</v>
      </c>
      <c r="F482" s="2">
        <v>-12</v>
      </c>
      <c r="G482" s="2">
        <v>-81</v>
      </c>
      <c r="H482" s="2">
        <v>1499</v>
      </c>
    </row>
    <row r="483" spans="1:8" ht="12.5">
      <c r="A483" s="2">
        <v>1.1499999999999999</v>
      </c>
      <c r="B483" s="2">
        <v>0.17</v>
      </c>
      <c r="C483" s="2">
        <v>2</v>
      </c>
      <c r="D483" s="2" t="str">
        <f t="shared" si="126"/>
        <v>Grasse et al, 2013</v>
      </c>
      <c r="E483" s="2" t="s">
        <v>42</v>
      </c>
      <c r="F483" s="2">
        <v>-12</v>
      </c>
      <c r="G483" s="2">
        <v>-81</v>
      </c>
      <c r="H483" s="2">
        <v>1800</v>
      </c>
    </row>
    <row r="484" spans="1:8" ht="12.5">
      <c r="A484" s="2">
        <v>4.3600000000000003</v>
      </c>
      <c r="B484" s="2">
        <v>0.04</v>
      </c>
      <c r="C484" s="2">
        <v>2</v>
      </c>
      <c r="D484" s="2" t="str">
        <f t="shared" si="126"/>
        <v>Grasse et al, 2013</v>
      </c>
      <c r="E484" s="2" t="s">
        <v>42</v>
      </c>
      <c r="F484" s="2">
        <v>-14</v>
      </c>
      <c r="G484" s="2">
        <v>-85.5</v>
      </c>
      <c r="H484" s="2">
        <v>3</v>
      </c>
    </row>
    <row r="485" spans="1:8" ht="12.5">
      <c r="A485" s="2">
        <v>1.43</v>
      </c>
      <c r="B485" s="2">
        <v>0.18</v>
      </c>
      <c r="C485" s="2">
        <v>2</v>
      </c>
      <c r="D485" s="2" t="str">
        <f t="shared" si="126"/>
        <v>Grasse et al, 2013</v>
      </c>
      <c r="E485" s="2" t="s">
        <v>42</v>
      </c>
      <c r="F485" s="2">
        <v>-14</v>
      </c>
      <c r="G485" s="2">
        <v>-85.5</v>
      </c>
      <c r="H485" s="2">
        <v>50</v>
      </c>
    </row>
    <row r="486" spans="1:8" ht="12.5">
      <c r="A486" s="2">
        <v>1.96</v>
      </c>
      <c r="B486" s="2">
        <v>0.13</v>
      </c>
      <c r="C486" s="2">
        <v>2</v>
      </c>
      <c r="D486" s="2" t="str">
        <f t="shared" si="126"/>
        <v>Grasse et al, 2013</v>
      </c>
      <c r="E486" s="2" t="s">
        <v>42</v>
      </c>
      <c r="F486" s="2">
        <v>-14</v>
      </c>
      <c r="G486" s="2">
        <v>-85.5</v>
      </c>
      <c r="H486" s="2">
        <v>101</v>
      </c>
    </row>
    <row r="487" spans="1:8" ht="12.5">
      <c r="A487" s="2">
        <v>1.17</v>
      </c>
      <c r="B487" s="2">
        <v>0.23</v>
      </c>
      <c r="C487" s="2">
        <v>2</v>
      </c>
      <c r="D487" s="2" t="str">
        <f t="shared" si="126"/>
        <v>Grasse et al, 2013</v>
      </c>
      <c r="E487" s="2" t="s">
        <v>42</v>
      </c>
      <c r="F487" s="2">
        <v>-14</v>
      </c>
      <c r="G487" s="2">
        <v>-85.5</v>
      </c>
      <c r="H487" s="2">
        <v>150</v>
      </c>
    </row>
    <row r="488" spans="1:8" ht="12.5">
      <c r="A488" s="2">
        <v>1.22</v>
      </c>
      <c r="B488" s="2">
        <v>0.18</v>
      </c>
      <c r="C488" s="2">
        <v>2</v>
      </c>
      <c r="D488" s="2" t="str">
        <f t="shared" si="126"/>
        <v>Grasse et al, 2013</v>
      </c>
      <c r="E488" s="2" t="s">
        <v>42</v>
      </c>
      <c r="F488" s="2">
        <v>-14</v>
      </c>
      <c r="G488" s="2">
        <v>-85.5</v>
      </c>
      <c r="H488" s="2">
        <v>174</v>
      </c>
    </row>
    <row r="489" spans="1:8" ht="12.5">
      <c r="A489" s="2">
        <v>1.28</v>
      </c>
      <c r="B489" s="2">
        <v>0.05</v>
      </c>
      <c r="C489" s="2">
        <v>2</v>
      </c>
      <c r="D489" s="2" t="str">
        <f t="shared" si="126"/>
        <v>Grasse et al, 2013</v>
      </c>
      <c r="E489" s="2" t="s">
        <v>42</v>
      </c>
      <c r="F489" s="2">
        <v>-14</v>
      </c>
      <c r="G489" s="2">
        <v>-85.5</v>
      </c>
      <c r="H489" s="2">
        <v>1007</v>
      </c>
    </row>
    <row r="490" spans="1:8" ht="12.5">
      <c r="A490" s="2">
        <v>1.1299999999999999</v>
      </c>
      <c r="B490" s="2">
        <v>7.0000000000000007E-2</v>
      </c>
      <c r="C490" s="2">
        <v>2</v>
      </c>
      <c r="D490" s="2" t="str">
        <f t="shared" si="126"/>
        <v>Grasse et al, 2013</v>
      </c>
      <c r="E490" s="2" t="s">
        <v>42</v>
      </c>
      <c r="F490" s="2">
        <v>-14</v>
      </c>
      <c r="G490" s="2">
        <v>-85.5</v>
      </c>
      <c r="H490" s="2">
        <v>2003</v>
      </c>
    </row>
    <row r="491" spans="1:8" ht="12.5">
      <c r="A491" s="2">
        <v>1.1399999999999999</v>
      </c>
      <c r="B491" s="2">
        <v>0.23</v>
      </c>
      <c r="C491" s="2">
        <v>2</v>
      </c>
      <c r="D491" s="2" t="str">
        <f t="shared" si="126"/>
        <v>Grasse et al, 2013</v>
      </c>
      <c r="E491" s="2" t="s">
        <v>42</v>
      </c>
      <c r="F491" s="2">
        <v>-14</v>
      </c>
      <c r="G491" s="2">
        <v>-85.5</v>
      </c>
      <c r="H491" s="2">
        <v>3004</v>
      </c>
    </row>
    <row r="492" spans="1:8" ht="12.5">
      <c r="A492" s="2">
        <v>1.04</v>
      </c>
      <c r="B492" s="2">
        <v>0.24</v>
      </c>
      <c r="C492" s="2">
        <v>2</v>
      </c>
      <c r="D492" s="2" t="str">
        <f t="shared" si="126"/>
        <v>Grasse et al, 2013</v>
      </c>
      <c r="E492" s="2" t="s">
        <v>42</v>
      </c>
      <c r="F492" s="2">
        <v>-14</v>
      </c>
      <c r="G492" s="2">
        <v>-85.5</v>
      </c>
      <c r="H492" s="2">
        <v>4036</v>
      </c>
    </row>
    <row r="493" spans="1:8" ht="12.5">
      <c r="A493" s="2">
        <v>2.57</v>
      </c>
      <c r="B493" s="2">
        <v>0.17</v>
      </c>
      <c r="C493" s="2">
        <v>2</v>
      </c>
      <c r="D493" s="2" t="str">
        <f t="shared" si="126"/>
        <v>Grasse et al, 2013</v>
      </c>
      <c r="E493" s="2" t="s">
        <v>42</v>
      </c>
      <c r="F493" s="2">
        <v>-10</v>
      </c>
      <c r="G493" s="2">
        <v>-85.5</v>
      </c>
      <c r="H493" s="2">
        <v>3</v>
      </c>
    </row>
    <row r="494" spans="1:8" ht="12.5">
      <c r="A494" s="2">
        <v>2.0099999999999998</v>
      </c>
      <c r="B494" s="2">
        <v>0.1</v>
      </c>
      <c r="C494" s="2">
        <v>2</v>
      </c>
      <c r="D494" s="2" t="str">
        <f t="shared" si="126"/>
        <v>Grasse et al, 2013</v>
      </c>
      <c r="E494" s="2" t="s">
        <v>42</v>
      </c>
      <c r="F494" s="2">
        <v>-10</v>
      </c>
      <c r="G494" s="2">
        <v>-85.5</v>
      </c>
      <c r="H494" s="2">
        <v>50</v>
      </c>
    </row>
    <row r="495" spans="1:8" ht="12.5">
      <c r="A495" s="2">
        <v>1.87</v>
      </c>
      <c r="B495" s="2">
        <v>0.08</v>
      </c>
      <c r="C495" s="2">
        <v>2</v>
      </c>
      <c r="D495" s="2" t="str">
        <f t="shared" si="126"/>
        <v>Grasse et al, 2013</v>
      </c>
      <c r="E495" s="2" t="s">
        <v>42</v>
      </c>
      <c r="F495" s="2">
        <v>-10</v>
      </c>
      <c r="G495" s="2">
        <v>-85.5</v>
      </c>
      <c r="H495" s="2">
        <v>101</v>
      </c>
    </row>
    <row r="496" spans="1:8" ht="12.5">
      <c r="A496" s="2">
        <v>1.88</v>
      </c>
      <c r="B496" s="2">
        <v>0.17</v>
      </c>
      <c r="C496" s="2">
        <v>2</v>
      </c>
      <c r="D496" s="2" t="str">
        <f t="shared" si="126"/>
        <v>Grasse et al, 2013</v>
      </c>
      <c r="E496" s="2" t="s">
        <v>42</v>
      </c>
      <c r="F496" s="2">
        <v>-10</v>
      </c>
      <c r="G496" s="2">
        <v>-85.5</v>
      </c>
      <c r="H496" s="2">
        <v>152</v>
      </c>
    </row>
    <row r="497" spans="1:8" ht="12.5">
      <c r="A497" s="2">
        <v>1.77</v>
      </c>
      <c r="B497" s="2">
        <v>0.1</v>
      </c>
      <c r="C497" s="2">
        <v>2</v>
      </c>
      <c r="D497" s="2" t="str">
        <f t="shared" si="126"/>
        <v>Grasse et al, 2013</v>
      </c>
      <c r="E497" s="2" t="s">
        <v>42</v>
      </c>
      <c r="F497" s="2">
        <v>-10</v>
      </c>
      <c r="G497" s="2">
        <v>-85.5</v>
      </c>
      <c r="H497" s="2">
        <v>502</v>
      </c>
    </row>
    <row r="498" spans="1:8" ht="12.5">
      <c r="A498" s="2">
        <v>1.37</v>
      </c>
      <c r="B498" s="2">
        <v>0.32</v>
      </c>
      <c r="C498" s="2">
        <v>2</v>
      </c>
      <c r="D498" s="2" t="str">
        <f t="shared" si="126"/>
        <v>Grasse et al, 2013</v>
      </c>
      <c r="E498" s="2" t="s">
        <v>42</v>
      </c>
      <c r="F498" s="2">
        <v>-10</v>
      </c>
      <c r="G498" s="2">
        <v>-85.5</v>
      </c>
      <c r="H498" s="2">
        <v>1503</v>
      </c>
    </row>
    <row r="499" spans="1:8" ht="12.5">
      <c r="A499" s="2">
        <v>2.3199999999999998</v>
      </c>
      <c r="B499" s="2">
        <v>0.19</v>
      </c>
      <c r="C499" s="2">
        <v>2</v>
      </c>
      <c r="D499" s="2" t="str">
        <f t="shared" si="126"/>
        <v>Grasse et al, 2013</v>
      </c>
      <c r="E499" s="2" t="s">
        <v>42</v>
      </c>
      <c r="F499" s="2">
        <v>-3.58</v>
      </c>
      <c r="G499" s="2">
        <v>-82</v>
      </c>
      <c r="H499" s="2">
        <v>2</v>
      </c>
    </row>
    <row r="500" spans="1:8" ht="12.5">
      <c r="A500" s="2">
        <v>1.72</v>
      </c>
      <c r="B500" s="2">
        <v>0.22</v>
      </c>
      <c r="C500" s="2">
        <v>2</v>
      </c>
      <c r="D500" s="2" t="str">
        <f t="shared" si="126"/>
        <v>Grasse et al, 2013</v>
      </c>
      <c r="E500" s="2" t="s">
        <v>42</v>
      </c>
      <c r="F500" s="2">
        <v>-3.58</v>
      </c>
      <c r="G500" s="2">
        <v>-82</v>
      </c>
      <c r="H500" s="2">
        <v>31</v>
      </c>
    </row>
    <row r="501" spans="1:8" ht="12.5">
      <c r="A501" s="2">
        <v>1.42</v>
      </c>
      <c r="B501" s="2">
        <v>0.23</v>
      </c>
      <c r="C501" s="2">
        <v>2</v>
      </c>
      <c r="D501" s="2" t="str">
        <f t="shared" si="126"/>
        <v>Grasse et al, 2013</v>
      </c>
      <c r="E501" s="2" t="s">
        <v>42</v>
      </c>
      <c r="F501" s="2">
        <v>-3.58</v>
      </c>
      <c r="G501" s="2">
        <v>-82</v>
      </c>
      <c r="H501" s="2">
        <v>75</v>
      </c>
    </row>
    <row r="502" spans="1:8" ht="12.5">
      <c r="A502" s="2">
        <v>1.75</v>
      </c>
      <c r="B502" s="2">
        <v>0.22</v>
      </c>
      <c r="C502" s="2">
        <v>2</v>
      </c>
      <c r="D502" s="2" t="str">
        <f t="shared" si="126"/>
        <v>Grasse et al, 2013</v>
      </c>
      <c r="E502" s="2" t="s">
        <v>42</v>
      </c>
      <c r="F502" s="2">
        <v>-3.58</v>
      </c>
      <c r="G502" s="2">
        <v>-82</v>
      </c>
      <c r="H502" s="2">
        <v>100</v>
      </c>
    </row>
    <row r="503" spans="1:8" ht="12.5">
      <c r="A503" s="2">
        <v>1.42</v>
      </c>
      <c r="B503" s="2">
        <v>0.23</v>
      </c>
      <c r="C503" s="2">
        <v>2</v>
      </c>
      <c r="D503" s="2" t="str">
        <f t="shared" si="126"/>
        <v>Grasse et al, 2013</v>
      </c>
      <c r="E503" s="2" t="s">
        <v>42</v>
      </c>
      <c r="F503" s="2">
        <v>-3.58</v>
      </c>
      <c r="G503" s="2">
        <v>-82</v>
      </c>
      <c r="H503" s="2">
        <v>151</v>
      </c>
    </row>
    <row r="504" spans="1:8" ht="12.5">
      <c r="A504" s="2">
        <v>1.52</v>
      </c>
      <c r="B504" s="2">
        <v>0.05</v>
      </c>
      <c r="C504" s="2">
        <v>2</v>
      </c>
      <c r="D504" s="2" t="str">
        <f t="shared" si="126"/>
        <v>Grasse et al, 2013</v>
      </c>
      <c r="E504" s="2" t="s">
        <v>42</v>
      </c>
      <c r="F504" s="2">
        <v>-3.58</v>
      </c>
      <c r="G504" s="2">
        <v>-82</v>
      </c>
      <c r="H504" s="2">
        <v>401</v>
      </c>
    </row>
    <row r="505" spans="1:8" ht="12.5">
      <c r="A505" s="2">
        <v>1.04</v>
      </c>
      <c r="B505" s="2">
        <v>0.01</v>
      </c>
      <c r="C505" s="2">
        <v>2</v>
      </c>
      <c r="D505" s="2" t="str">
        <f t="shared" si="126"/>
        <v>Grasse et al, 2013</v>
      </c>
      <c r="E505" s="2" t="s">
        <v>42</v>
      </c>
      <c r="F505" s="2">
        <v>-3.58</v>
      </c>
      <c r="G505" s="2">
        <v>-82</v>
      </c>
      <c r="H505" s="2">
        <v>1501</v>
      </c>
    </row>
    <row r="506" spans="1:8" ht="12.5">
      <c r="A506" s="2">
        <v>1.1599999999999999</v>
      </c>
      <c r="B506" s="2">
        <v>0.04</v>
      </c>
      <c r="C506" s="2">
        <v>2</v>
      </c>
      <c r="D506" s="2" t="str">
        <f t="shared" si="126"/>
        <v>Grasse et al, 2013</v>
      </c>
      <c r="E506" s="2" t="s">
        <v>42</v>
      </c>
      <c r="F506" s="2">
        <v>-3.58</v>
      </c>
      <c r="G506" s="2">
        <v>-82</v>
      </c>
      <c r="H506" s="2">
        <v>2501</v>
      </c>
    </row>
    <row r="507" spans="1:8" ht="12.5">
      <c r="A507" s="2">
        <v>1.1299999999999999</v>
      </c>
      <c r="B507" s="2">
        <v>0.14000000000000001</v>
      </c>
      <c r="C507" s="2">
        <v>2</v>
      </c>
      <c r="D507" s="2" t="str">
        <f t="shared" si="126"/>
        <v>Grasse et al, 2013</v>
      </c>
      <c r="E507" s="2" t="s">
        <v>42</v>
      </c>
      <c r="F507" s="2">
        <v>-3.58</v>
      </c>
      <c r="G507" s="2">
        <v>-82</v>
      </c>
      <c r="H507" s="2">
        <v>3501</v>
      </c>
    </row>
    <row r="508" spans="1:8" ht="12.5">
      <c r="A508" s="2">
        <v>2.19</v>
      </c>
      <c r="B508" s="2">
        <v>0.26</v>
      </c>
      <c r="C508" s="2">
        <v>2</v>
      </c>
      <c r="D508" s="2" t="str">
        <f t="shared" si="126"/>
        <v>Grasse et al, 2013</v>
      </c>
      <c r="E508" s="2" t="s">
        <v>42</v>
      </c>
      <c r="F508" s="2">
        <v>-6</v>
      </c>
      <c r="G508" s="2">
        <v>-85.83</v>
      </c>
      <c r="H508" s="2">
        <v>2</v>
      </c>
    </row>
    <row r="509" spans="1:8" ht="12.5">
      <c r="A509" s="2">
        <v>1.69</v>
      </c>
      <c r="B509" s="2">
        <v>0.32</v>
      </c>
      <c r="C509" s="2">
        <v>2</v>
      </c>
      <c r="D509" s="2" t="str">
        <f t="shared" si="126"/>
        <v>Grasse et al, 2013</v>
      </c>
      <c r="E509" s="2" t="s">
        <v>42</v>
      </c>
      <c r="F509" s="2">
        <v>-6</v>
      </c>
      <c r="G509" s="2">
        <v>-85.83</v>
      </c>
      <c r="H509" s="2">
        <v>51</v>
      </c>
    </row>
    <row r="510" spans="1:8" ht="12.5">
      <c r="A510" s="2">
        <v>1.61</v>
      </c>
      <c r="B510" s="2">
        <v>0.13</v>
      </c>
      <c r="C510" s="2">
        <v>2</v>
      </c>
      <c r="D510" s="2" t="str">
        <f t="shared" si="126"/>
        <v>Grasse et al, 2013</v>
      </c>
      <c r="E510" s="2" t="s">
        <v>42</v>
      </c>
      <c r="F510" s="2">
        <v>-6</v>
      </c>
      <c r="G510" s="2">
        <v>-85.83</v>
      </c>
      <c r="H510" s="2">
        <v>100</v>
      </c>
    </row>
    <row r="511" spans="1:8" ht="12.5">
      <c r="A511" s="2">
        <v>1.58</v>
      </c>
      <c r="B511" s="2">
        <v>0.16</v>
      </c>
      <c r="C511" s="2">
        <v>2</v>
      </c>
      <c r="D511" s="2" t="str">
        <f t="shared" si="126"/>
        <v>Grasse et al, 2013</v>
      </c>
      <c r="E511" s="2" t="s">
        <v>42</v>
      </c>
      <c r="F511" s="2">
        <v>-6</v>
      </c>
      <c r="G511" s="2">
        <v>-85.83</v>
      </c>
      <c r="H511" s="2">
        <v>199</v>
      </c>
    </row>
    <row r="512" spans="1:8" ht="12.5">
      <c r="A512" s="2">
        <v>1.26</v>
      </c>
      <c r="B512" s="2">
        <v>0.04</v>
      </c>
      <c r="C512" s="2">
        <v>2</v>
      </c>
      <c r="D512" s="2" t="str">
        <f t="shared" si="126"/>
        <v>Grasse et al, 2013</v>
      </c>
      <c r="E512" s="2" t="s">
        <v>42</v>
      </c>
      <c r="F512" s="2">
        <v>-6</v>
      </c>
      <c r="G512" s="2">
        <v>-85.83</v>
      </c>
      <c r="H512" s="2">
        <v>400</v>
      </c>
    </row>
    <row r="513" spans="1:8" ht="12.5">
      <c r="A513" s="2">
        <v>1.41</v>
      </c>
      <c r="B513" s="2">
        <v>0.12</v>
      </c>
      <c r="C513" s="2">
        <v>2</v>
      </c>
      <c r="D513" s="2" t="str">
        <f t="shared" si="126"/>
        <v>Grasse et al, 2013</v>
      </c>
      <c r="E513" s="2" t="s">
        <v>42</v>
      </c>
      <c r="F513" s="2">
        <v>-6</v>
      </c>
      <c r="G513" s="2">
        <v>-85.83</v>
      </c>
      <c r="H513" s="2">
        <v>751</v>
      </c>
    </row>
    <row r="514" spans="1:8" ht="12.5">
      <c r="A514" s="2">
        <v>1.23</v>
      </c>
      <c r="B514" s="2">
        <v>0.18</v>
      </c>
      <c r="C514" s="2">
        <v>2</v>
      </c>
      <c r="D514" s="2" t="str">
        <f t="shared" si="126"/>
        <v>Grasse et al, 2013</v>
      </c>
      <c r="E514" s="2" t="s">
        <v>42</v>
      </c>
      <c r="F514" s="2">
        <v>-6</v>
      </c>
      <c r="G514" s="2">
        <v>-85.83</v>
      </c>
      <c r="H514" s="2">
        <v>4002</v>
      </c>
    </row>
    <row r="515" spans="1:8" ht="12.5">
      <c r="A515" s="2">
        <v>2.39</v>
      </c>
      <c r="B515" s="2">
        <v>0.24</v>
      </c>
      <c r="C515" s="2">
        <v>2</v>
      </c>
      <c r="D515" s="2" t="s">
        <v>41</v>
      </c>
      <c r="E515" s="2" t="s">
        <v>42</v>
      </c>
      <c r="F515" s="2">
        <v>0</v>
      </c>
      <c r="G515" s="2">
        <v>-85.5</v>
      </c>
      <c r="H515" s="2">
        <v>3</v>
      </c>
    </row>
    <row r="516" spans="1:8" ht="12.5">
      <c r="A516" s="2">
        <v>1.8</v>
      </c>
      <c r="B516" s="2">
        <v>0.13</v>
      </c>
      <c r="C516" s="2">
        <v>2</v>
      </c>
      <c r="D516" s="2" t="str">
        <f t="shared" ref="D516:D524" si="127">D515</f>
        <v>Grasse et al, 2013</v>
      </c>
      <c r="E516" s="2" t="s">
        <v>42</v>
      </c>
      <c r="F516" s="2">
        <v>0</v>
      </c>
      <c r="G516" s="2">
        <v>-85.5</v>
      </c>
      <c r="H516" s="2">
        <v>20</v>
      </c>
    </row>
    <row r="517" spans="1:8" ht="12.5">
      <c r="A517" s="2">
        <v>1.57</v>
      </c>
      <c r="B517" s="2">
        <v>0.09</v>
      </c>
      <c r="C517" s="2">
        <v>2</v>
      </c>
      <c r="D517" s="2" t="str">
        <f t="shared" si="127"/>
        <v>Grasse et al, 2013</v>
      </c>
      <c r="E517" s="2" t="s">
        <v>42</v>
      </c>
      <c r="F517" s="2">
        <v>0</v>
      </c>
      <c r="G517" s="2">
        <v>-85.5</v>
      </c>
      <c r="H517" s="2">
        <v>51</v>
      </c>
    </row>
    <row r="518" spans="1:8" ht="12.5">
      <c r="A518" s="2">
        <v>1.47</v>
      </c>
      <c r="B518" s="2">
        <v>0.24</v>
      </c>
      <c r="C518" s="2">
        <v>2</v>
      </c>
      <c r="D518" s="2" t="str">
        <f t="shared" si="127"/>
        <v>Grasse et al, 2013</v>
      </c>
      <c r="E518" s="2" t="s">
        <v>42</v>
      </c>
      <c r="F518" s="2">
        <v>0</v>
      </c>
      <c r="G518" s="2">
        <v>-85.5</v>
      </c>
      <c r="H518" s="2">
        <v>90</v>
      </c>
    </row>
    <row r="519" spans="1:8" ht="12.5">
      <c r="A519" s="2">
        <v>1.62</v>
      </c>
      <c r="B519" s="2">
        <v>0.2</v>
      </c>
      <c r="C519" s="2">
        <v>2</v>
      </c>
      <c r="D519" s="2" t="str">
        <f t="shared" si="127"/>
        <v>Grasse et al, 2013</v>
      </c>
      <c r="E519" s="2" t="s">
        <v>42</v>
      </c>
      <c r="F519" s="2">
        <v>0</v>
      </c>
      <c r="G519" s="2">
        <v>-85.5</v>
      </c>
      <c r="H519" s="2">
        <v>150</v>
      </c>
    </row>
    <row r="520" spans="1:8" ht="12.5">
      <c r="A520" s="2">
        <v>1.58</v>
      </c>
      <c r="B520" s="2">
        <v>0.15</v>
      </c>
      <c r="C520" s="2">
        <v>2</v>
      </c>
      <c r="D520" s="2" t="str">
        <f t="shared" si="127"/>
        <v>Grasse et al, 2013</v>
      </c>
      <c r="E520" s="2" t="s">
        <v>42</v>
      </c>
      <c r="F520" s="2">
        <v>0</v>
      </c>
      <c r="G520" s="2">
        <v>-85.5</v>
      </c>
      <c r="H520" s="2">
        <v>199</v>
      </c>
    </row>
    <row r="521" spans="1:8" ht="12.5">
      <c r="A521" s="2">
        <v>1.65</v>
      </c>
      <c r="B521" s="2">
        <v>0.02</v>
      </c>
      <c r="C521" s="2">
        <v>2</v>
      </c>
      <c r="D521" s="2" t="str">
        <f t="shared" si="127"/>
        <v>Grasse et al, 2013</v>
      </c>
      <c r="E521" s="2" t="s">
        <v>42</v>
      </c>
      <c r="F521" s="2">
        <v>0</v>
      </c>
      <c r="G521" s="2">
        <v>-85.5</v>
      </c>
      <c r="H521" s="2">
        <v>398</v>
      </c>
    </row>
    <row r="522" spans="1:8" ht="12.5">
      <c r="A522" s="2">
        <v>1.3</v>
      </c>
      <c r="B522" s="2">
        <v>0.1</v>
      </c>
      <c r="C522" s="2">
        <v>2</v>
      </c>
      <c r="D522" s="2" t="str">
        <f t="shared" si="127"/>
        <v>Grasse et al, 2013</v>
      </c>
      <c r="E522" s="2" t="s">
        <v>42</v>
      </c>
      <c r="F522" s="2">
        <v>0</v>
      </c>
      <c r="G522" s="2">
        <v>-85.5</v>
      </c>
      <c r="H522" s="2">
        <v>598</v>
      </c>
    </row>
    <row r="523" spans="1:8" ht="12.5">
      <c r="A523" s="2">
        <v>1.24</v>
      </c>
      <c r="B523" s="2">
        <v>0.24</v>
      </c>
      <c r="C523" s="2">
        <v>2</v>
      </c>
      <c r="D523" s="2" t="str">
        <f t="shared" si="127"/>
        <v>Grasse et al, 2013</v>
      </c>
      <c r="E523" s="2" t="s">
        <v>42</v>
      </c>
      <c r="F523" s="2">
        <v>0</v>
      </c>
      <c r="G523" s="2">
        <v>-85.5</v>
      </c>
      <c r="H523" s="2">
        <v>999</v>
      </c>
    </row>
    <row r="524" spans="1:8" ht="12.5">
      <c r="A524" s="2">
        <v>1.23</v>
      </c>
      <c r="B524" s="2">
        <v>0.14000000000000001</v>
      </c>
      <c r="C524" s="2">
        <v>2</v>
      </c>
      <c r="D524" s="2" t="str">
        <f t="shared" si="127"/>
        <v>Grasse et al, 2013</v>
      </c>
      <c r="E524" s="2" t="s">
        <v>42</v>
      </c>
      <c r="F524" s="2">
        <v>0</v>
      </c>
      <c r="G524" s="2">
        <v>-85.5</v>
      </c>
      <c r="H524" s="2">
        <v>2500</v>
      </c>
    </row>
    <row r="525" spans="1:8" ht="12.5">
      <c r="A525" s="16">
        <v>2</v>
      </c>
      <c r="B525" s="2">
        <v>0.2</v>
      </c>
      <c r="C525" s="2">
        <v>2</v>
      </c>
      <c r="D525" s="2" t="s">
        <v>43</v>
      </c>
      <c r="E525" s="2" t="s">
        <v>42</v>
      </c>
      <c r="F525" s="2">
        <v>-10</v>
      </c>
      <c r="G525" s="2">
        <v>-78.38</v>
      </c>
      <c r="H525" s="16">
        <v>2</v>
      </c>
    </row>
    <row r="526" spans="1:8" ht="12.5">
      <c r="A526" s="16">
        <v>1.5</v>
      </c>
      <c r="B526" s="2">
        <v>0.2</v>
      </c>
      <c r="C526" s="2">
        <f t="shared" ref="C526:C639" si="128">C525</f>
        <v>2</v>
      </c>
      <c r="D526" s="2" t="s">
        <v>43</v>
      </c>
      <c r="E526" s="2" t="s">
        <v>42</v>
      </c>
      <c r="F526" s="2">
        <v>-10</v>
      </c>
      <c r="G526" s="2">
        <v>-78.38</v>
      </c>
      <c r="H526" s="16">
        <v>30</v>
      </c>
    </row>
    <row r="527" spans="1:8" ht="12.5">
      <c r="A527" s="16">
        <v>1.3</v>
      </c>
      <c r="B527" s="2">
        <v>0.2</v>
      </c>
      <c r="C527" s="2">
        <f t="shared" si="128"/>
        <v>2</v>
      </c>
      <c r="D527" s="2" t="s">
        <v>43</v>
      </c>
      <c r="E527" s="2" t="s">
        <v>42</v>
      </c>
      <c r="F527" s="2">
        <v>-10</v>
      </c>
      <c r="G527" s="2">
        <v>-78.38</v>
      </c>
      <c r="H527" s="16">
        <v>60</v>
      </c>
    </row>
    <row r="528" spans="1:8" ht="12.5">
      <c r="A528" s="16">
        <v>1.2</v>
      </c>
      <c r="B528" s="2">
        <v>0.2</v>
      </c>
      <c r="C528" s="2">
        <f t="shared" si="128"/>
        <v>2</v>
      </c>
      <c r="D528" s="2" t="s">
        <v>43</v>
      </c>
      <c r="E528" s="2" t="s">
        <v>42</v>
      </c>
      <c r="F528" s="2">
        <v>-10</v>
      </c>
      <c r="G528" s="2">
        <v>-78.38</v>
      </c>
      <c r="H528" s="16">
        <v>90</v>
      </c>
    </row>
    <row r="529" spans="1:8" ht="12.5">
      <c r="A529" s="17">
        <v>1.1000000000000001</v>
      </c>
      <c r="B529" s="2">
        <v>0.2</v>
      </c>
      <c r="C529" s="2">
        <f t="shared" si="128"/>
        <v>2</v>
      </c>
      <c r="D529" s="2" t="s">
        <v>43</v>
      </c>
      <c r="E529" s="2" t="s">
        <v>42</v>
      </c>
      <c r="F529" s="2">
        <v>-10</v>
      </c>
      <c r="G529" s="2">
        <v>-78.38</v>
      </c>
      <c r="H529" s="17">
        <v>109</v>
      </c>
    </row>
    <row r="530" spans="1:8" ht="12.5">
      <c r="A530" s="16">
        <v>2.2000000000000002</v>
      </c>
      <c r="B530" s="2">
        <v>0.2</v>
      </c>
      <c r="C530" s="2">
        <f t="shared" si="128"/>
        <v>2</v>
      </c>
      <c r="D530" s="2" t="s">
        <v>43</v>
      </c>
      <c r="E530" s="2" t="s">
        <v>42</v>
      </c>
      <c r="F530" s="2">
        <v>-10</v>
      </c>
      <c r="G530" s="2">
        <v>-78.63</v>
      </c>
      <c r="H530" s="16">
        <v>2</v>
      </c>
    </row>
    <row r="531" spans="1:8" ht="12.5">
      <c r="A531" s="16">
        <v>2.1</v>
      </c>
      <c r="B531" s="2">
        <v>0.2</v>
      </c>
      <c r="C531" s="2">
        <f t="shared" si="128"/>
        <v>2</v>
      </c>
      <c r="D531" s="2" t="s">
        <v>43</v>
      </c>
      <c r="E531" s="2" t="s">
        <v>42</v>
      </c>
      <c r="F531" s="2">
        <v>-10</v>
      </c>
      <c r="G531" s="2">
        <v>-78.63</v>
      </c>
      <c r="H531" s="16">
        <v>11</v>
      </c>
    </row>
    <row r="532" spans="1:8" ht="12.5">
      <c r="A532" s="16">
        <v>2.5</v>
      </c>
      <c r="B532" s="2">
        <v>0.2</v>
      </c>
      <c r="C532" s="2">
        <f t="shared" si="128"/>
        <v>2</v>
      </c>
      <c r="D532" s="2" t="s">
        <v>43</v>
      </c>
      <c r="E532" s="2" t="s">
        <v>42</v>
      </c>
      <c r="F532" s="2">
        <v>-10</v>
      </c>
      <c r="G532" s="2">
        <v>-78.63</v>
      </c>
      <c r="H532" s="16">
        <v>19</v>
      </c>
    </row>
    <row r="533" spans="1:8" ht="12.5">
      <c r="A533" s="16">
        <v>2.8</v>
      </c>
      <c r="B533" s="2">
        <v>0.2</v>
      </c>
      <c r="C533" s="2">
        <f t="shared" si="128"/>
        <v>2</v>
      </c>
      <c r="D533" s="2" t="s">
        <v>43</v>
      </c>
      <c r="E533" s="2" t="s">
        <v>42</v>
      </c>
      <c r="F533" s="2">
        <v>-10</v>
      </c>
      <c r="G533" s="2">
        <v>-78.63</v>
      </c>
      <c r="H533" s="16">
        <v>30</v>
      </c>
    </row>
    <row r="534" spans="1:8" ht="12.5">
      <c r="A534" s="16">
        <v>2.2000000000000002</v>
      </c>
      <c r="B534" s="2">
        <v>0.2</v>
      </c>
      <c r="C534" s="2">
        <f t="shared" si="128"/>
        <v>2</v>
      </c>
      <c r="D534" s="2" t="s">
        <v>43</v>
      </c>
      <c r="E534" s="2" t="s">
        <v>42</v>
      </c>
      <c r="F534" s="2">
        <v>-10</v>
      </c>
      <c r="G534" s="2">
        <v>-78.63</v>
      </c>
      <c r="H534" s="16">
        <v>40</v>
      </c>
    </row>
    <row r="535" spans="1:8" ht="12.5">
      <c r="A535" s="16">
        <v>2.1</v>
      </c>
      <c r="B535" s="2">
        <v>0.2</v>
      </c>
      <c r="C535" s="2">
        <f t="shared" si="128"/>
        <v>2</v>
      </c>
      <c r="D535" s="2" t="s">
        <v>43</v>
      </c>
      <c r="E535" s="2" t="s">
        <v>42</v>
      </c>
      <c r="F535" s="2">
        <v>-10</v>
      </c>
      <c r="G535" s="2">
        <v>-78.63</v>
      </c>
      <c r="H535" s="16">
        <v>50</v>
      </c>
    </row>
    <row r="536" spans="1:8" ht="12.5">
      <c r="A536" s="16">
        <v>1.5</v>
      </c>
      <c r="B536" s="2">
        <v>0.2</v>
      </c>
      <c r="C536" s="2">
        <f t="shared" si="128"/>
        <v>2</v>
      </c>
      <c r="D536" s="2" t="s">
        <v>43</v>
      </c>
      <c r="E536" s="2" t="s">
        <v>42</v>
      </c>
      <c r="F536" s="2">
        <v>-10</v>
      </c>
      <c r="G536" s="2">
        <v>-78.63</v>
      </c>
      <c r="H536" s="16">
        <v>70</v>
      </c>
    </row>
    <row r="537" spans="1:8" ht="12.5">
      <c r="A537" s="16">
        <v>1.8</v>
      </c>
      <c r="B537" s="2">
        <v>0.2</v>
      </c>
      <c r="C537" s="2">
        <f t="shared" si="128"/>
        <v>2</v>
      </c>
      <c r="D537" s="2" t="s">
        <v>43</v>
      </c>
      <c r="E537" s="2" t="s">
        <v>42</v>
      </c>
      <c r="F537" s="2">
        <v>-10</v>
      </c>
      <c r="G537" s="2">
        <v>-78.63</v>
      </c>
      <c r="H537" s="16">
        <v>110</v>
      </c>
    </row>
    <row r="538" spans="1:8" ht="12.5">
      <c r="A538" s="16">
        <v>1.4</v>
      </c>
      <c r="B538" s="2">
        <v>0.2</v>
      </c>
      <c r="C538" s="2">
        <f t="shared" si="128"/>
        <v>2</v>
      </c>
      <c r="D538" s="2" t="s">
        <v>43</v>
      </c>
      <c r="E538" s="2" t="s">
        <v>42</v>
      </c>
      <c r="F538" s="2">
        <v>-10</v>
      </c>
      <c r="G538" s="2">
        <v>-78.63</v>
      </c>
      <c r="H538" s="16">
        <v>139</v>
      </c>
    </row>
    <row r="539" spans="1:8" ht="12.5">
      <c r="A539" s="17">
        <v>1.5</v>
      </c>
      <c r="B539" s="2">
        <v>0.2</v>
      </c>
      <c r="C539" s="2">
        <f t="shared" si="128"/>
        <v>2</v>
      </c>
      <c r="D539" s="2" t="s">
        <v>43</v>
      </c>
      <c r="E539" s="2" t="s">
        <v>42</v>
      </c>
      <c r="F539" s="2">
        <v>-10</v>
      </c>
      <c r="G539" s="2">
        <v>-78.63</v>
      </c>
      <c r="H539" s="17">
        <v>150</v>
      </c>
    </row>
    <row r="540" spans="1:8" ht="12.5">
      <c r="A540" s="16">
        <v>2.1</v>
      </c>
      <c r="B540" s="2">
        <v>0.2</v>
      </c>
      <c r="C540" s="2">
        <f t="shared" si="128"/>
        <v>2</v>
      </c>
      <c r="D540" s="2" t="s">
        <v>43</v>
      </c>
      <c r="E540" s="2" t="s">
        <v>42</v>
      </c>
      <c r="F540" s="2">
        <v>-10</v>
      </c>
      <c r="G540" s="2">
        <v>-78.8</v>
      </c>
      <c r="H540" s="16">
        <v>2</v>
      </c>
    </row>
    <row r="541" spans="1:8" ht="12.5">
      <c r="A541" s="16">
        <v>2.2000000000000002</v>
      </c>
      <c r="B541" s="2">
        <v>0.2</v>
      </c>
      <c r="C541" s="2">
        <f t="shared" si="128"/>
        <v>2</v>
      </c>
      <c r="D541" s="2" t="s">
        <v>43</v>
      </c>
      <c r="E541" s="2" t="s">
        <v>42</v>
      </c>
      <c r="F541" s="2">
        <v>-10</v>
      </c>
      <c r="G541" s="2">
        <v>-78.8</v>
      </c>
      <c r="H541" s="16">
        <v>10</v>
      </c>
    </row>
    <row r="542" spans="1:8" ht="12.5">
      <c r="A542" s="16">
        <v>2</v>
      </c>
      <c r="B542" s="2">
        <v>0.2</v>
      </c>
      <c r="C542" s="2">
        <f t="shared" si="128"/>
        <v>2</v>
      </c>
      <c r="D542" s="2" t="s">
        <v>43</v>
      </c>
      <c r="E542" s="2" t="s">
        <v>42</v>
      </c>
      <c r="F542" s="2">
        <v>-10</v>
      </c>
      <c r="G542" s="2">
        <v>-78.8</v>
      </c>
      <c r="H542" s="16">
        <v>20</v>
      </c>
    </row>
    <row r="543" spans="1:8" ht="12.5">
      <c r="A543" s="16">
        <v>2.4</v>
      </c>
      <c r="B543" s="2">
        <v>0.2</v>
      </c>
      <c r="C543" s="2">
        <f t="shared" si="128"/>
        <v>2</v>
      </c>
      <c r="D543" s="2" t="s">
        <v>43</v>
      </c>
      <c r="E543" s="2" t="s">
        <v>42</v>
      </c>
      <c r="F543" s="2">
        <v>-10</v>
      </c>
      <c r="G543" s="2">
        <v>-78.8</v>
      </c>
      <c r="H543" s="16">
        <v>29</v>
      </c>
    </row>
    <row r="544" spans="1:8" ht="12.5">
      <c r="A544" s="16">
        <v>1.8</v>
      </c>
      <c r="B544" s="2">
        <v>0.2</v>
      </c>
      <c r="C544" s="2">
        <f t="shared" si="128"/>
        <v>2</v>
      </c>
      <c r="D544" s="2" t="s">
        <v>43</v>
      </c>
      <c r="E544" s="2" t="s">
        <v>42</v>
      </c>
      <c r="F544" s="2">
        <v>-10</v>
      </c>
      <c r="G544" s="2">
        <v>-78.8</v>
      </c>
      <c r="H544" s="16">
        <v>60</v>
      </c>
    </row>
    <row r="545" spans="1:8" ht="12.5">
      <c r="A545" s="16">
        <v>1.4</v>
      </c>
      <c r="B545" s="2">
        <v>0.2</v>
      </c>
      <c r="C545" s="2">
        <f t="shared" si="128"/>
        <v>2</v>
      </c>
      <c r="D545" s="2" t="s">
        <v>43</v>
      </c>
      <c r="E545" s="2" t="s">
        <v>42</v>
      </c>
      <c r="F545" s="2">
        <v>-10</v>
      </c>
      <c r="G545" s="2">
        <v>-78.8</v>
      </c>
      <c r="H545" s="16">
        <v>79</v>
      </c>
    </row>
    <row r="546" spans="1:8" ht="12.5">
      <c r="A546" s="16">
        <v>1.5</v>
      </c>
      <c r="B546" s="2">
        <v>0.2</v>
      </c>
      <c r="C546" s="2">
        <f t="shared" si="128"/>
        <v>2</v>
      </c>
      <c r="D546" s="2" t="s">
        <v>43</v>
      </c>
      <c r="E546" s="2" t="s">
        <v>42</v>
      </c>
      <c r="F546" s="2">
        <v>-10</v>
      </c>
      <c r="G546" s="2">
        <v>-78.8</v>
      </c>
      <c r="H546" s="16">
        <v>120</v>
      </c>
    </row>
    <row r="547" spans="1:8" ht="12.5">
      <c r="A547" s="16">
        <v>1.7</v>
      </c>
      <c r="B547" s="2">
        <v>0.2</v>
      </c>
      <c r="C547" s="2">
        <f t="shared" si="128"/>
        <v>2</v>
      </c>
      <c r="D547" s="2" t="s">
        <v>43</v>
      </c>
      <c r="E547" s="2" t="s">
        <v>42</v>
      </c>
      <c r="F547" s="2">
        <v>-10</v>
      </c>
      <c r="G547" s="2">
        <v>-78.8</v>
      </c>
      <c r="H547" s="16">
        <v>129</v>
      </c>
    </row>
    <row r="548" spans="1:8" ht="12.5">
      <c r="A548" s="16">
        <v>1.4</v>
      </c>
      <c r="B548" s="2">
        <v>0.2</v>
      </c>
      <c r="C548" s="2">
        <f t="shared" si="128"/>
        <v>2</v>
      </c>
      <c r="D548" s="2" t="s">
        <v>43</v>
      </c>
      <c r="E548" s="2" t="s">
        <v>42</v>
      </c>
      <c r="F548" s="2">
        <v>-10</v>
      </c>
      <c r="G548" s="2">
        <v>-78.8</v>
      </c>
      <c r="H548" s="16">
        <v>140</v>
      </c>
    </row>
    <row r="549" spans="1:8" ht="12.5">
      <c r="A549" s="16">
        <v>2.9</v>
      </c>
      <c r="B549" s="2">
        <v>0.2</v>
      </c>
      <c r="C549" s="2">
        <f t="shared" si="128"/>
        <v>2</v>
      </c>
      <c r="D549" s="2" t="s">
        <v>43</v>
      </c>
      <c r="E549" s="2" t="s">
        <v>42</v>
      </c>
      <c r="F549" s="2">
        <v>-10</v>
      </c>
      <c r="G549" s="2">
        <v>-79.13</v>
      </c>
      <c r="H549" s="16">
        <v>3</v>
      </c>
    </row>
    <row r="550" spans="1:8" ht="12.5">
      <c r="A550" s="16">
        <v>1.8</v>
      </c>
      <c r="B550" s="2">
        <v>0.2</v>
      </c>
      <c r="C550" s="2">
        <f t="shared" si="128"/>
        <v>2</v>
      </c>
      <c r="D550" s="2" t="s">
        <v>43</v>
      </c>
      <c r="E550" s="2" t="s">
        <v>42</v>
      </c>
      <c r="F550" s="2">
        <v>-10</v>
      </c>
      <c r="G550" s="2">
        <v>-79.13</v>
      </c>
      <c r="H550" s="16">
        <v>51</v>
      </c>
    </row>
    <row r="551" spans="1:8" ht="12.5">
      <c r="A551" s="16">
        <v>1.7</v>
      </c>
      <c r="B551" s="2">
        <v>0.2</v>
      </c>
      <c r="C551" s="2">
        <f t="shared" si="128"/>
        <v>2</v>
      </c>
      <c r="D551" s="2" t="s">
        <v>43</v>
      </c>
      <c r="E551" s="2" t="s">
        <v>42</v>
      </c>
      <c r="F551" s="2">
        <v>-10</v>
      </c>
      <c r="G551" s="2">
        <v>-79.13</v>
      </c>
      <c r="H551" s="16">
        <v>120</v>
      </c>
    </row>
    <row r="552" spans="1:8" ht="12.5">
      <c r="A552" s="16">
        <v>1.6</v>
      </c>
      <c r="B552" s="2">
        <v>0.2</v>
      </c>
      <c r="C552" s="2">
        <f t="shared" si="128"/>
        <v>2</v>
      </c>
      <c r="D552" s="2" t="s">
        <v>43</v>
      </c>
      <c r="E552" s="2" t="s">
        <v>42</v>
      </c>
      <c r="F552" s="2">
        <v>-10</v>
      </c>
      <c r="G552" s="2">
        <v>-79.13</v>
      </c>
      <c r="H552" s="16">
        <v>199</v>
      </c>
    </row>
    <row r="553" spans="1:8" ht="12.5">
      <c r="A553" s="17">
        <v>1.65</v>
      </c>
      <c r="B553" s="2">
        <v>0.2</v>
      </c>
      <c r="C553" s="2">
        <f t="shared" si="128"/>
        <v>2</v>
      </c>
      <c r="D553" s="2" t="s">
        <v>43</v>
      </c>
      <c r="E553" s="2" t="s">
        <v>42</v>
      </c>
      <c r="F553" s="2">
        <v>-10</v>
      </c>
      <c r="G553" s="2">
        <v>-79.13</v>
      </c>
      <c r="H553" s="17">
        <v>302.39999999999998</v>
      </c>
    </row>
    <row r="554" spans="1:8" ht="12.5">
      <c r="A554" s="16">
        <v>3.7</v>
      </c>
      <c r="B554" s="2">
        <v>0.2</v>
      </c>
      <c r="C554" s="2">
        <f t="shared" si="128"/>
        <v>2</v>
      </c>
      <c r="D554" s="2" t="s">
        <v>43</v>
      </c>
      <c r="E554" s="2" t="s">
        <v>42</v>
      </c>
      <c r="F554" s="2">
        <f t="shared" ref="F554:F559" si="129">-9.92</f>
        <v>-9.92</v>
      </c>
      <c r="G554" s="2">
        <v>-80.28</v>
      </c>
      <c r="H554" s="16">
        <v>2</v>
      </c>
    </row>
    <row r="555" spans="1:8" ht="12.5">
      <c r="A555" s="16">
        <v>1.9</v>
      </c>
      <c r="B555" s="2">
        <v>0.2</v>
      </c>
      <c r="C555" s="2">
        <f t="shared" si="128"/>
        <v>2</v>
      </c>
      <c r="D555" s="2" t="s">
        <v>43</v>
      </c>
      <c r="E555" s="2" t="s">
        <v>42</v>
      </c>
      <c r="F555" s="2">
        <f t="shared" si="129"/>
        <v>-9.92</v>
      </c>
      <c r="G555" s="2">
        <v>-80.28</v>
      </c>
      <c r="H555" s="16">
        <v>40</v>
      </c>
    </row>
    <row r="556" spans="1:8" ht="12.5">
      <c r="A556" s="16">
        <v>1.8</v>
      </c>
      <c r="B556" s="2">
        <v>0.2</v>
      </c>
      <c r="C556" s="2">
        <f t="shared" si="128"/>
        <v>2</v>
      </c>
      <c r="D556" s="2" t="s">
        <v>43</v>
      </c>
      <c r="E556" s="2" t="s">
        <v>42</v>
      </c>
      <c r="F556" s="2">
        <f t="shared" si="129"/>
        <v>-9.92</v>
      </c>
      <c r="G556" s="2">
        <v>-80.28</v>
      </c>
      <c r="H556" s="16">
        <v>59</v>
      </c>
    </row>
    <row r="557" spans="1:8" ht="12.5">
      <c r="A557" s="16">
        <v>1.7</v>
      </c>
      <c r="B557" s="2">
        <v>0.2</v>
      </c>
      <c r="C557" s="2">
        <f t="shared" si="128"/>
        <v>2</v>
      </c>
      <c r="D557" s="2" t="s">
        <v>43</v>
      </c>
      <c r="E557" s="2" t="s">
        <v>42</v>
      </c>
      <c r="F557" s="2">
        <f t="shared" si="129"/>
        <v>-9.92</v>
      </c>
      <c r="G557" s="2">
        <v>-80.28</v>
      </c>
      <c r="H557" s="16">
        <v>81</v>
      </c>
    </row>
    <row r="558" spans="1:8" ht="12.5">
      <c r="A558" s="16">
        <v>1.6</v>
      </c>
      <c r="B558" s="2">
        <v>0.2</v>
      </c>
      <c r="C558" s="2">
        <f t="shared" si="128"/>
        <v>2</v>
      </c>
      <c r="D558" s="2" t="s">
        <v>43</v>
      </c>
      <c r="E558" s="2" t="s">
        <v>42</v>
      </c>
      <c r="F558" s="2">
        <f t="shared" si="129"/>
        <v>-9.92</v>
      </c>
      <c r="G558" s="2">
        <v>-80.28</v>
      </c>
      <c r="H558" s="16">
        <v>101</v>
      </c>
    </row>
    <row r="559" spans="1:8" ht="12.5">
      <c r="A559" s="17">
        <v>1.9</v>
      </c>
      <c r="B559" s="2">
        <v>0.2</v>
      </c>
      <c r="C559" s="2">
        <f t="shared" si="128"/>
        <v>2</v>
      </c>
      <c r="D559" s="2" t="s">
        <v>43</v>
      </c>
      <c r="E559" s="2" t="s">
        <v>42</v>
      </c>
      <c r="F559" s="2">
        <f t="shared" si="129"/>
        <v>-9.92</v>
      </c>
      <c r="G559" s="2">
        <v>-80.28</v>
      </c>
      <c r="H559" s="17">
        <v>199</v>
      </c>
    </row>
    <row r="560" spans="1:8" ht="12.5">
      <c r="A560" s="16">
        <v>2.4700000000000002</v>
      </c>
      <c r="B560" s="2">
        <v>0.2</v>
      </c>
      <c r="C560" s="2">
        <f t="shared" si="128"/>
        <v>2</v>
      </c>
      <c r="D560" s="2" t="s">
        <v>43</v>
      </c>
      <c r="E560" s="2" t="s">
        <v>42</v>
      </c>
      <c r="F560" s="2">
        <v>-10</v>
      </c>
      <c r="G560" s="2">
        <v>-82.5</v>
      </c>
      <c r="H560" s="16">
        <v>2</v>
      </c>
    </row>
    <row r="561" spans="1:8" ht="12.5">
      <c r="A561" s="16">
        <v>2.13</v>
      </c>
      <c r="B561" s="2">
        <v>0.2</v>
      </c>
      <c r="C561" s="2">
        <f t="shared" si="128"/>
        <v>2</v>
      </c>
      <c r="D561" s="2" t="s">
        <v>43</v>
      </c>
      <c r="E561" s="2" t="s">
        <v>42</v>
      </c>
      <c r="F561" s="2">
        <v>-10</v>
      </c>
      <c r="G561" s="2">
        <v>-82.5</v>
      </c>
      <c r="H561" s="16">
        <v>20</v>
      </c>
    </row>
    <row r="562" spans="1:8" ht="12.5">
      <c r="A562" s="16">
        <v>1.81</v>
      </c>
      <c r="B562" s="2">
        <v>0.2</v>
      </c>
      <c r="C562" s="2">
        <f t="shared" si="128"/>
        <v>2</v>
      </c>
      <c r="D562" s="2" t="s">
        <v>43</v>
      </c>
      <c r="E562" s="2" t="s">
        <v>42</v>
      </c>
      <c r="F562" s="2">
        <v>-10</v>
      </c>
      <c r="G562" s="2">
        <v>-82.5</v>
      </c>
      <c r="H562" s="16">
        <v>40</v>
      </c>
    </row>
    <row r="563" spans="1:8" ht="12.5">
      <c r="A563" s="16">
        <v>1.56</v>
      </c>
      <c r="B563" s="2">
        <v>0.2</v>
      </c>
      <c r="C563" s="2">
        <f t="shared" si="128"/>
        <v>2</v>
      </c>
      <c r="D563" s="2" t="s">
        <v>43</v>
      </c>
      <c r="E563" s="2" t="s">
        <v>42</v>
      </c>
      <c r="F563" s="2">
        <v>-10</v>
      </c>
      <c r="G563" s="2">
        <v>-82.5</v>
      </c>
      <c r="H563" s="16">
        <v>60</v>
      </c>
    </row>
    <row r="564" spans="1:8" ht="12.5">
      <c r="A564" s="16">
        <v>1.68</v>
      </c>
      <c r="B564" s="2">
        <v>0.2</v>
      </c>
      <c r="C564" s="2">
        <f t="shared" si="128"/>
        <v>2</v>
      </c>
      <c r="D564" s="2" t="s">
        <v>43</v>
      </c>
      <c r="E564" s="2" t="s">
        <v>42</v>
      </c>
      <c r="F564" s="2">
        <v>-10</v>
      </c>
      <c r="G564" s="2">
        <v>-82.5</v>
      </c>
      <c r="H564" s="16">
        <v>91</v>
      </c>
    </row>
    <row r="565" spans="1:8" ht="12.5">
      <c r="A565" s="16">
        <v>1.73</v>
      </c>
      <c r="B565" s="2">
        <v>0.2</v>
      </c>
      <c r="C565" s="2">
        <f t="shared" si="128"/>
        <v>2</v>
      </c>
      <c r="D565" s="2" t="s">
        <v>43</v>
      </c>
      <c r="E565" s="2" t="s">
        <v>42</v>
      </c>
      <c r="F565" s="2">
        <v>-10</v>
      </c>
      <c r="G565" s="2">
        <v>-82.5</v>
      </c>
      <c r="H565" s="16">
        <v>200</v>
      </c>
    </row>
    <row r="566" spans="1:8" ht="12.5">
      <c r="A566" s="17">
        <v>1.53</v>
      </c>
      <c r="B566" s="2">
        <v>0.2</v>
      </c>
      <c r="C566" s="2">
        <f t="shared" si="128"/>
        <v>2</v>
      </c>
      <c r="D566" s="2" t="s">
        <v>43</v>
      </c>
      <c r="E566" s="2" t="s">
        <v>42</v>
      </c>
      <c r="F566" s="2">
        <v>-10</v>
      </c>
      <c r="G566" s="2">
        <v>-82.5</v>
      </c>
      <c r="H566" s="17">
        <v>250</v>
      </c>
    </row>
    <row r="567" spans="1:8" ht="12.5">
      <c r="A567" s="16">
        <v>2.0499999999999998</v>
      </c>
      <c r="B567" s="2">
        <v>0.2</v>
      </c>
      <c r="C567" s="2">
        <f t="shared" si="128"/>
        <v>2</v>
      </c>
      <c r="D567" s="2" t="s">
        <v>43</v>
      </c>
      <c r="E567" s="2" t="s">
        <v>42</v>
      </c>
      <c r="F567" s="2">
        <v>-10</v>
      </c>
      <c r="G567" s="2">
        <v>-83.88</v>
      </c>
      <c r="H567" s="16">
        <v>31</v>
      </c>
    </row>
    <row r="568" spans="1:8" ht="12.5">
      <c r="A568" s="16">
        <v>1.89</v>
      </c>
      <c r="B568" s="2">
        <v>0.2</v>
      </c>
      <c r="C568" s="2">
        <f t="shared" si="128"/>
        <v>2</v>
      </c>
      <c r="D568" s="2" t="s">
        <v>43</v>
      </c>
      <c r="E568" s="2" t="s">
        <v>42</v>
      </c>
      <c r="F568" s="2">
        <v>-10</v>
      </c>
      <c r="G568" s="2">
        <v>-83.88</v>
      </c>
      <c r="H568" s="16">
        <v>50.2</v>
      </c>
    </row>
    <row r="569" spans="1:8" ht="12.5">
      <c r="A569" s="16">
        <v>1.7</v>
      </c>
      <c r="B569" s="2">
        <v>0.2</v>
      </c>
      <c r="C569" s="2">
        <f t="shared" si="128"/>
        <v>2</v>
      </c>
      <c r="D569" s="2" t="s">
        <v>43</v>
      </c>
      <c r="E569" s="2" t="s">
        <v>42</v>
      </c>
      <c r="F569" s="2">
        <v>-10</v>
      </c>
      <c r="G569" s="2">
        <v>-83.88</v>
      </c>
      <c r="H569" s="16">
        <v>100.1</v>
      </c>
    </row>
    <row r="570" spans="1:8" ht="12.5">
      <c r="A570" s="16">
        <v>1.69</v>
      </c>
      <c r="B570" s="2">
        <v>0.2</v>
      </c>
      <c r="C570" s="2">
        <f t="shared" si="128"/>
        <v>2</v>
      </c>
      <c r="D570" s="2" t="s">
        <v>43</v>
      </c>
      <c r="E570" s="2" t="s">
        <v>42</v>
      </c>
      <c r="F570" s="2">
        <v>-10</v>
      </c>
      <c r="G570" s="2">
        <v>-83.88</v>
      </c>
      <c r="H570" s="16">
        <v>199.1</v>
      </c>
    </row>
    <row r="571" spans="1:8" ht="14">
      <c r="A571" s="2">
        <v>2.41</v>
      </c>
      <c r="B571" s="2">
        <v>0.28000000000000003</v>
      </c>
      <c r="C571" s="2">
        <f t="shared" si="128"/>
        <v>2</v>
      </c>
      <c r="D571" s="18" t="s">
        <v>219</v>
      </c>
      <c r="E571" s="2" t="s">
        <v>45</v>
      </c>
      <c r="F571" s="2">
        <v>22</v>
      </c>
      <c r="G571" s="2">
        <v>114</v>
      </c>
      <c r="H571" s="2">
        <v>6</v>
      </c>
    </row>
    <row r="572" spans="1:8" ht="12.5">
      <c r="A572" s="2">
        <v>1.81</v>
      </c>
      <c r="B572" s="2">
        <v>0.24</v>
      </c>
      <c r="C572" s="2">
        <f t="shared" si="128"/>
        <v>2</v>
      </c>
      <c r="D572" s="2" t="str">
        <f t="shared" ref="D572:D639" si="130">D571</f>
        <v>Cao et al., 2012; http://dx.doi.org/10.1016/j.gca.2012.08.039</v>
      </c>
      <c r="E572" s="2" t="s">
        <v>45</v>
      </c>
      <c r="F572" s="2">
        <v>22</v>
      </c>
      <c r="G572" s="2">
        <v>114</v>
      </c>
      <c r="H572" s="2">
        <v>30.8</v>
      </c>
    </row>
    <row r="573" spans="1:8" ht="12.5">
      <c r="A573" s="2">
        <v>2.58</v>
      </c>
      <c r="B573" s="2">
        <v>0.12</v>
      </c>
      <c r="C573" s="2">
        <f t="shared" si="128"/>
        <v>2</v>
      </c>
      <c r="D573" s="2" t="str">
        <f t="shared" si="130"/>
        <v>Cao et al., 2012; http://dx.doi.org/10.1016/j.gca.2012.08.039</v>
      </c>
      <c r="E573" s="2" t="s">
        <v>45</v>
      </c>
      <c r="F573" s="2">
        <v>21.5</v>
      </c>
      <c r="G573" s="2">
        <v>114.5</v>
      </c>
      <c r="H573" s="2">
        <v>4.9000000000000004</v>
      </c>
    </row>
    <row r="574" spans="1:8" ht="12.5">
      <c r="A574" s="2">
        <v>2.94</v>
      </c>
      <c r="B574" s="2">
        <v>0.26</v>
      </c>
      <c r="C574" s="2">
        <f t="shared" si="128"/>
        <v>2</v>
      </c>
      <c r="D574" s="2" t="str">
        <f t="shared" si="130"/>
        <v>Cao et al., 2012; http://dx.doi.org/10.1016/j.gca.2012.08.039</v>
      </c>
      <c r="E574" s="2" t="s">
        <v>45</v>
      </c>
      <c r="F574" s="2">
        <v>21.5</v>
      </c>
      <c r="G574" s="2">
        <v>114.5</v>
      </c>
      <c r="H574" s="2">
        <v>25.9</v>
      </c>
    </row>
    <row r="575" spans="1:8" ht="12.5">
      <c r="A575" s="2">
        <v>2.15</v>
      </c>
      <c r="B575" s="2">
        <v>0.17</v>
      </c>
      <c r="C575" s="2">
        <f t="shared" si="128"/>
        <v>2</v>
      </c>
      <c r="D575" s="2" t="str">
        <f t="shared" si="130"/>
        <v>Cao et al., 2012; http://dx.doi.org/10.1016/j.gca.2012.08.039</v>
      </c>
      <c r="E575" s="2" t="s">
        <v>45</v>
      </c>
      <c r="F575" s="2">
        <f t="shared" ref="F575:F576" si="131">F574</f>
        <v>21.5</v>
      </c>
      <c r="G575" s="2">
        <v>114.5</v>
      </c>
      <c r="H575" s="2">
        <v>51.5</v>
      </c>
    </row>
    <row r="576" spans="1:8" ht="12.5">
      <c r="A576" s="2">
        <v>1.85</v>
      </c>
      <c r="B576" s="2">
        <v>0.33</v>
      </c>
      <c r="C576" s="2">
        <f t="shared" si="128"/>
        <v>2</v>
      </c>
      <c r="D576" s="2" t="str">
        <f t="shared" si="130"/>
        <v>Cao et al., 2012; http://dx.doi.org/10.1016/j.gca.2012.08.039</v>
      </c>
      <c r="E576" s="2" t="s">
        <v>45</v>
      </c>
      <c r="F576" s="2">
        <f t="shared" si="131"/>
        <v>21.5</v>
      </c>
      <c r="G576" s="2">
        <v>114.5</v>
      </c>
      <c r="H576" s="2">
        <v>68.5</v>
      </c>
    </row>
    <row r="577" spans="1:8" ht="12.5">
      <c r="A577" s="2">
        <v>2.5099999999999998</v>
      </c>
      <c r="B577" s="2">
        <v>0.21</v>
      </c>
      <c r="C577" s="2">
        <f t="shared" si="128"/>
        <v>2</v>
      </c>
      <c r="D577" s="2" t="str">
        <f t="shared" si="130"/>
        <v>Cao et al., 2012; http://dx.doi.org/10.1016/j.gca.2012.08.039</v>
      </c>
      <c r="E577" s="2" t="s">
        <v>45</v>
      </c>
      <c r="F577" s="2">
        <v>21</v>
      </c>
      <c r="G577" s="2">
        <v>115</v>
      </c>
      <c r="H577" s="2">
        <v>5.5</v>
      </c>
    </row>
    <row r="578" spans="1:8" ht="12.5">
      <c r="A578" s="2">
        <v>2.39</v>
      </c>
      <c r="B578" s="2">
        <v>0.28000000000000003</v>
      </c>
      <c r="C578" s="2">
        <f t="shared" si="128"/>
        <v>2</v>
      </c>
      <c r="D578" s="2" t="str">
        <f t="shared" si="130"/>
        <v>Cao et al., 2012; http://dx.doi.org/10.1016/j.gca.2012.08.039</v>
      </c>
      <c r="E578" s="2" t="s">
        <v>45</v>
      </c>
      <c r="F578" s="2">
        <f t="shared" ref="F578:G578" si="132">F577</f>
        <v>21</v>
      </c>
      <c r="G578" s="2">
        <f t="shared" si="132"/>
        <v>115</v>
      </c>
      <c r="H578" s="2">
        <v>50.5</v>
      </c>
    </row>
    <row r="579" spans="1:8" ht="12.5">
      <c r="A579" s="2">
        <v>1.72</v>
      </c>
      <c r="B579" s="2">
        <v>0.23</v>
      </c>
      <c r="C579" s="2">
        <f t="shared" si="128"/>
        <v>2</v>
      </c>
      <c r="D579" s="2" t="str">
        <f t="shared" si="130"/>
        <v>Cao et al., 2012; http://dx.doi.org/10.1016/j.gca.2012.08.039</v>
      </c>
      <c r="E579" s="2" t="s">
        <v>45</v>
      </c>
      <c r="F579" s="2">
        <f t="shared" ref="F579:G579" si="133">F578</f>
        <v>21</v>
      </c>
      <c r="G579" s="2">
        <f t="shared" si="133"/>
        <v>115</v>
      </c>
      <c r="H579" s="2">
        <v>94.8</v>
      </c>
    </row>
    <row r="580" spans="1:8" ht="12.5">
      <c r="A580" s="2">
        <v>2.74</v>
      </c>
      <c r="B580" s="2">
        <v>0.23</v>
      </c>
      <c r="C580" s="2">
        <f t="shared" si="128"/>
        <v>2</v>
      </c>
      <c r="D580" s="2" t="str">
        <f t="shared" si="130"/>
        <v>Cao et al., 2012; http://dx.doi.org/10.1016/j.gca.2012.08.039</v>
      </c>
      <c r="E580" s="2" t="s">
        <v>45</v>
      </c>
      <c r="F580" s="2">
        <v>20.5</v>
      </c>
      <c r="G580" s="2">
        <v>115.5</v>
      </c>
      <c r="H580" s="2">
        <v>5.3</v>
      </c>
    </row>
    <row r="581" spans="1:8" ht="12.5">
      <c r="A581" s="2">
        <v>2.5499999999999998</v>
      </c>
      <c r="B581" s="2">
        <v>0.25</v>
      </c>
      <c r="C581" s="2">
        <f t="shared" si="128"/>
        <v>2</v>
      </c>
      <c r="D581" s="2" t="str">
        <f t="shared" si="130"/>
        <v>Cao et al., 2012; http://dx.doi.org/10.1016/j.gca.2012.08.039</v>
      </c>
      <c r="E581" s="2" t="s">
        <v>45</v>
      </c>
      <c r="F581" s="2">
        <f t="shared" ref="F581:G581" si="134">F580</f>
        <v>20.5</v>
      </c>
      <c r="G581" s="2">
        <f t="shared" si="134"/>
        <v>115.5</v>
      </c>
      <c r="H581" s="2">
        <v>50</v>
      </c>
    </row>
    <row r="582" spans="1:8" ht="12.5">
      <c r="A582" s="2">
        <v>1.75</v>
      </c>
      <c r="B582" s="2">
        <v>0.16</v>
      </c>
      <c r="C582" s="2">
        <f t="shared" si="128"/>
        <v>2</v>
      </c>
      <c r="D582" s="2" t="str">
        <f t="shared" si="130"/>
        <v>Cao et al., 2012; http://dx.doi.org/10.1016/j.gca.2012.08.039</v>
      </c>
      <c r="E582" s="2" t="s">
        <v>45</v>
      </c>
      <c r="F582" s="2">
        <f t="shared" ref="F582:G582" si="135">F581</f>
        <v>20.5</v>
      </c>
      <c r="G582" s="2">
        <f t="shared" si="135"/>
        <v>115.5</v>
      </c>
      <c r="H582" s="2">
        <v>97.9</v>
      </c>
    </row>
    <row r="583" spans="1:8" ht="12.5">
      <c r="A583" s="2">
        <v>1.66</v>
      </c>
      <c r="B583" s="2">
        <v>0.19</v>
      </c>
      <c r="C583" s="2">
        <f t="shared" si="128"/>
        <v>2</v>
      </c>
      <c r="D583" s="2" t="str">
        <f t="shared" si="130"/>
        <v>Cao et al., 2012; http://dx.doi.org/10.1016/j.gca.2012.08.039</v>
      </c>
      <c r="E583" s="2" t="s">
        <v>45</v>
      </c>
      <c r="F583" s="2">
        <f t="shared" ref="F583:G583" si="136">F582</f>
        <v>20.5</v>
      </c>
      <c r="G583" s="2">
        <f t="shared" si="136"/>
        <v>115.5</v>
      </c>
      <c r="H583" s="2">
        <v>199.6</v>
      </c>
    </row>
    <row r="584" spans="1:8" ht="12.5">
      <c r="A584" s="2">
        <v>1.48</v>
      </c>
      <c r="B584" s="2">
        <v>0.17</v>
      </c>
      <c r="C584" s="2">
        <f t="shared" si="128"/>
        <v>2</v>
      </c>
      <c r="D584" s="2" t="str">
        <f t="shared" si="130"/>
        <v>Cao et al., 2012; http://dx.doi.org/10.1016/j.gca.2012.08.039</v>
      </c>
      <c r="E584" s="2" t="s">
        <v>45</v>
      </c>
      <c r="F584" s="2">
        <f t="shared" ref="F584:G584" si="137">F583</f>
        <v>20.5</v>
      </c>
      <c r="G584" s="2">
        <f t="shared" si="137"/>
        <v>115.5</v>
      </c>
      <c r="H584" s="2">
        <v>298.89999999999998</v>
      </c>
    </row>
    <row r="585" spans="1:8" ht="12.5">
      <c r="A585" s="2">
        <v>1.3</v>
      </c>
      <c r="B585" s="2">
        <v>0.25</v>
      </c>
      <c r="C585" s="2">
        <f t="shared" si="128"/>
        <v>2</v>
      </c>
      <c r="D585" s="2" t="str">
        <f t="shared" si="130"/>
        <v>Cao et al., 2012; http://dx.doi.org/10.1016/j.gca.2012.08.039</v>
      </c>
      <c r="E585" s="2" t="s">
        <v>45</v>
      </c>
      <c r="F585" s="2">
        <f t="shared" ref="F585:G585" si="138">F584</f>
        <v>20.5</v>
      </c>
      <c r="G585" s="2">
        <f t="shared" si="138"/>
        <v>115.5</v>
      </c>
      <c r="H585" s="2">
        <v>298.89999999999998</v>
      </c>
    </row>
    <row r="586" spans="1:8" ht="12.5">
      <c r="A586" s="2">
        <v>2.71</v>
      </c>
      <c r="B586" s="2">
        <v>0.2</v>
      </c>
      <c r="C586" s="2">
        <f t="shared" si="128"/>
        <v>2</v>
      </c>
      <c r="D586" s="2" t="str">
        <f t="shared" si="130"/>
        <v>Cao et al., 2012; http://dx.doi.org/10.1016/j.gca.2012.08.039</v>
      </c>
      <c r="E586" s="2" t="s">
        <v>45</v>
      </c>
      <c r="F586" s="2">
        <v>19.2</v>
      </c>
      <c r="G586" s="2">
        <v>116.7</v>
      </c>
      <c r="H586" s="2">
        <v>5.3</v>
      </c>
    </row>
    <row r="587" spans="1:8" ht="12.5">
      <c r="A587" s="2">
        <v>2.36</v>
      </c>
      <c r="B587" s="2">
        <v>0.11</v>
      </c>
      <c r="C587" s="2">
        <f t="shared" si="128"/>
        <v>2</v>
      </c>
      <c r="D587" s="2" t="str">
        <f t="shared" si="130"/>
        <v>Cao et al., 2012; http://dx.doi.org/10.1016/j.gca.2012.08.039</v>
      </c>
      <c r="E587" s="2" t="s">
        <v>45</v>
      </c>
      <c r="F587" s="2">
        <f t="shared" ref="F587:G587" si="139">F586</f>
        <v>19.2</v>
      </c>
      <c r="G587" s="2">
        <f t="shared" si="139"/>
        <v>116.7</v>
      </c>
      <c r="H587" s="2">
        <v>48.9</v>
      </c>
    </row>
    <row r="588" spans="1:8" ht="12.5">
      <c r="A588" s="2">
        <v>1.71</v>
      </c>
      <c r="B588" s="2">
        <v>0.26</v>
      </c>
      <c r="C588" s="2">
        <f t="shared" si="128"/>
        <v>2</v>
      </c>
      <c r="D588" s="2" t="str">
        <f t="shared" si="130"/>
        <v>Cao et al., 2012; http://dx.doi.org/10.1016/j.gca.2012.08.039</v>
      </c>
      <c r="E588" s="2" t="s">
        <v>45</v>
      </c>
      <c r="F588" s="2">
        <f t="shared" ref="F588:G588" si="140">F587</f>
        <v>19.2</v>
      </c>
      <c r="G588" s="2">
        <f t="shared" si="140"/>
        <v>116.7</v>
      </c>
      <c r="H588" s="2">
        <v>99.5</v>
      </c>
    </row>
    <row r="589" spans="1:8" ht="12.5">
      <c r="A589" s="2">
        <v>1.99</v>
      </c>
      <c r="B589" s="2">
        <v>0.18</v>
      </c>
      <c r="C589" s="2">
        <f t="shared" si="128"/>
        <v>2</v>
      </c>
      <c r="D589" s="2" t="str">
        <f t="shared" si="130"/>
        <v>Cao et al., 2012; http://dx.doi.org/10.1016/j.gca.2012.08.039</v>
      </c>
      <c r="E589" s="2" t="s">
        <v>45</v>
      </c>
      <c r="F589" s="2">
        <f t="shared" ref="F589:G589" si="141">F588</f>
        <v>19.2</v>
      </c>
      <c r="G589" s="2">
        <f t="shared" si="141"/>
        <v>116.7</v>
      </c>
      <c r="H589" s="2">
        <v>99.5</v>
      </c>
    </row>
    <row r="590" spans="1:8" ht="12.5">
      <c r="A590" s="2">
        <v>1.62</v>
      </c>
      <c r="B590" s="2">
        <v>0.2</v>
      </c>
      <c r="C590" s="2">
        <f t="shared" si="128"/>
        <v>2</v>
      </c>
      <c r="D590" s="2" t="str">
        <f t="shared" si="130"/>
        <v>Cao et al., 2012; http://dx.doi.org/10.1016/j.gca.2012.08.039</v>
      </c>
      <c r="E590" s="2" t="s">
        <v>45</v>
      </c>
      <c r="F590" s="2">
        <f t="shared" ref="F590:G590" si="142">F589</f>
        <v>19.2</v>
      </c>
      <c r="G590" s="2">
        <f t="shared" si="142"/>
        <v>116.7</v>
      </c>
      <c r="H590" s="2">
        <v>198.8</v>
      </c>
    </row>
    <row r="591" spans="1:8" ht="12.5">
      <c r="A591" s="2">
        <v>1.56</v>
      </c>
      <c r="B591" s="2">
        <v>0.3</v>
      </c>
      <c r="C591" s="2">
        <f t="shared" si="128"/>
        <v>2</v>
      </c>
      <c r="D591" s="2" t="str">
        <f t="shared" si="130"/>
        <v>Cao et al., 2012; http://dx.doi.org/10.1016/j.gca.2012.08.039</v>
      </c>
      <c r="E591" s="2" t="s">
        <v>45</v>
      </c>
      <c r="F591" s="2">
        <f t="shared" ref="F591:G591" si="143">F590</f>
        <v>19.2</v>
      </c>
      <c r="G591" s="2">
        <f t="shared" si="143"/>
        <v>116.7</v>
      </c>
      <c r="H591" s="2">
        <v>497.6</v>
      </c>
    </row>
    <row r="592" spans="1:8" ht="12.5">
      <c r="A592" s="2">
        <v>1.43</v>
      </c>
      <c r="B592" s="2">
        <v>0.32</v>
      </c>
      <c r="C592" s="2">
        <f t="shared" si="128"/>
        <v>2</v>
      </c>
      <c r="D592" s="2" t="str">
        <f t="shared" si="130"/>
        <v>Cao et al., 2012; http://dx.doi.org/10.1016/j.gca.2012.08.039</v>
      </c>
      <c r="E592" s="2" t="s">
        <v>45</v>
      </c>
      <c r="F592" s="2">
        <f t="shared" ref="F592:G592" si="144">F591</f>
        <v>19.2</v>
      </c>
      <c r="G592" s="2">
        <f t="shared" si="144"/>
        <v>116.7</v>
      </c>
      <c r="H592" s="2">
        <v>497.6</v>
      </c>
    </row>
    <row r="593" spans="1:8" ht="12.5">
      <c r="A593" s="2">
        <v>1.27</v>
      </c>
      <c r="B593" s="2">
        <v>0.27</v>
      </c>
      <c r="C593" s="2">
        <f t="shared" si="128"/>
        <v>2</v>
      </c>
      <c r="D593" s="2" t="str">
        <f t="shared" si="130"/>
        <v>Cao et al., 2012; http://dx.doi.org/10.1016/j.gca.2012.08.039</v>
      </c>
      <c r="E593" s="2" t="s">
        <v>45</v>
      </c>
      <c r="F593" s="2">
        <f t="shared" ref="F593:G593" si="145">F592</f>
        <v>19.2</v>
      </c>
      <c r="G593" s="2">
        <f t="shared" si="145"/>
        <v>116.7</v>
      </c>
      <c r="H593" s="2">
        <v>991.5</v>
      </c>
    </row>
    <row r="594" spans="1:8" ht="12.5">
      <c r="A594" s="2">
        <v>0.96</v>
      </c>
      <c r="B594" s="2">
        <v>0.21</v>
      </c>
      <c r="C594" s="2">
        <f t="shared" si="128"/>
        <v>2</v>
      </c>
      <c r="D594" s="2" t="str">
        <f t="shared" si="130"/>
        <v>Cao et al., 2012; http://dx.doi.org/10.1016/j.gca.2012.08.039</v>
      </c>
      <c r="E594" s="2" t="s">
        <v>45</v>
      </c>
      <c r="F594" s="2">
        <f t="shared" ref="F594:G594" si="146">F593</f>
        <v>19.2</v>
      </c>
      <c r="G594" s="2">
        <f t="shared" si="146"/>
        <v>116.7</v>
      </c>
      <c r="H594" s="2">
        <v>1978.3</v>
      </c>
    </row>
    <row r="595" spans="1:8" ht="12.5">
      <c r="A595" s="2">
        <v>2.88</v>
      </c>
      <c r="B595" s="2">
        <v>0.34</v>
      </c>
      <c r="C595" s="2">
        <f t="shared" si="128"/>
        <v>2</v>
      </c>
      <c r="D595" s="2" t="str">
        <f t="shared" si="130"/>
        <v>Cao et al., 2012; http://dx.doi.org/10.1016/j.gca.2012.08.039</v>
      </c>
      <c r="E595" s="2" t="s">
        <v>45</v>
      </c>
      <c r="F595" s="2">
        <v>18</v>
      </c>
      <c r="G595" s="2">
        <v>116</v>
      </c>
      <c r="H595" s="2">
        <v>7.1</v>
      </c>
    </row>
    <row r="596" spans="1:8" ht="12.5">
      <c r="A596" s="2">
        <v>2.33</v>
      </c>
      <c r="B596" s="2">
        <v>0.19</v>
      </c>
      <c r="C596" s="2">
        <f t="shared" si="128"/>
        <v>2</v>
      </c>
      <c r="D596" s="2" t="str">
        <f t="shared" si="130"/>
        <v>Cao et al., 2012; http://dx.doi.org/10.1016/j.gca.2012.08.039</v>
      </c>
      <c r="E596" s="2" t="s">
        <v>45</v>
      </c>
      <c r="F596" s="2">
        <f t="shared" ref="F596:G596" si="147">F595</f>
        <v>18</v>
      </c>
      <c r="G596" s="2">
        <f t="shared" si="147"/>
        <v>116</v>
      </c>
      <c r="H596" s="2">
        <v>27</v>
      </c>
    </row>
    <row r="597" spans="1:8" ht="12.5">
      <c r="A597" s="2">
        <v>2.2400000000000002</v>
      </c>
      <c r="B597" s="2">
        <v>0.16</v>
      </c>
      <c r="C597" s="2">
        <f t="shared" si="128"/>
        <v>2</v>
      </c>
      <c r="D597" s="2" t="str">
        <f t="shared" si="130"/>
        <v>Cao et al., 2012; http://dx.doi.org/10.1016/j.gca.2012.08.039</v>
      </c>
      <c r="E597" s="2" t="s">
        <v>45</v>
      </c>
      <c r="F597" s="2">
        <f t="shared" ref="F597:G597" si="148">F596</f>
        <v>18</v>
      </c>
      <c r="G597" s="2">
        <f t="shared" si="148"/>
        <v>116</v>
      </c>
      <c r="H597" s="2">
        <v>50.6</v>
      </c>
    </row>
    <row r="598" spans="1:8" ht="12.5">
      <c r="A598" s="2">
        <v>1.33</v>
      </c>
      <c r="B598" s="2">
        <v>0.36</v>
      </c>
      <c r="C598" s="2">
        <f t="shared" si="128"/>
        <v>2</v>
      </c>
      <c r="D598" s="2" t="str">
        <f t="shared" si="130"/>
        <v>Cao et al., 2012; http://dx.doi.org/10.1016/j.gca.2012.08.039</v>
      </c>
      <c r="E598" s="2" t="s">
        <v>45</v>
      </c>
      <c r="F598" s="2">
        <f t="shared" ref="F598:G598" si="149">F597</f>
        <v>18</v>
      </c>
      <c r="G598" s="2">
        <f t="shared" si="149"/>
        <v>116</v>
      </c>
      <c r="H598" s="2">
        <v>100</v>
      </c>
    </row>
    <row r="599" spans="1:8" ht="12.5">
      <c r="A599" s="2">
        <v>1.6</v>
      </c>
      <c r="B599" s="2">
        <v>0.11</v>
      </c>
      <c r="C599" s="2">
        <f t="shared" si="128"/>
        <v>2</v>
      </c>
      <c r="D599" s="2" t="str">
        <f t="shared" si="130"/>
        <v>Cao et al., 2012; http://dx.doi.org/10.1016/j.gca.2012.08.039</v>
      </c>
      <c r="E599" s="2" t="s">
        <v>45</v>
      </c>
      <c r="F599" s="2">
        <f t="shared" ref="F599:G599" si="150">F598</f>
        <v>18</v>
      </c>
      <c r="G599" s="2">
        <f t="shared" si="150"/>
        <v>116</v>
      </c>
      <c r="H599" s="2">
        <v>149.4</v>
      </c>
    </row>
    <row r="600" spans="1:8" ht="12.5">
      <c r="A600" s="2">
        <v>1.1499999999999999</v>
      </c>
      <c r="B600" s="2">
        <v>0.2</v>
      </c>
      <c r="C600" s="2">
        <f t="shared" si="128"/>
        <v>2</v>
      </c>
      <c r="D600" s="2" t="str">
        <f t="shared" si="130"/>
        <v>Cao et al., 2012; http://dx.doi.org/10.1016/j.gca.2012.08.039</v>
      </c>
      <c r="E600" s="2" t="s">
        <v>45</v>
      </c>
      <c r="F600" s="2">
        <f t="shared" ref="F600:G600" si="151">F599</f>
        <v>18</v>
      </c>
      <c r="G600" s="2">
        <f t="shared" si="151"/>
        <v>116</v>
      </c>
      <c r="H600" s="2">
        <v>200.6</v>
      </c>
    </row>
    <row r="601" spans="1:8" ht="12.5">
      <c r="A601" s="2">
        <v>1.53</v>
      </c>
      <c r="B601" s="2">
        <v>0.34</v>
      </c>
      <c r="C601" s="2">
        <f t="shared" si="128"/>
        <v>2</v>
      </c>
      <c r="D601" s="2" t="str">
        <f t="shared" si="130"/>
        <v>Cao et al., 2012; http://dx.doi.org/10.1016/j.gca.2012.08.039</v>
      </c>
      <c r="E601" s="2" t="s">
        <v>45</v>
      </c>
      <c r="F601" s="2">
        <f t="shared" ref="F601:G601" si="152">F600</f>
        <v>18</v>
      </c>
      <c r="G601" s="2">
        <f t="shared" si="152"/>
        <v>116</v>
      </c>
      <c r="H601" s="2">
        <v>496.8</v>
      </c>
    </row>
    <row r="602" spans="1:8" ht="12.5">
      <c r="A602" s="2">
        <v>1.03</v>
      </c>
      <c r="B602" s="2">
        <v>0.2</v>
      </c>
      <c r="C602" s="2">
        <f t="shared" si="128"/>
        <v>2</v>
      </c>
      <c r="D602" s="2" t="str">
        <f t="shared" si="130"/>
        <v>Cao et al., 2012; http://dx.doi.org/10.1016/j.gca.2012.08.039</v>
      </c>
      <c r="E602" s="2" t="s">
        <v>45</v>
      </c>
      <c r="F602" s="2">
        <f t="shared" ref="F602:G602" si="153">F601</f>
        <v>18</v>
      </c>
      <c r="G602" s="2">
        <f t="shared" si="153"/>
        <v>116</v>
      </c>
      <c r="H602" s="2">
        <v>793.7</v>
      </c>
    </row>
    <row r="603" spans="1:8" ht="12.5">
      <c r="A603" s="2">
        <v>0.95</v>
      </c>
      <c r="B603" s="2">
        <v>0.23</v>
      </c>
      <c r="C603" s="2">
        <f t="shared" si="128"/>
        <v>2</v>
      </c>
      <c r="D603" s="2" t="str">
        <f t="shared" si="130"/>
        <v>Cao et al., 2012; http://dx.doi.org/10.1016/j.gca.2012.08.039</v>
      </c>
      <c r="E603" s="2" t="s">
        <v>45</v>
      </c>
      <c r="F603" s="2">
        <f t="shared" ref="F603:G603" si="154">F602</f>
        <v>18</v>
      </c>
      <c r="G603" s="2">
        <f t="shared" si="154"/>
        <v>116</v>
      </c>
      <c r="H603" s="2">
        <v>993</v>
      </c>
    </row>
    <row r="604" spans="1:8" ht="12.5">
      <c r="A604" s="2">
        <v>0.81</v>
      </c>
      <c r="B604" s="2">
        <v>0.28000000000000003</v>
      </c>
      <c r="C604" s="2">
        <f t="shared" si="128"/>
        <v>2</v>
      </c>
      <c r="D604" s="2" t="str">
        <f t="shared" si="130"/>
        <v>Cao et al., 2012; http://dx.doi.org/10.1016/j.gca.2012.08.039</v>
      </c>
      <c r="E604" s="2" t="s">
        <v>45</v>
      </c>
      <c r="F604" s="2">
        <f t="shared" ref="F604:G604" si="155">F603</f>
        <v>18</v>
      </c>
      <c r="G604" s="2">
        <f t="shared" si="155"/>
        <v>116</v>
      </c>
      <c r="H604" s="2">
        <v>1978</v>
      </c>
    </row>
    <row r="605" spans="1:8" ht="12.5">
      <c r="A605" s="2">
        <v>0.93</v>
      </c>
      <c r="B605" s="2">
        <v>0.15</v>
      </c>
      <c r="C605" s="2">
        <f t="shared" si="128"/>
        <v>2</v>
      </c>
      <c r="D605" s="2" t="str">
        <f t="shared" si="130"/>
        <v>Cao et al., 2012; http://dx.doi.org/10.1016/j.gca.2012.08.039</v>
      </c>
      <c r="E605" s="2" t="s">
        <v>45</v>
      </c>
      <c r="F605" s="2">
        <f t="shared" ref="F605:G605" si="156">F604</f>
        <v>18</v>
      </c>
      <c r="G605" s="2">
        <f t="shared" si="156"/>
        <v>116</v>
      </c>
      <c r="H605" s="2">
        <v>2981.4</v>
      </c>
    </row>
    <row r="606" spans="1:8" ht="12.5">
      <c r="A606" s="2">
        <v>2.19</v>
      </c>
      <c r="B606" s="2">
        <v>0.34</v>
      </c>
      <c r="C606" s="2">
        <f t="shared" si="128"/>
        <v>2</v>
      </c>
      <c r="D606" s="2" t="str">
        <f t="shared" si="130"/>
        <v>Cao et al., 2012; http://dx.doi.org/10.1016/j.gca.2012.08.039</v>
      </c>
      <c r="E606" s="2" t="s">
        <v>45</v>
      </c>
      <c r="F606" s="2">
        <v>22</v>
      </c>
      <c r="G606" s="2">
        <v>114</v>
      </c>
      <c r="H606" s="2">
        <v>5.9</v>
      </c>
    </row>
    <row r="607" spans="1:8" ht="12.5">
      <c r="A607" s="2">
        <v>2.11</v>
      </c>
      <c r="B607" s="2">
        <v>0.31</v>
      </c>
      <c r="C607" s="2">
        <f t="shared" si="128"/>
        <v>2</v>
      </c>
      <c r="D607" s="2" t="str">
        <f t="shared" si="130"/>
        <v>Cao et al., 2012; http://dx.doi.org/10.1016/j.gca.2012.08.039</v>
      </c>
      <c r="E607" s="2" t="s">
        <v>45</v>
      </c>
      <c r="F607" s="2">
        <f t="shared" ref="F607:G607" si="157">F606</f>
        <v>22</v>
      </c>
      <c r="G607" s="2">
        <f t="shared" si="157"/>
        <v>114</v>
      </c>
      <c r="H607" s="2">
        <v>30.1</v>
      </c>
    </row>
    <row r="608" spans="1:8" ht="12.5">
      <c r="A608" s="2">
        <v>2.41</v>
      </c>
      <c r="B608" s="2">
        <v>0.1</v>
      </c>
      <c r="C608" s="2">
        <f t="shared" si="128"/>
        <v>2</v>
      </c>
      <c r="D608" s="2" t="str">
        <f t="shared" si="130"/>
        <v>Cao et al., 2012; http://dx.doi.org/10.1016/j.gca.2012.08.039</v>
      </c>
      <c r="E608" s="2" t="s">
        <v>45</v>
      </c>
      <c r="F608" s="2">
        <v>21.5</v>
      </c>
      <c r="G608" s="2">
        <v>114.5</v>
      </c>
      <c r="H608" s="2">
        <v>4.8</v>
      </c>
    </row>
    <row r="609" spans="1:8" ht="12.5">
      <c r="A609" s="2">
        <v>2.5099999999999998</v>
      </c>
      <c r="B609" s="2">
        <v>0.17</v>
      </c>
      <c r="C609" s="2">
        <f t="shared" si="128"/>
        <v>2</v>
      </c>
      <c r="D609" s="2" t="str">
        <f t="shared" si="130"/>
        <v>Cao et al., 2012; http://dx.doi.org/10.1016/j.gca.2012.08.039</v>
      </c>
      <c r="E609" s="2" t="s">
        <v>45</v>
      </c>
      <c r="F609" s="2">
        <f t="shared" ref="F609:G609" si="158">F608</f>
        <v>21.5</v>
      </c>
      <c r="G609" s="2">
        <f t="shared" si="158"/>
        <v>114.5</v>
      </c>
      <c r="H609" s="2">
        <v>25.7</v>
      </c>
    </row>
    <row r="610" spans="1:8" ht="12.5">
      <c r="A610" s="2">
        <v>2.62</v>
      </c>
      <c r="B610" s="2">
        <v>0.13</v>
      </c>
      <c r="C610" s="2">
        <f t="shared" si="128"/>
        <v>2</v>
      </c>
      <c r="D610" s="2" t="str">
        <f t="shared" si="130"/>
        <v>Cao et al., 2012; http://dx.doi.org/10.1016/j.gca.2012.08.039</v>
      </c>
      <c r="E610" s="2" t="s">
        <v>45</v>
      </c>
      <c r="F610" s="2">
        <f t="shared" ref="F610:G610" si="159">F609</f>
        <v>21.5</v>
      </c>
      <c r="G610" s="2">
        <f t="shared" si="159"/>
        <v>114.5</v>
      </c>
      <c r="H610" s="2">
        <v>48.8</v>
      </c>
    </row>
    <row r="611" spans="1:8" ht="12.5">
      <c r="A611" s="2">
        <v>2.71</v>
      </c>
      <c r="B611" s="2">
        <v>0.36</v>
      </c>
      <c r="C611" s="2">
        <f t="shared" si="128"/>
        <v>2</v>
      </c>
      <c r="D611" s="2" t="str">
        <f t="shared" si="130"/>
        <v>Cao et al., 2012; http://dx.doi.org/10.1016/j.gca.2012.08.039</v>
      </c>
      <c r="E611" s="2" t="s">
        <v>45</v>
      </c>
      <c r="F611" s="2">
        <f t="shared" ref="F611:G611" si="160">F610</f>
        <v>21.5</v>
      </c>
      <c r="G611" s="2">
        <f t="shared" si="160"/>
        <v>114.5</v>
      </c>
      <c r="H611" s="2">
        <v>67.8</v>
      </c>
    </row>
    <row r="612" spans="1:8" ht="12.5">
      <c r="A612" s="2">
        <v>2.41</v>
      </c>
      <c r="B612" s="2">
        <v>0.16</v>
      </c>
      <c r="C612" s="2">
        <f t="shared" si="128"/>
        <v>2</v>
      </c>
      <c r="D612" s="2" t="str">
        <f t="shared" si="130"/>
        <v>Cao et al., 2012; http://dx.doi.org/10.1016/j.gca.2012.08.039</v>
      </c>
      <c r="E612" s="2" t="s">
        <v>45</v>
      </c>
      <c r="F612" s="2">
        <v>21</v>
      </c>
      <c r="G612" s="2">
        <v>115</v>
      </c>
      <c r="H612" s="2">
        <v>5.9</v>
      </c>
    </row>
    <row r="613" spans="1:8" ht="12.5">
      <c r="A613" s="2">
        <v>2.27</v>
      </c>
      <c r="B613" s="2">
        <v>0.24</v>
      </c>
      <c r="C613" s="2">
        <f t="shared" si="128"/>
        <v>2</v>
      </c>
      <c r="D613" s="2" t="str">
        <f t="shared" si="130"/>
        <v>Cao et al., 2012; http://dx.doi.org/10.1016/j.gca.2012.08.039</v>
      </c>
      <c r="E613" s="2" t="s">
        <v>45</v>
      </c>
      <c r="F613" s="2">
        <f t="shared" ref="F613:G613" si="161">F612</f>
        <v>21</v>
      </c>
      <c r="G613" s="2">
        <f t="shared" si="161"/>
        <v>115</v>
      </c>
      <c r="H613" s="2">
        <v>51.1</v>
      </c>
    </row>
    <row r="614" spans="1:8" ht="12.5">
      <c r="A614" s="2">
        <v>2.38</v>
      </c>
      <c r="B614" s="2">
        <v>0.28000000000000003</v>
      </c>
      <c r="C614" s="2">
        <f t="shared" si="128"/>
        <v>2</v>
      </c>
      <c r="D614" s="2" t="str">
        <f t="shared" si="130"/>
        <v>Cao et al., 2012; http://dx.doi.org/10.1016/j.gca.2012.08.039</v>
      </c>
      <c r="E614" s="2" t="s">
        <v>45</v>
      </c>
      <c r="F614" s="2">
        <f t="shared" ref="F614:G614" si="162">F613</f>
        <v>21</v>
      </c>
      <c r="G614" s="2">
        <f t="shared" si="162"/>
        <v>115</v>
      </c>
      <c r="H614" s="2">
        <v>96</v>
      </c>
    </row>
    <row r="615" spans="1:8" ht="12.5">
      <c r="A615" s="2">
        <v>2.54</v>
      </c>
      <c r="B615" s="2">
        <v>0.3</v>
      </c>
      <c r="C615" s="2">
        <f t="shared" si="128"/>
        <v>2</v>
      </c>
      <c r="D615" s="2" t="str">
        <f t="shared" si="130"/>
        <v>Cao et al., 2012; http://dx.doi.org/10.1016/j.gca.2012.08.039</v>
      </c>
      <c r="E615" s="2" t="s">
        <v>45</v>
      </c>
      <c r="F615" s="2">
        <v>20.5</v>
      </c>
      <c r="G615" s="2">
        <v>115.5</v>
      </c>
      <c r="H615" s="2">
        <v>3.1</v>
      </c>
    </row>
    <row r="616" spans="1:8" ht="12.5">
      <c r="A616" s="2">
        <v>2.37</v>
      </c>
      <c r="B616" s="2">
        <v>0.2</v>
      </c>
      <c r="C616" s="2">
        <f t="shared" si="128"/>
        <v>2</v>
      </c>
      <c r="D616" s="2" t="str">
        <f t="shared" si="130"/>
        <v>Cao et al., 2012; http://dx.doi.org/10.1016/j.gca.2012.08.039</v>
      </c>
      <c r="E616" s="2" t="s">
        <v>45</v>
      </c>
      <c r="F616" s="2">
        <v>20.5</v>
      </c>
      <c r="G616" s="2">
        <v>115.5</v>
      </c>
      <c r="H616" s="2">
        <v>47.6</v>
      </c>
    </row>
    <row r="617" spans="1:8" ht="12.5">
      <c r="A617" s="2">
        <v>1.98</v>
      </c>
      <c r="B617" s="2">
        <v>0.13</v>
      </c>
      <c r="C617" s="2">
        <f t="shared" si="128"/>
        <v>2</v>
      </c>
      <c r="D617" s="2" t="str">
        <f t="shared" si="130"/>
        <v>Cao et al., 2012; http://dx.doi.org/10.1016/j.gca.2012.08.039</v>
      </c>
      <c r="E617" s="2" t="s">
        <v>45</v>
      </c>
      <c r="F617" s="2">
        <v>20.5</v>
      </c>
      <c r="G617" s="2">
        <v>115.5</v>
      </c>
      <c r="H617" s="2">
        <v>99.2</v>
      </c>
    </row>
    <row r="618" spans="1:8" ht="12.5">
      <c r="A618" s="2">
        <v>1.46</v>
      </c>
      <c r="B618" s="2">
        <v>0.26</v>
      </c>
      <c r="C618" s="2">
        <f t="shared" si="128"/>
        <v>2</v>
      </c>
      <c r="D618" s="2" t="str">
        <f t="shared" si="130"/>
        <v>Cao et al., 2012; http://dx.doi.org/10.1016/j.gca.2012.08.039</v>
      </c>
      <c r="E618" s="2" t="s">
        <v>45</v>
      </c>
      <c r="F618" s="2">
        <v>20.5</v>
      </c>
      <c r="G618" s="2">
        <v>115.5</v>
      </c>
      <c r="H618" s="2">
        <v>198.4</v>
      </c>
    </row>
    <row r="619" spans="1:8" ht="12.5">
      <c r="A619" s="2">
        <v>1.4</v>
      </c>
      <c r="B619" s="2">
        <v>0.15</v>
      </c>
      <c r="C619" s="2">
        <f t="shared" si="128"/>
        <v>2</v>
      </c>
      <c r="D619" s="2" t="str">
        <f t="shared" si="130"/>
        <v>Cao et al., 2012; http://dx.doi.org/10.1016/j.gca.2012.08.039</v>
      </c>
      <c r="E619" s="2" t="s">
        <v>45</v>
      </c>
      <c r="F619" s="2">
        <v>20.5</v>
      </c>
      <c r="G619" s="2">
        <v>115.5</v>
      </c>
      <c r="H619" s="2">
        <v>298.39999999999998</v>
      </c>
    </row>
    <row r="620" spans="1:8" ht="12.5">
      <c r="A620" s="2">
        <v>1.5</v>
      </c>
      <c r="B620" s="2">
        <v>0.3</v>
      </c>
      <c r="C620" s="2">
        <f t="shared" si="128"/>
        <v>2</v>
      </c>
      <c r="D620" s="2" t="str">
        <f t="shared" si="130"/>
        <v>Cao et al., 2012; http://dx.doi.org/10.1016/j.gca.2012.08.039</v>
      </c>
      <c r="E620" s="2" t="s">
        <v>45</v>
      </c>
      <c r="F620" s="2">
        <v>20.5</v>
      </c>
      <c r="G620" s="2">
        <v>115.5</v>
      </c>
      <c r="H620" s="2">
        <v>298.39999999999998</v>
      </c>
    </row>
    <row r="621" spans="1:8" ht="12.5">
      <c r="A621" s="2">
        <v>2.48</v>
      </c>
      <c r="B621" s="2">
        <v>0.23</v>
      </c>
      <c r="C621" s="2">
        <f t="shared" si="128"/>
        <v>2</v>
      </c>
      <c r="D621" s="2" t="str">
        <f t="shared" si="130"/>
        <v>Cao et al., 2012; http://dx.doi.org/10.1016/j.gca.2012.08.039</v>
      </c>
      <c r="E621" s="2" t="s">
        <v>45</v>
      </c>
      <c r="F621" s="2">
        <v>19.2</v>
      </c>
      <c r="G621" s="2">
        <v>116.7</v>
      </c>
      <c r="H621" s="2">
        <v>6.2</v>
      </c>
    </row>
    <row r="622" spans="1:8" ht="12.5">
      <c r="A622" s="2">
        <v>2.61</v>
      </c>
      <c r="B622" s="2">
        <v>0.14000000000000001</v>
      </c>
      <c r="C622" s="2">
        <f t="shared" si="128"/>
        <v>2</v>
      </c>
      <c r="D622" s="2" t="str">
        <f t="shared" si="130"/>
        <v>Cao et al., 2012; http://dx.doi.org/10.1016/j.gca.2012.08.039</v>
      </c>
      <c r="E622" s="2" t="s">
        <v>45</v>
      </c>
      <c r="F622" s="2">
        <f t="shared" ref="F622:G622" si="163">F621</f>
        <v>19.2</v>
      </c>
      <c r="G622" s="2">
        <f t="shared" si="163"/>
        <v>116.7</v>
      </c>
      <c r="H622" s="2">
        <v>50.1</v>
      </c>
    </row>
    <row r="623" spans="1:8" ht="12.5">
      <c r="A623" s="2">
        <v>1.94</v>
      </c>
      <c r="B623" s="2">
        <v>0.2</v>
      </c>
      <c r="C623" s="2">
        <f t="shared" si="128"/>
        <v>2</v>
      </c>
      <c r="D623" s="2" t="str">
        <f t="shared" si="130"/>
        <v>Cao et al., 2012; http://dx.doi.org/10.1016/j.gca.2012.08.039</v>
      </c>
      <c r="E623" s="2" t="s">
        <v>45</v>
      </c>
      <c r="F623" s="2">
        <f t="shared" ref="F623:G623" si="164">F622</f>
        <v>19.2</v>
      </c>
      <c r="G623" s="2">
        <f t="shared" si="164"/>
        <v>116.7</v>
      </c>
      <c r="H623" s="2">
        <v>99.1</v>
      </c>
    </row>
    <row r="624" spans="1:8" ht="12.5">
      <c r="A624" s="2">
        <v>1.48</v>
      </c>
      <c r="B624" s="2">
        <v>0.36</v>
      </c>
      <c r="C624" s="2">
        <f t="shared" si="128"/>
        <v>2</v>
      </c>
      <c r="D624" s="2" t="str">
        <f t="shared" si="130"/>
        <v>Cao et al., 2012; http://dx.doi.org/10.1016/j.gca.2012.08.039</v>
      </c>
      <c r="E624" s="2" t="s">
        <v>45</v>
      </c>
      <c r="F624" s="2">
        <f t="shared" ref="F624:G624" si="165">F623</f>
        <v>19.2</v>
      </c>
      <c r="G624" s="2">
        <f t="shared" si="165"/>
        <v>116.7</v>
      </c>
      <c r="H624" s="2">
        <v>198.6</v>
      </c>
    </row>
    <row r="625" spans="1:8" ht="12.5">
      <c r="A625" s="2">
        <v>1.41</v>
      </c>
      <c r="B625" s="2">
        <v>0.23</v>
      </c>
      <c r="C625" s="2">
        <f t="shared" si="128"/>
        <v>2</v>
      </c>
      <c r="D625" s="2" t="str">
        <f t="shared" si="130"/>
        <v>Cao et al., 2012; http://dx.doi.org/10.1016/j.gca.2012.08.039</v>
      </c>
      <c r="E625" s="2" t="s">
        <v>45</v>
      </c>
      <c r="F625" s="2">
        <f t="shared" ref="F625:G625" si="166">F624</f>
        <v>19.2</v>
      </c>
      <c r="G625" s="2">
        <f t="shared" si="166"/>
        <v>116.7</v>
      </c>
      <c r="H625" s="2">
        <v>499.7</v>
      </c>
    </row>
    <row r="626" spans="1:8" ht="12.5">
      <c r="A626" s="2">
        <v>1.23</v>
      </c>
      <c r="B626" s="2">
        <v>0.3</v>
      </c>
      <c r="C626" s="2">
        <f t="shared" si="128"/>
        <v>2</v>
      </c>
      <c r="D626" s="2" t="str">
        <f t="shared" si="130"/>
        <v>Cao et al., 2012; http://dx.doi.org/10.1016/j.gca.2012.08.039</v>
      </c>
      <c r="E626" s="2" t="s">
        <v>45</v>
      </c>
      <c r="F626" s="2">
        <f t="shared" ref="F626:G626" si="167">F625</f>
        <v>19.2</v>
      </c>
      <c r="G626" s="2">
        <f t="shared" si="167"/>
        <v>116.7</v>
      </c>
      <c r="H626" s="2">
        <v>998.9</v>
      </c>
    </row>
    <row r="627" spans="1:8" ht="12.5">
      <c r="A627" s="2">
        <v>2.87</v>
      </c>
      <c r="B627" s="2">
        <v>0.34</v>
      </c>
      <c r="C627" s="2">
        <f t="shared" si="128"/>
        <v>2</v>
      </c>
      <c r="D627" s="2" t="str">
        <f t="shared" si="130"/>
        <v>Cao et al., 2012; http://dx.doi.org/10.1016/j.gca.2012.08.039</v>
      </c>
      <c r="E627" s="2" t="s">
        <v>45</v>
      </c>
      <c r="F627" s="2">
        <v>18</v>
      </c>
      <c r="G627" s="2">
        <v>116</v>
      </c>
      <c r="H627" s="2">
        <v>6.6</v>
      </c>
    </row>
    <row r="628" spans="1:8" ht="12.5">
      <c r="A628" s="2">
        <v>2.48</v>
      </c>
      <c r="B628" s="2">
        <v>0.23</v>
      </c>
      <c r="C628" s="2">
        <f t="shared" si="128"/>
        <v>2</v>
      </c>
      <c r="D628" s="2" t="str">
        <f t="shared" si="130"/>
        <v>Cao et al., 2012; http://dx.doi.org/10.1016/j.gca.2012.08.039</v>
      </c>
      <c r="E628" s="2" t="s">
        <v>45</v>
      </c>
      <c r="F628" s="2">
        <f t="shared" ref="F628:G628" si="168">F627</f>
        <v>18</v>
      </c>
      <c r="G628" s="2">
        <f t="shared" si="168"/>
        <v>116</v>
      </c>
      <c r="H628" s="2">
        <v>25.8</v>
      </c>
    </row>
    <row r="629" spans="1:8" ht="12.5">
      <c r="A629" s="2">
        <v>1.85</v>
      </c>
      <c r="B629" s="2">
        <v>0.24</v>
      </c>
      <c r="C629" s="2">
        <f t="shared" si="128"/>
        <v>2</v>
      </c>
      <c r="D629" s="2" t="str">
        <f t="shared" si="130"/>
        <v>Cao et al., 2012; http://dx.doi.org/10.1016/j.gca.2012.08.039</v>
      </c>
      <c r="E629" s="2" t="s">
        <v>45</v>
      </c>
      <c r="F629" s="2">
        <f t="shared" ref="F629:G629" si="169">F628</f>
        <v>18</v>
      </c>
      <c r="G629" s="2">
        <f t="shared" si="169"/>
        <v>116</v>
      </c>
      <c r="H629" s="2">
        <v>50.4</v>
      </c>
    </row>
    <row r="630" spans="1:8" ht="12.5">
      <c r="A630" s="2">
        <v>1.91</v>
      </c>
      <c r="B630" s="2">
        <v>0.22</v>
      </c>
      <c r="C630" s="2">
        <f t="shared" si="128"/>
        <v>2</v>
      </c>
      <c r="D630" s="2" t="str">
        <f t="shared" si="130"/>
        <v>Cao et al., 2012; http://dx.doi.org/10.1016/j.gca.2012.08.039</v>
      </c>
      <c r="E630" s="2" t="s">
        <v>45</v>
      </c>
      <c r="F630" s="2">
        <f t="shared" ref="F630:G630" si="170">F629</f>
        <v>18</v>
      </c>
      <c r="G630" s="2">
        <f t="shared" si="170"/>
        <v>116</v>
      </c>
      <c r="H630" s="2">
        <v>50.4</v>
      </c>
    </row>
    <row r="631" spans="1:8" ht="12.5">
      <c r="A631" s="2">
        <v>1.41</v>
      </c>
      <c r="B631" s="2">
        <v>0.15</v>
      </c>
      <c r="C631" s="2">
        <f t="shared" si="128"/>
        <v>2</v>
      </c>
      <c r="D631" s="2" t="str">
        <f t="shared" si="130"/>
        <v>Cao et al., 2012; http://dx.doi.org/10.1016/j.gca.2012.08.039</v>
      </c>
      <c r="E631" s="2" t="s">
        <v>45</v>
      </c>
      <c r="F631" s="2">
        <f t="shared" ref="F631:G631" si="171">F630</f>
        <v>18</v>
      </c>
      <c r="G631" s="2">
        <f t="shared" si="171"/>
        <v>116</v>
      </c>
      <c r="H631" s="2">
        <v>98.5</v>
      </c>
    </row>
    <row r="632" spans="1:8" ht="12.5">
      <c r="A632" s="2">
        <v>1.63</v>
      </c>
      <c r="B632" s="2">
        <v>0.18</v>
      </c>
      <c r="C632" s="2">
        <f t="shared" si="128"/>
        <v>2</v>
      </c>
      <c r="D632" s="2" t="str">
        <f t="shared" si="130"/>
        <v>Cao et al., 2012; http://dx.doi.org/10.1016/j.gca.2012.08.039</v>
      </c>
      <c r="E632" s="2" t="s">
        <v>45</v>
      </c>
      <c r="F632" s="2">
        <f t="shared" ref="F632:G632" si="172">F631</f>
        <v>18</v>
      </c>
      <c r="G632" s="2">
        <f t="shared" si="172"/>
        <v>116</v>
      </c>
      <c r="H632" s="2">
        <v>151.6</v>
      </c>
    </row>
    <row r="633" spans="1:8" ht="12.5">
      <c r="A633" s="2">
        <v>1.4</v>
      </c>
      <c r="B633" s="2">
        <v>0.25</v>
      </c>
      <c r="C633" s="2">
        <f t="shared" si="128"/>
        <v>2</v>
      </c>
      <c r="D633" s="2" t="str">
        <f t="shared" si="130"/>
        <v>Cao et al., 2012; http://dx.doi.org/10.1016/j.gca.2012.08.039</v>
      </c>
      <c r="E633" s="2" t="s">
        <v>45</v>
      </c>
      <c r="F633" s="2">
        <f t="shared" ref="F633:G633" si="173">F632</f>
        <v>18</v>
      </c>
      <c r="G633" s="2">
        <f t="shared" si="173"/>
        <v>116</v>
      </c>
      <c r="H633" s="2">
        <v>199.4</v>
      </c>
    </row>
    <row r="634" spans="1:8" ht="12.5">
      <c r="A634" s="2">
        <v>1.49</v>
      </c>
      <c r="B634" s="2">
        <v>0.28999999999999998</v>
      </c>
      <c r="C634" s="2">
        <f t="shared" si="128"/>
        <v>2</v>
      </c>
      <c r="D634" s="2" t="str">
        <f t="shared" si="130"/>
        <v>Cao et al., 2012; http://dx.doi.org/10.1016/j.gca.2012.08.039</v>
      </c>
      <c r="E634" s="2" t="s">
        <v>45</v>
      </c>
      <c r="F634" s="2">
        <f t="shared" ref="F634:G634" si="174">F633</f>
        <v>18</v>
      </c>
      <c r="G634" s="2">
        <f t="shared" si="174"/>
        <v>116</v>
      </c>
      <c r="H634" s="2">
        <v>499.6</v>
      </c>
    </row>
    <row r="635" spans="1:8" ht="12.5">
      <c r="A635" s="2">
        <v>1.19</v>
      </c>
      <c r="B635" s="2">
        <v>0.28999999999999998</v>
      </c>
      <c r="C635" s="2">
        <f t="shared" si="128"/>
        <v>2</v>
      </c>
      <c r="D635" s="2" t="str">
        <f t="shared" si="130"/>
        <v>Cao et al., 2012; http://dx.doi.org/10.1016/j.gca.2012.08.039</v>
      </c>
      <c r="E635" s="2" t="s">
        <v>45</v>
      </c>
      <c r="F635" s="2">
        <f t="shared" ref="F635:G635" si="175">F634</f>
        <v>18</v>
      </c>
      <c r="G635" s="2">
        <f t="shared" si="175"/>
        <v>116</v>
      </c>
      <c r="H635" s="2">
        <v>800.6</v>
      </c>
    </row>
    <row r="636" spans="1:8" ht="12.5">
      <c r="A636" s="2">
        <v>1.0900000000000001</v>
      </c>
      <c r="B636" s="2">
        <v>0.19</v>
      </c>
      <c r="C636" s="2">
        <f t="shared" si="128"/>
        <v>2</v>
      </c>
      <c r="D636" s="2" t="str">
        <f t="shared" si="130"/>
        <v>Cao et al., 2012; http://dx.doi.org/10.1016/j.gca.2012.08.039</v>
      </c>
      <c r="E636" s="2" t="s">
        <v>45</v>
      </c>
      <c r="F636" s="2">
        <f t="shared" ref="F636:G636" si="176">F635</f>
        <v>18</v>
      </c>
      <c r="G636" s="2">
        <f t="shared" si="176"/>
        <v>116</v>
      </c>
      <c r="H636" s="2">
        <v>1000.2</v>
      </c>
    </row>
    <row r="637" spans="1:8" ht="12.5">
      <c r="A637" s="2">
        <v>0.94</v>
      </c>
      <c r="B637" s="2">
        <v>0.26</v>
      </c>
      <c r="C637" s="2">
        <f t="shared" si="128"/>
        <v>2</v>
      </c>
      <c r="D637" s="2" t="str">
        <f t="shared" si="130"/>
        <v>Cao et al., 2012; http://dx.doi.org/10.1016/j.gca.2012.08.039</v>
      </c>
      <c r="E637" s="2" t="s">
        <v>45</v>
      </c>
      <c r="F637" s="2">
        <f t="shared" ref="F637:G637" si="177">F636</f>
        <v>18</v>
      </c>
      <c r="G637" s="2">
        <f t="shared" si="177"/>
        <v>116</v>
      </c>
      <c r="H637" s="2">
        <v>2000.4</v>
      </c>
    </row>
    <row r="638" spans="1:8" ht="12.5">
      <c r="A638" s="2">
        <v>1.05</v>
      </c>
      <c r="B638" s="2">
        <v>0.19</v>
      </c>
      <c r="C638" s="2">
        <f t="shared" si="128"/>
        <v>2</v>
      </c>
      <c r="D638" s="2" t="str">
        <f t="shared" si="130"/>
        <v>Cao et al., 2012; http://dx.doi.org/10.1016/j.gca.2012.08.039</v>
      </c>
      <c r="E638" s="2" t="s">
        <v>45</v>
      </c>
      <c r="F638" s="2">
        <f t="shared" ref="F638:G638" si="178">F637</f>
        <v>18</v>
      </c>
      <c r="G638" s="2">
        <f t="shared" si="178"/>
        <v>116</v>
      </c>
      <c r="H638" s="2">
        <v>2999.7</v>
      </c>
    </row>
    <row r="639" spans="1:8" ht="12.5">
      <c r="A639" s="2">
        <v>1.06</v>
      </c>
      <c r="B639" s="2">
        <v>0.17</v>
      </c>
      <c r="C639" s="2">
        <f t="shared" si="128"/>
        <v>2</v>
      </c>
      <c r="D639" s="2" t="str">
        <f t="shared" si="130"/>
        <v>Cao et al., 2012; http://dx.doi.org/10.1016/j.gca.2012.08.039</v>
      </c>
      <c r="E639" s="2" t="s">
        <v>45</v>
      </c>
      <c r="F639" s="2">
        <f t="shared" ref="F639:G639" si="179">F638</f>
        <v>18</v>
      </c>
      <c r="G639" s="2">
        <f t="shared" si="179"/>
        <v>116</v>
      </c>
      <c r="H639" s="2">
        <v>2999.7</v>
      </c>
    </row>
    <row r="640" spans="1:8" ht="12.5">
      <c r="A640" s="2">
        <v>2.4300000000000002</v>
      </c>
      <c r="B640" s="2">
        <v>0.12</v>
      </c>
      <c r="C640" s="2">
        <v>2</v>
      </c>
      <c r="D640" s="2" t="s">
        <v>46</v>
      </c>
      <c r="E640" s="2" t="s">
        <v>47</v>
      </c>
      <c r="F640" s="2">
        <v>34.5</v>
      </c>
      <c r="G640" s="2">
        <v>147</v>
      </c>
      <c r="H640" s="2">
        <v>100</v>
      </c>
    </row>
    <row r="641" spans="1:8" ht="12.5">
      <c r="A641" s="2">
        <v>1.1399999999999999</v>
      </c>
      <c r="B641" s="2">
        <v>0.09</v>
      </c>
      <c r="C641" s="2">
        <f t="shared" ref="C641:D641" si="180">C640</f>
        <v>2</v>
      </c>
      <c r="D641" s="2" t="str">
        <f t="shared" si="180"/>
        <v>Reynolds et al., 2006; doi:10.1016/j.epsl.2006.02.002</v>
      </c>
      <c r="E641" s="2" t="s">
        <v>47</v>
      </c>
      <c r="F641" s="2">
        <f t="shared" ref="F641:G641" si="181">F640</f>
        <v>34.5</v>
      </c>
      <c r="G641" s="2">
        <f t="shared" si="181"/>
        <v>147</v>
      </c>
      <c r="H641" s="2">
        <v>600</v>
      </c>
    </row>
    <row r="642" spans="1:8" ht="12.5">
      <c r="A642" s="2">
        <v>0.61</v>
      </c>
      <c r="B642" s="2">
        <v>0.1</v>
      </c>
      <c r="C642" s="2">
        <f t="shared" ref="C642:D642" si="182">C641</f>
        <v>2</v>
      </c>
      <c r="D642" s="2" t="str">
        <f t="shared" si="182"/>
        <v>Reynolds et al., 2006; doi:10.1016/j.epsl.2006.02.002</v>
      </c>
      <c r="E642" s="2" t="s">
        <v>47</v>
      </c>
      <c r="F642" s="2">
        <f t="shared" ref="F642:G642" si="183">F641</f>
        <v>34.5</v>
      </c>
      <c r="G642" s="2">
        <f t="shared" si="183"/>
        <v>147</v>
      </c>
      <c r="H642" s="2">
        <v>1500</v>
      </c>
    </row>
    <row r="643" spans="1:8" ht="12.5">
      <c r="A643" s="2">
        <v>1.42</v>
      </c>
      <c r="B643" s="2">
        <v>0.06</v>
      </c>
      <c r="C643" s="2">
        <f t="shared" ref="C643:D643" si="184">C642</f>
        <v>2</v>
      </c>
      <c r="D643" s="2" t="str">
        <f t="shared" si="184"/>
        <v>Reynolds et al., 2006; doi:10.1016/j.epsl.2006.02.002</v>
      </c>
      <c r="E643" s="2" t="s">
        <v>47</v>
      </c>
      <c r="F643" s="2">
        <v>44</v>
      </c>
      <c r="G643" s="2">
        <v>155</v>
      </c>
      <c r="H643" s="2">
        <v>10</v>
      </c>
    </row>
    <row r="644" spans="1:8" ht="12.5">
      <c r="A644" s="2">
        <v>1.1599999999999999</v>
      </c>
      <c r="B644" s="2">
        <v>0.05</v>
      </c>
      <c r="C644" s="2">
        <f t="shared" ref="C644:D644" si="185">C643</f>
        <v>2</v>
      </c>
      <c r="D644" s="2" t="str">
        <f t="shared" si="185"/>
        <v>Reynolds et al., 2006; doi:10.1016/j.epsl.2006.02.002</v>
      </c>
      <c r="E644" s="2" t="s">
        <v>47</v>
      </c>
      <c r="F644" s="2">
        <f t="shared" ref="F644:G644" si="186">F643</f>
        <v>44</v>
      </c>
      <c r="G644" s="2">
        <f t="shared" si="186"/>
        <v>155</v>
      </c>
      <c r="H644" s="2">
        <v>100</v>
      </c>
    </row>
    <row r="645" spans="1:8" ht="12.5">
      <c r="A645" s="2">
        <v>0.85</v>
      </c>
      <c r="B645" s="2">
        <v>7.0000000000000007E-2</v>
      </c>
      <c r="C645" s="2">
        <f t="shared" ref="C645:D645" si="187">C644</f>
        <v>2</v>
      </c>
      <c r="D645" s="2" t="str">
        <f t="shared" si="187"/>
        <v>Reynolds et al., 2006; doi:10.1016/j.epsl.2006.02.002</v>
      </c>
      <c r="E645" s="2" t="s">
        <v>47</v>
      </c>
      <c r="F645" s="2">
        <f t="shared" ref="F645:G645" si="188">F644</f>
        <v>44</v>
      </c>
      <c r="G645" s="2">
        <f t="shared" si="188"/>
        <v>155</v>
      </c>
      <c r="H645" s="2">
        <v>600</v>
      </c>
    </row>
    <row r="646" spans="1:8" ht="12.5">
      <c r="A646" s="2">
        <v>0.51</v>
      </c>
      <c r="B646" s="2">
        <v>0.06</v>
      </c>
      <c r="C646" s="2">
        <f t="shared" ref="C646:D646" si="189">C645</f>
        <v>2</v>
      </c>
      <c r="D646" s="2" t="str">
        <f t="shared" si="189"/>
        <v>Reynolds et al., 2006; doi:10.1016/j.epsl.2006.02.002</v>
      </c>
      <c r="E646" s="2" t="s">
        <v>47</v>
      </c>
      <c r="F646" s="2">
        <f t="shared" ref="F646:G646" si="190">F645</f>
        <v>44</v>
      </c>
      <c r="G646" s="2">
        <f t="shared" si="190"/>
        <v>155</v>
      </c>
      <c r="H646" s="2">
        <v>1200</v>
      </c>
    </row>
    <row r="647" spans="1:8" ht="12.5">
      <c r="A647" s="2">
        <v>0.83</v>
      </c>
      <c r="B647" s="2">
        <v>0.15</v>
      </c>
      <c r="C647" s="2">
        <f t="shared" ref="C647:D647" si="191">C646</f>
        <v>2</v>
      </c>
      <c r="D647" s="2" t="str">
        <f t="shared" si="191"/>
        <v>Reynolds et al., 2006; doi:10.1016/j.epsl.2006.02.002</v>
      </c>
      <c r="E647" s="2" t="s">
        <v>47</v>
      </c>
      <c r="F647" s="2">
        <f t="shared" ref="F647:G647" si="192">F646</f>
        <v>44</v>
      </c>
      <c r="G647" s="2">
        <f t="shared" si="192"/>
        <v>155</v>
      </c>
      <c r="H647" s="2">
        <v>4000</v>
      </c>
    </row>
    <row r="648" spans="1:8" ht="12.5">
      <c r="A648" s="2">
        <v>0.71</v>
      </c>
      <c r="B648" s="2">
        <v>0.1</v>
      </c>
      <c r="C648" s="2">
        <f t="shared" ref="C648:D648" si="193">C647</f>
        <v>2</v>
      </c>
      <c r="D648" s="2" t="str">
        <f t="shared" si="193"/>
        <v>Reynolds et al., 2006; doi:10.1016/j.epsl.2006.02.002</v>
      </c>
      <c r="E648" s="2" t="s">
        <v>47</v>
      </c>
      <c r="F648" s="2">
        <f t="shared" ref="F648:G648" si="194">F647</f>
        <v>44</v>
      </c>
      <c r="G648" s="2">
        <f t="shared" si="194"/>
        <v>155</v>
      </c>
      <c r="H648" s="2">
        <v>5000</v>
      </c>
    </row>
    <row r="649" spans="1:8" ht="12.5">
      <c r="A649" s="2">
        <v>1.23</v>
      </c>
      <c r="B649" s="2">
        <v>0.17</v>
      </c>
      <c r="C649" s="2">
        <f t="shared" ref="C649:D649" si="195">C648</f>
        <v>2</v>
      </c>
      <c r="D649" s="2" t="str">
        <f t="shared" si="195"/>
        <v>Reynolds et al., 2006; doi:10.1016/j.epsl.2006.02.002</v>
      </c>
      <c r="E649" s="2" t="s">
        <v>47</v>
      </c>
      <c r="F649" s="2">
        <v>50</v>
      </c>
      <c r="G649" s="2">
        <v>167</v>
      </c>
      <c r="H649" s="2">
        <v>10</v>
      </c>
    </row>
    <row r="650" spans="1:8" ht="12.5">
      <c r="A650" s="2">
        <v>1.1399999999999999</v>
      </c>
      <c r="B650" s="2">
        <v>0.06</v>
      </c>
      <c r="C650" s="2">
        <f t="shared" ref="C650:D650" si="196">C649</f>
        <v>2</v>
      </c>
      <c r="D650" s="2" t="str">
        <f t="shared" si="196"/>
        <v>Reynolds et al., 2006; doi:10.1016/j.epsl.2006.02.002</v>
      </c>
      <c r="E650" s="2" t="s">
        <v>47</v>
      </c>
      <c r="F650" s="2">
        <f t="shared" ref="F650:G650" si="197">F649</f>
        <v>50</v>
      </c>
      <c r="G650" s="2">
        <f t="shared" si="197"/>
        <v>167</v>
      </c>
      <c r="H650" s="2">
        <v>100</v>
      </c>
    </row>
    <row r="651" spans="1:8" ht="12.5">
      <c r="A651" s="2">
        <v>0.72</v>
      </c>
      <c r="B651" s="2">
        <v>0.14000000000000001</v>
      </c>
      <c r="C651" s="2">
        <f t="shared" ref="C651:D651" si="198">C650</f>
        <v>2</v>
      </c>
      <c r="D651" s="2" t="str">
        <f t="shared" si="198"/>
        <v>Reynolds et al., 2006; doi:10.1016/j.epsl.2006.02.002</v>
      </c>
      <c r="E651" s="2" t="s">
        <v>47</v>
      </c>
      <c r="F651" s="2">
        <f t="shared" ref="F651:G651" si="199">F650</f>
        <v>50</v>
      </c>
      <c r="G651" s="2">
        <f t="shared" si="199"/>
        <v>167</v>
      </c>
      <c r="H651" s="2">
        <v>600</v>
      </c>
    </row>
    <row r="652" spans="1:8" ht="12.5">
      <c r="A652" s="2">
        <v>0.52</v>
      </c>
      <c r="B652" s="2">
        <v>0.11</v>
      </c>
      <c r="C652" s="2">
        <f t="shared" ref="C652:D652" si="200">C651</f>
        <v>2</v>
      </c>
      <c r="D652" s="2" t="str">
        <f t="shared" si="200"/>
        <v>Reynolds et al., 2006; doi:10.1016/j.epsl.2006.02.002</v>
      </c>
      <c r="E652" s="2" t="s">
        <v>47</v>
      </c>
      <c r="F652" s="2">
        <f t="shared" ref="F652:G652" si="201">F651</f>
        <v>50</v>
      </c>
      <c r="G652" s="2">
        <f t="shared" si="201"/>
        <v>167</v>
      </c>
      <c r="H652" s="2">
        <v>1500</v>
      </c>
    </row>
    <row r="653" spans="1:8" ht="12.5">
      <c r="A653" s="2">
        <v>1.31</v>
      </c>
      <c r="B653" s="2">
        <v>0.28000000000000003</v>
      </c>
      <c r="C653" s="2">
        <f t="shared" ref="C653:D653" si="202">C652</f>
        <v>2</v>
      </c>
      <c r="D653" s="2" t="str">
        <f t="shared" si="202"/>
        <v>Reynolds et al., 2006; doi:10.1016/j.epsl.2006.02.002</v>
      </c>
      <c r="E653" s="2" t="s">
        <v>47</v>
      </c>
      <c r="F653" s="2">
        <v>39.4</v>
      </c>
      <c r="G653" s="2">
        <v>170.6</v>
      </c>
      <c r="H653" s="2">
        <v>10</v>
      </c>
    </row>
    <row r="654" spans="1:8" ht="12.5">
      <c r="A654" s="2">
        <v>1.46</v>
      </c>
      <c r="B654" s="2">
        <v>0.22</v>
      </c>
      <c r="C654" s="2">
        <f t="shared" ref="C654:D654" si="203">C653</f>
        <v>2</v>
      </c>
      <c r="D654" s="2" t="str">
        <f t="shared" si="203"/>
        <v>Reynolds et al., 2006; doi:10.1016/j.epsl.2006.02.002</v>
      </c>
      <c r="E654" s="2" t="s">
        <v>47</v>
      </c>
      <c r="F654" s="2">
        <f t="shared" ref="F654:G654" si="204">F653</f>
        <v>39.4</v>
      </c>
      <c r="G654" s="2">
        <f t="shared" si="204"/>
        <v>170.6</v>
      </c>
      <c r="H654" s="2">
        <v>100</v>
      </c>
    </row>
    <row r="655" spans="1:8" ht="12.5">
      <c r="A655" s="2">
        <v>0.72</v>
      </c>
      <c r="B655" s="2">
        <v>0.12</v>
      </c>
      <c r="C655" s="2">
        <f t="shared" ref="C655:D655" si="205">C654</f>
        <v>2</v>
      </c>
      <c r="D655" s="2" t="str">
        <f t="shared" si="205"/>
        <v>Reynolds et al., 2006; doi:10.1016/j.epsl.2006.02.002</v>
      </c>
      <c r="E655" s="2" t="s">
        <v>47</v>
      </c>
      <c r="F655" s="2">
        <f t="shared" ref="F655:G655" si="206">F654</f>
        <v>39.4</v>
      </c>
      <c r="G655" s="2">
        <f t="shared" si="206"/>
        <v>170.6</v>
      </c>
      <c r="H655" s="2">
        <v>600</v>
      </c>
    </row>
    <row r="656" spans="1:8" ht="12.5">
      <c r="A656" s="2">
        <v>0.74</v>
      </c>
      <c r="B656" s="2">
        <v>0.06</v>
      </c>
      <c r="C656" s="2">
        <f t="shared" ref="C656:D656" si="207">C655</f>
        <v>2</v>
      </c>
      <c r="D656" s="2" t="str">
        <f t="shared" si="207"/>
        <v>Reynolds et al., 2006; doi:10.1016/j.epsl.2006.02.002</v>
      </c>
      <c r="E656" s="2" t="s">
        <v>47</v>
      </c>
      <c r="F656" s="2">
        <f t="shared" ref="F656:G656" si="208">F655</f>
        <v>39.4</v>
      </c>
      <c r="G656" s="2">
        <f t="shared" si="208"/>
        <v>170.6</v>
      </c>
      <c r="H656" s="2">
        <v>1500</v>
      </c>
    </row>
    <row r="657" spans="1:8" ht="12.5">
      <c r="A657" s="2">
        <v>0.67</v>
      </c>
      <c r="B657" s="2">
        <v>0.06</v>
      </c>
      <c r="C657" s="2">
        <f t="shared" ref="C657:D657" si="209">C656</f>
        <v>2</v>
      </c>
      <c r="D657" s="2" t="str">
        <f t="shared" si="209"/>
        <v>Reynolds et al., 2006; doi:10.1016/j.epsl.2006.02.002</v>
      </c>
      <c r="E657" s="2" t="s">
        <v>47</v>
      </c>
      <c r="F657" s="2">
        <f t="shared" ref="F657:G657" si="210">F656</f>
        <v>39.4</v>
      </c>
      <c r="G657" s="2">
        <f t="shared" si="210"/>
        <v>170.6</v>
      </c>
      <c r="H657" s="2">
        <v>1500</v>
      </c>
    </row>
    <row r="658" spans="1:8" ht="12.5">
      <c r="A658" s="2">
        <v>2.15</v>
      </c>
      <c r="B658" s="2">
        <v>0.17</v>
      </c>
      <c r="C658" s="2">
        <f t="shared" ref="C658:D658" si="211">C657</f>
        <v>2</v>
      </c>
      <c r="D658" s="2" t="str">
        <f t="shared" si="211"/>
        <v>Reynolds et al., 2006; doi:10.1016/j.epsl.2006.02.002</v>
      </c>
      <c r="E658" s="2" t="s">
        <v>47</v>
      </c>
      <c r="F658" s="2">
        <v>30.5</v>
      </c>
      <c r="G658" s="2">
        <v>170.6</v>
      </c>
      <c r="H658" s="2">
        <v>100</v>
      </c>
    </row>
    <row r="659" spans="1:8" ht="12.5">
      <c r="A659" s="2">
        <v>1.37</v>
      </c>
      <c r="B659" s="2">
        <v>0.15</v>
      </c>
      <c r="C659" s="2">
        <f t="shared" ref="C659:D659" si="212">C658</f>
        <v>2</v>
      </c>
      <c r="D659" s="2" t="str">
        <f t="shared" si="212"/>
        <v>Reynolds et al., 2006; doi:10.1016/j.epsl.2006.02.002</v>
      </c>
      <c r="E659" s="2" t="s">
        <v>47</v>
      </c>
      <c r="F659" s="2">
        <f t="shared" ref="F659:G659" si="213">F658</f>
        <v>30.5</v>
      </c>
      <c r="G659" s="2">
        <f t="shared" si="213"/>
        <v>170.6</v>
      </c>
      <c r="H659" s="2">
        <v>600</v>
      </c>
    </row>
    <row r="660" spans="1:8" ht="12.5">
      <c r="A660" s="2">
        <v>0.64</v>
      </c>
      <c r="B660" s="2">
        <v>0.01</v>
      </c>
      <c r="C660" s="2">
        <f t="shared" ref="C660:D660" si="214">C659</f>
        <v>2</v>
      </c>
      <c r="D660" s="2" t="str">
        <f t="shared" si="214"/>
        <v>Reynolds et al., 2006; doi:10.1016/j.epsl.2006.02.002</v>
      </c>
      <c r="E660" s="2" t="s">
        <v>47</v>
      </c>
      <c r="F660" s="2">
        <f t="shared" ref="F660:G660" si="215">F659</f>
        <v>30.5</v>
      </c>
      <c r="G660" s="2">
        <f t="shared" si="215"/>
        <v>170.6</v>
      </c>
      <c r="H660" s="2">
        <v>1500</v>
      </c>
    </row>
    <row r="661" spans="1:8" ht="12.5">
      <c r="A661" s="2">
        <v>3.15</v>
      </c>
      <c r="B661" s="2">
        <v>0.13</v>
      </c>
      <c r="C661" s="2">
        <f t="shared" ref="C661:D661" si="216">C660</f>
        <v>2</v>
      </c>
      <c r="D661" s="2" t="str">
        <f t="shared" si="216"/>
        <v>Reynolds et al., 2006; doi:10.1016/j.epsl.2006.02.002</v>
      </c>
      <c r="E661" s="2" t="s">
        <v>47</v>
      </c>
      <c r="F661" s="2">
        <v>24.3</v>
      </c>
      <c r="G661" s="2">
        <v>170.3</v>
      </c>
      <c r="H661" s="2">
        <v>50</v>
      </c>
    </row>
    <row r="662" spans="1:8" ht="12.5">
      <c r="A662" s="2">
        <v>2.5499999999999998</v>
      </c>
      <c r="B662" s="2">
        <v>0.13</v>
      </c>
      <c r="C662" s="2">
        <f t="shared" ref="C662:D662" si="217">C661</f>
        <v>2</v>
      </c>
      <c r="D662" s="2" t="str">
        <f t="shared" si="217"/>
        <v>Reynolds et al., 2006; doi:10.1016/j.epsl.2006.02.002</v>
      </c>
      <c r="E662" s="2" t="s">
        <v>47</v>
      </c>
      <c r="F662" s="2">
        <f t="shared" ref="F662:G662" si="218">F661</f>
        <v>24.3</v>
      </c>
      <c r="G662" s="2">
        <f t="shared" si="218"/>
        <v>170.3</v>
      </c>
      <c r="H662" s="2">
        <v>100</v>
      </c>
    </row>
    <row r="663" spans="1:8" ht="12.5">
      <c r="A663" s="2">
        <v>1.4</v>
      </c>
      <c r="B663" s="2">
        <v>0.12</v>
      </c>
      <c r="C663" s="2">
        <f t="shared" ref="C663:D663" si="219">C662</f>
        <v>2</v>
      </c>
      <c r="D663" s="2" t="str">
        <f t="shared" si="219"/>
        <v>Reynolds et al., 2006; doi:10.1016/j.epsl.2006.02.002</v>
      </c>
      <c r="E663" s="2" t="s">
        <v>47</v>
      </c>
      <c r="F663" s="2">
        <f t="shared" ref="F663:G663" si="220">F662</f>
        <v>24.3</v>
      </c>
      <c r="G663" s="2">
        <f t="shared" si="220"/>
        <v>170.3</v>
      </c>
      <c r="H663" s="2">
        <v>300</v>
      </c>
    </row>
    <row r="664" spans="1:8" ht="12.5">
      <c r="A664" s="2">
        <v>1.32</v>
      </c>
      <c r="B664" s="2">
        <v>0.03</v>
      </c>
      <c r="C664" s="2">
        <f t="shared" ref="C664:D664" si="221">C663</f>
        <v>2</v>
      </c>
      <c r="D664" s="2" t="str">
        <f t="shared" si="221"/>
        <v>Reynolds et al., 2006; doi:10.1016/j.epsl.2006.02.002</v>
      </c>
      <c r="E664" s="2" t="s">
        <v>47</v>
      </c>
      <c r="F664" s="2">
        <f t="shared" ref="F664:G664" si="222">F663</f>
        <v>24.3</v>
      </c>
      <c r="G664" s="2">
        <f t="shared" si="222"/>
        <v>170.3</v>
      </c>
      <c r="H664" s="2">
        <v>600</v>
      </c>
    </row>
    <row r="665" spans="1:8" ht="12.5">
      <c r="A665" s="2">
        <v>1.31</v>
      </c>
      <c r="B665" s="2">
        <v>0.08</v>
      </c>
      <c r="C665" s="2">
        <f t="shared" ref="C665:D665" si="223">C664</f>
        <v>2</v>
      </c>
      <c r="D665" s="2" t="str">
        <f t="shared" si="223"/>
        <v>Reynolds et al., 2006; doi:10.1016/j.epsl.2006.02.002</v>
      </c>
      <c r="E665" s="2" t="s">
        <v>47</v>
      </c>
      <c r="F665" s="2">
        <f t="shared" ref="F665:G665" si="224">F664</f>
        <v>24.3</v>
      </c>
      <c r="G665" s="2">
        <f t="shared" si="224"/>
        <v>170.3</v>
      </c>
      <c r="H665" s="2">
        <v>900</v>
      </c>
    </row>
    <row r="666" spans="1:8" ht="12.5">
      <c r="A666" s="2">
        <v>1.0900000000000001</v>
      </c>
      <c r="B666" s="2">
        <v>0.08</v>
      </c>
      <c r="C666" s="2">
        <f t="shared" ref="C666:D666" si="225">C665</f>
        <v>2</v>
      </c>
      <c r="D666" s="2" t="str">
        <f t="shared" si="225"/>
        <v>Reynolds et al., 2006; doi:10.1016/j.epsl.2006.02.002</v>
      </c>
      <c r="E666" s="2" t="s">
        <v>47</v>
      </c>
      <c r="F666" s="2">
        <f t="shared" ref="F666:G666" si="226">F665</f>
        <v>24.3</v>
      </c>
      <c r="G666" s="2">
        <f t="shared" si="226"/>
        <v>170.3</v>
      </c>
      <c r="H666" s="2">
        <v>1200</v>
      </c>
    </row>
    <row r="667" spans="1:8" ht="12.5">
      <c r="A667" s="2">
        <v>1.06</v>
      </c>
      <c r="B667" s="2">
        <v>0.16</v>
      </c>
      <c r="C667" s="2">
        <f t="shared" ref="C667:D667" si="227">C666</f>
        <v>2</v>
      </c>
      <c r="D667" s="2" t="str">
        <f t="shared" si="227"/>
        <v>Reynolds et al., 2006; doi:10.1016/j.epsl.2006.02.002</v>
      </c>
      <c r="E667" s="2" t="s">
        <v>47</v>
      </c>
      <c r="F667" s="2">
        <f t="shared" ref="F667:G667" si="228">F666</f>
        <v>24.3</v>
      </c>
      <c r="G667" s="2">
        <f t="shared" si="228"/>
        <v>170.3</v>
      </c>
      <c r="H667" s="2">
        <v>2000</v>
      </c>
    </row>
    <row r="668" spans="1:8" ht="12.5">
      <c r="A668" s="2">
        <v>1.17</v>
      </c>
      <c r="B668" s="2">
        <v>0.23</v>
      </c>
      <c r="C668" s="2">
        <f t="shared" ref="C668:D668" si="229">C667</f>
        <v>2</v>
      </c>
      <c r="D668" s="2" t="str">
        <f t="shared" si="229"/>
        <v>Reynolds et al., 2006; doi:10.1016/j.epsl.2006.02.002</v>
      </c>
      <c r="E668" s="2" t="s">
        <v>47</v>
      </c>
      <c r="F668" s="2">
        <f t="shared" ref="F668:G668" si="230">F667</f>
        <v>24.3</v>
      </c>
      <c r="G668" s="2">
        <f t="shared" si="230"/>
        <v>170.3</v>
      </c>
      <c r="H668" s="2">
        <v>2000</v>
      </c>
    </row>
    <row r="669" spans="1:8" ht="12.5">
      <c r="A669" s="2">
        <v>1.18</v>
      </c>
      <c r="B669" s="2">
        <v>0.03</v>
      </c>
      <c r="C669" s="2">
        <f t="shared" ref="C669:D669" si="231">C668</f>
        <v>2</v>
      </c>
      <c r="D669" s="2" t="str">
        <f t="shared" si="231"/>
        <v>Reynolds et al., 2006; doi:10.1016/j.epsl.2006.02.002</v>
      </c>
      <c r="E669" s="2" t="s">
        <v>47</v>
      </c>
      <c r="F669" s="2">
        <f t="shared" ref="F669:G669" si="232">F668</f>
        <v>24.3</v>
      </c>
      <c r="G669" s="2">
        <f t="shared" si="232"/>
        <v>170.3</v>
      </c>
      <c r="H669" s="2">
        <v>3500</v>
      </c>
    </row>
    <row r="670" spans="1:8" ht="12.5">
      <c r="A670" s="2">
        <v>0.86</v>
      </c>
      <c r="B670" s="2">
        <v>0.08</v>
      </c>
      <c r="C670" s="2">
        <f t="shared" ref="C670:D670" si="233">C669</f>
        <v>2</v>
      </c>
      <c r="D670" s="2" t="str">
        <f t="shared" si="233"/>
        <v>Reynolds et al., 2006; doi:10.1016/j.epsl.2006.02.002</v>
      </c>
      <c r="E670" s="2" t="s">
        <v>47</v>
      </c>
      <c r="F670" s="2">
        <f t="shared" ref="F670:G670" si="234">F669</f>
        <v>24.3</v>
      </c>
      <c r="G670" s="2">
        <f t="shared" si="234"/>
        <v>170.3</v>
      </c>
      <c r="H670" s="2">
        <v>4000</v>
      </c>
    </row>
    <row r="671" spans="1:8" ht="12.5">
      <c r="A671" s="2">
        <v>0.85</v>
      </c>
      <c r="B671" s="2">
        <v>0.15</v>
      </c>
      <c r="C671" s="2">
        <f t="shared" ref="C671:D671" si="235">C670</f>
        <v>2</v>
      </c>
      <c r="D671" s="2" t="str">
        <f t="shared" si="235"/>
        <v>Reynolds et al., 2006; doi:10.1016/j.epsl.2006.02.002</v>
      </c>
      <c r="E671" s="2" t="s">
        <v>47</v>
      </c>
      <c r="F671" s="2">
        <f t="shared" ref="F671:G671" si="236">F670</f>
        <v>24.3</v>
      </c>
      <c r="G671" s="2">
        <f t="shared" si="236"/>
        <v>170.3</v>
      </c>
      <c r="H671" s="2">
        <v>5000</v>
      </c>
    </row>
    <row r="672" spans="1:8" ht="12.5">
      <c r="A672" s="2">
        <v>1.05</v>
      </c>
      <c r="B672" s="2">
        <v>7.0000000000000007E-2</v>
      </c>
      <c r="C672" s="2">
        <f t="shared" ref="C672:D672" si="237">C671</f>
        <v>2</v>
      </c>
      <c r="D672" s="2" t="str">
        <f t="shared" si="237"/>
        <v>Reynolds et al., 2006; doi:10.1016/j.epsl.2006.02.002</v>
      </c>
      <c r="E672" s="2" t="s">
        <v>47</v>
      </c>
      <c r="F672" s="2">
        <f t="shared" ref="F672:G672" si="238">F671</f>
        <v>24.3</v>
      </c>
      <c r="G672" s="2">
        <f t="shared" si="238"/>
        <v>170.3</v>
      </c>
      <c r="H672" s="2">
        <v>5700</v>
      </c>
    </row>
    <row r="673" spans="1:12" ht="14">
      <c r="A673" s="2">
        <v>1.85</v>
      </c>
      <c r="B673" s="2">
        <v>0</v>
      </c>
      <c r="C673" s="2">
        <v>1</v>
      </c>
      <c r="D673" s="18" t="s">
        <v>48</v>
      </c>
      <c r="E673" s="2" t="s">
        <v>21</v>
      </c>
      <c r="F673" s="2">
        <v>-57.32</v>
      </c>
      <c r="G673" s="2">
        <v>0.02</v>
      </c>
      <c r="H673" s="2">
        <v>29</v>
      </c>
      <c r="L673" s="2">
        <v>65.2</v>
      </c>
    </row>
    <row r="674" spans="1:12" ht="12.5">
      <c r="A674" s="2">
        <v>2</v>
      </c>
      <c r="B674" s="2">
        <v>0.1</v>
      </c>
      <c r="C674" s="2">
        <v>1</v>
      </c>
      <c r="D674" s="2" t="str">
        <f t="shared" ref="D674:D816" si="239">D673</f>
        <v>Fripiat et al., 2011; doi:10.5194/os-7-533-2011</v>
      </c>
      <c r="E674" s="2" t="s">
        <v>21</v>
      </c>
      <c r="F674" s="2">
        <f t="shared" ref="F674:G674" si="240">F673</f>
        <v>-57.32</v>
      </c>
      <c r="G674" s="2">
        <f t="shared" si="240"/>
        <v>0.02</v>
      </c>
      <c r="H674" s="2">
        <v>88</v>
      </c>
      <c r="L674" s="2">
        <v>64.2</v>
      </c>
    </row>
    <row r="675" spans="1:12" ht="12.5">
      <c r="A675" s="2">
        <v>1.5</v>
      </c>
      <c r="B675" s="2">
        <v>0.03</v>
      </c>
      <c r="C675" s="2">
        <v>1</v>
      </c>
      <c r="D675" s="2" t="str">
        <f t="shared" si="239"/>
        <v>Fripiat et al., 2011; doi:10.5194/os-7-533-2011</v>
      </c>
      <c r="E675" s="2" t="s">
        <v>21</v>
      </c>
      <c r="F675" s="2">
        <f t="shared" ref="F675:G675" si="241">F674</f>
        <v>-57.32</v>
      </c>
      <c r="G675" s="2">
        <f t="shared" si="241"/>
        <v>0.02</v>
      </c>
      <c r="H675" s="2">
        <v>151</v>
      </c>
      <c r="L675" s="2">
        <v>84.1</v>
      </c>
    </row>
    <row r="676" spans="1:12" ht="12.5">
      <c r="A676" s="2">
        <v>1.35</v>
      </c>
      <c r="B676" s="2">
        <v>0.01</v>
      </c>
      <c r="C676" s="2">
        <v>1</v>
      </c>
      <c r="D676" s="2" t="str">
        <f t="shared" si="239"/>
        <v>Fripiat et al., 2011; doi:10.5194/os-7-533-2011</v>
      </c>
      <c r="E676" s="2" t="s">
        <v>21</v>
      </c>
      <c r="F676" s="2">
        <f t="shared" ref="F676:G676" si="242">F675</f>
        <v>-57.32</v>
      </c>
      <c r="G676" s="2">
        <f t="shared" si="242"/>
        <v>0.02</v>
      </c>
      <c r="H676" s="2">
        <v>199</v>
      </c>
      <c r="L676" s="2">
        <v>96.2</v>
      </c>
    </row>
    <row r="677" spans="1:12" ht="12.5">
      <c r="A677" s="2">
        <v>1.37</v>
      </c>
      <c r="B677" s="2">
        <v>0.05</v>
      </c>
      <c r="C677" s="2">
        <v>1</v>
      </c>
      <c r="D677" s="2" t="str">
        <f t="shared" si="239"/>
        <v>Fripiat et al., 2011; doi:10.5194/os-7-533-2011</v>
      </c>
      <c r="E677" s="2" t="s">
        <v>21</v>
      </c>
      <c r="F677" s="2">
        <f t="shared" ref="F677:G677" si="243">F676</f>
        <v>-57.32</v>
      </c>
      <c r="G677" s="2">
        <f t="shared" si="243"/>
        <v>0.02</v>
      </c>
      <c r="H677" s="2">
        <v>251</v>
      </c>
      <c r="L677" s="2">
        <v>101.5</v>
      </c>
    </row>
    <row r="678" spans="1:12" ht="12.5">
      <c r="A678" s="2">
        <v>1.41</v>
      </c>
      <c r="B678" s="2">
        <v>0.05</v>
      </c>
      <c r="C678" s="2">
        <v>1</v>
      </c>
      <c r="D678" s="2" t="str">
        <f t="shared" si="239"/>
        <v>Fripiat et al., 2011; doi:10.5194/os-7-533-2011</v>
      </c>
      <c r="E678" s="2" t="s">
        <v>21</v>
      </c>
      <c r="F678" s="2">
        <f t="shared" ref="F678:G678" si="244">F677</f>
        <v>-57.32</v>
      </c>
      <c r="G678" s="2">
        <f t="shared" si="244"/>
        <v>0.02</v>
      </c>
      <c r="H678" s="2">
        <v>299</v>
      </c>
      <c r="L678" s="2">
        <v>104.2</v>
      </c>
    </row>
    <row r="679" spans="1:12" ht="12.5">
      <c r="A679" s="2">
        <v>1.44</v>
      </c>
      <c r="B679" s="2">
        <v>0.36</v>
      </c>
      <c r="C679" s="2">
        <v>1</v>
      </c>
      <c r="D679" s="2" t="str">
        <f t="shared" si="239"/>
        <v>Fripiat et al., 2011; doi:10.5194/os-7-533-2011</v>
      </c>
      <c r="E679" s="2" t="s">
        <v>21</v>
      </c>
      <c r="F679" s="2">
        <f t="shared" ref="F679:G679" si="245">F678</f>
        <v>-57.32</v>
      </c>
      <c r="G679" s="2">
        <f t="shared" si="245"/>
        <v>0.02</v>
      </c>
      <c r="H679" s="2">
        <v>400</v>
      </c>
      <c r="L679" s="2">
        <v>110.5</v>
      </c>
    </row>
    <row r="680" spans="1:12" ht="12.5">
      <c r="A680" s="2">
        <v>1.47</v>
      </c>
      <c r="B680" s="2">
        <v>0.1</v>
      </c>
      <c r="C680" s="2">
        <v>1</v>
      </c>
      <c r="D680" s="2" t="str">
        <f t="shared" si="239"/>
        <v>Fripiat et al., 2011; doi:10.5194/os-7-533-2011</v>
      </c>
      <c r="E680" s="2" t="s">
        <v>21</v>
      </c>
      <c r="F680" s="2">
        <f t="shared" ref="F680:G680" si="246">F679</f>
        <v>-57.32</v>
      </c>
      <c r="G680" s="2">
        <f t="shared" si="246"/>
        <v>0.02</v>
      </c>
      <c r="H680" s="2">
        <v>499</v>
      </c>
      <c r="L680" s="2">
        <v>117.2</v>
      </c>
    </row>
    <row r="681" spans="1:12" ht="12.5">
      <c r="A681" s="2">
        <v>1.44</v>
      </c>
      <c r="B681" s="2">
        <v>0.2</v>
      </c>
      <c r="C681" s="2">
        <v>1</v>
      </c>
      <c r="D681" s="2" t="str">
        <f t="shared" si="239"/>
        <v>Fripiat et al., 2011; doi:10.5194/os-7-533-2011</v>
      </c>
      <c r="E681" s="2" t="s">
        <v>21</v>
      </c>
      <c r="F681" s="2">
        <f t="shared" ref="F681:G681" si="247">F680</f>
        <v>-57.32</v>
      </c>
      <c r="G681" s="2">
        <f t="shared" si="247"/>
        <v>0.02</v>
      </c>
      <c r="H681" s="2">
        <v>700</v>
      </c>
      <c r="L681" s="2">
        <v>116.5</v>
      </c>
    </row>
    <row r="682" spans="1:12" ht="12.5">
      <c r="A682" s="2">
        <v>1.27</v>
      </c>
      <c r="B682" s="2">
        <v>0.1</v>
      </c>
      <c r="C682" s="2">
        <v>1</v>
      </c>
      <c r="D682" s="2" t="str">
        <f t="shared" si="239"/>
        <v>Fripiat et al., 2011; doi:10.5194/os-7-533-2011</v>
      </c>
      <c r="E682" s="2" t="s">
        <v>21</v>
      </c>
      <c r="F682" s="2">
        <f t="shared" ref="F682:G682" si="248">F681</f>
        <v>-57.32</v>
      </c>
      <c r="G682" s="2">
        <f t="shared" si="248"/>
        <v>0.02</v>
      </c>
      <c r="H682" s="2">
        <v>1003</v>
      </c>
      <c r="L682" s="2">
        <v>120</v>
      </c>
    </row>
    <row r="683" spans="1:12" ht="12.5">
      <c r="A683" s="2">
        <v>1.1299999999999999</v>
      </c>
      <c r="B683" s="2">
        <v>0.1</v>
      </c>
      <c r="C683" s="2">
        <v>1</v>
      </c>
      <c r="D683" s="2" t="str">
        <f t="shared" si="239"/>
        <v>Fripiat et al., 2011; doi:10.5194/os-7-533-2011</v>
      </c>
      <c r="E683" s="2" t="s">
        <v>21</v>
      </c>
      <c r="F683" s="2">
        <f t="shared" ref="F683:G683" si="249">F682</f>
        <v>-57.32</v>
      </c>
      <c r="G683" s="2">
        <f t="shared" si="249"/>
        <v>0.02</v>
      </c>
      <c r="H683" s="2">
        <v>1499</v>
      </c>
      <c r="L683" s="2">
        <v>119.1</v>
      </c>
    </row>
    <row r="684" spans="1:12" ht="12.5">
      <c r="A684" s="2">
        <v>1.1200000000000001</v>
      </c>
      <c r="B684" s="2">
        <v>0.06</v>
      </c>
      <c r="C684" s="2">
        <v>1</v>
      </c>
      <c r="D684" s="2" t="str">
        <f t="shared" si="239"/>
        <v>Fripiat et al., 2011; doi:10.5194/os-7-533-2011</v>
      </c>
      <c r="E684" s="2" t="s">
        <v>21</v>
      </c>
      <c r="F684" s="2">
        <f t="shared" ref="F684:G684" si="250">F683</f>
        <v>-57.32</v>
      </c>
      <c r="G684" s="2">
        <f t="shared" si="250"/>
        <v>0.02</v>
      </c>
      <c r="H684" s="2">
        <v>1999</v>
      </c>
      <c r="L684" s="2">
        <v>116.6</v>
      </c>
    </row>
    <row r="685" spans="1:12" ht="12.5">
      <c r="A685" s="2">
        <v>1.43</v>
      </c>
      <c r="B685" s="2">
        <v>0.1</v>
      </c>
      <c r="C685" s="2">
        <v>1</v>
      </c>
      <c r="D685" s="2" t="str">
        <f t="shared" si="239"/>
        <v>Fripiat et al., 2011; doi:10.5194/os-7-533-2011</v>
      </c>
      <c r="E685" s="2" t="s">
        <v>21</v>
      </c>
      <c r="F685" s="2">
        <f t="shared" ref="F685:G685" si="251">F684</f>
        <v>-57.32</v>
      </c>
      <c r="G685" s="2">
        <f t="shared" si="251"/>
        <v>0.02</v>
      </c>
      <c r="H685" s="2">
        <v>2500</v>
      </c>
      <c r="L685" s="2">
        <v>119.7</v>
      </c>
    </row>
    <row r="686" spans="1:12" ht="12.5">
      <c r="A686" s="2">
        <v>1.1100000000000001</v>
      </c>
      <c r="B686" s="2">
        <v>0.08</v>
      </c>
      <c r="C686" s="2">
        <v>1</v>
      </c>
      <c r="D686" s="2" t="str">
        <f t="shared" si="239"/>
        <v>Fripiat et al., 2011; doi:10.5194/os-7-533-2011</v>
      </c>
      <c r="E686" s="2" t="s">
        <v>21</v>
      </c>
      <c r="F686" s="2">
        <f t="shared" ref="F686:G686" si="252">F685</f>
        <v>-57.32</v>
      </c>
      <c r="G686" s="2">
        <f t="shared" si="252"/>
        <v>0.02</v>
      </c>
      <c r="H686" s="2">
        <v>3000</v>
      </c>
      <c r="L686" s="2">
        <v>117.2</v>
      </c>
    </row>
    <row r="687" spans="1:12" ht="12.5">
      <c r="A687" s="2">
        <v>1.08</v>
      </c>
      <c r="B687" s="2">
        <v>0.1</v>
      </c>
      <c r="C687" s="2">
        <v>1</v>
      </c>
      <c r="D687" s="2" t="str">
        <f t="shared" si="239"/>
        <v>Fripiat et al., 2011; doi:10.5194/os-7-533-2011</v>
      </c>
      <c r="E687" s="2" t="s">
        <v>21</v>
      </c>
      <c r="F687" s="2">
        <f t="shared" ref="F687:G687" si="253">F686</f>
        <v>-57.32</v>
      </c>
      <c r="G687" s="2">
        <f t="shared" si="253"/>
        <v>0.02</v>
      </c>
      <c r="H687" s="2">
        <v>3979</v>
      </c>
      <c r="L687" s="2">
        <v>118.8</v>
      </c>
    </row>
    <row r="688" spans="1:12" ht="12.5">
      <c r="A688" s="2">
        <v>1.95</v>
      </c>
      <c r="B688" s="2">
        <v>0.1</v>
      </c>
      <c r="C688" s="2">
        <v>1</v>
      </c>
      <c r="D688" s="2" t="str">
        <f t="shared" si="239"/>
        <v>Fripiat et al., 2011; doi:10.5194/os-7-533-2011</v>
      </c>
      <c r="E688" s="2" t="s">
        <v>21</v>
      </c>
      <c r="F688" s="2">
        <v>-55.14</v>
      </c>
      <c r="G688" s="2">
        <v>0.03</v>
      </c>
      <c r="H688" s="2">
        <v>4</v>
      </c>
      <c r="L688" s="2">
        <v>50.7</v>
      </c>
    </row>
    <row r="689" spans="1:12" ht="12.5">
      <c r="A689" s="2">
        <v>1.78</v>
      </c>
      <c r="B689" s="2">
        <v>7.0000000000000007E-2</v>
      </c>
      <c r="C689" s="2">
        <v>1</v>
      </c>
      <c r="D689" s="2" t="str">
        <f t="shared" si="239"/>
        <v>Fripiat et al., 2011; doi:10.5194/os-7-533-2011</v>
      </c>
      <c r="E689" s="2" t="s">
        <v>21</v>
      </c>
      <c r="F689" s="2">
        <f t="shared" ref="F689:G689" si="254">F688</f>
        <v>-55.14</v>
      </c>
      <c r="G689" s="2">
        <f t="shared" si="254"/>
        <v>0.03</v>
      </c>
      <c r="H689" s="2">
        <v>80</v>
      </c>
      <c r="L689" s="2">
        <v>50</v>
      </c>
    </row>
    <row r="690" spans="1:12" ht="12.5">
      <c r="A690" s="2">
        <v>1.77</v>
      </c>
      <c r="B690" s="2">
        <v>0.11</v>
      </c>
      <c r="C690" s="2">
        <v>1</v>
      </c>
      <c r="D690" s="2" t="str">
        <f t="shared" si="239"/>
        <v>Fripiat et al., 2011; doi:10.5194/os-7-533-2011</v>
      </c>
      <c r="E690" s="2" t="s">
        <v>21</v>
      </c>
      <c r="F690" s="2">
        <f t="shared" ref="F690:G690" si="255">F689</f>
        <v>-55.14</v>
      </c>
      <c r="G690" s="2">
        <f t="shared" si="255"/>
        <v>0.03</v>
      </c>
      <c r="H690" s="2">
        <v>100</v>
      </c>
      <c r="L690" s="2">
        <v>58.9</v>
      </c>
    </row>
    <row r="691" spans="1:12" ht="12.5">
      <c r="A691" s="2">
        <v>1.54</v>
      </c>
      <c r="B691" s="2">
        <v>0.1</v>
      </c>
      <c r="C691" s="2">
        <v>1</v>
      </c>
      <c r="D691" s="2" t="str">
        <f t="shared" si="239"/>
        <v>Fripiat et al., 2011; doi:10.5194/os-7-533-2011</v>
      </c>
      <c r="E691" s="2" t="s">
        <v>21</v>
      </c>
      <c r="F691" s="2">
        <f t="shared" ref="F691:G691" si="256">F690</f>
        <v>-55.14</v>
      </c>
      <c r="G691" s="2">
        <f t="shared" si="256"/>
        <v>0.03</v>
      </c>
      <c r="H691" s="2">
        <v>149</v>
      </c>
      <c r="L691" s="2">
        <v>74.400000000000006</v>
      </c>
    </row>
    <row r="692" spans="1:12" ht="12.5">
      <c r="A692" s="2">
        <v>1.53</v>
      </c>
      <c r="B692" s="2">
        <v>0.17</v>
      </c>
      <c r="C692" s="2">
        <v>1</v>
      </c>
      <c r="D692" s="2" t="str">
        <f t="shared" si="239"/>
        <v>Fripiat et al., 2011; doi:10.5194/os-7-533-2011</v>
      </c>
      <c r="E692" s="2" t="s">
        <v>21</v>
      </c>
      <c r="F692" s="2">
        <f t="shared" ref="F692:G692" si="257">F691</f>
        <v>-55.14</v>
      </c>
      <c r="G692" s="2">
        <f t="shared" si="257"/>
        <v>0.03</v>
      </c>
      <c r="H692" s="2">
        <v>199</v>
      </c>
      <c r="L692" s="2">
        <v>79.7</v>
      </c>
    </row>
    <row r="693" spans="1:12" ht="12.5">
      <c r="A693" s="2">
        <v>1.61</v>
      </c>
      <c r="B693" s="2">
        <v>0.1</v>
      </c>
      <c r="C693" s="2">
        <v>1</v>
      </c>
      <c r="D693" s="2" t="str">
        <f t="shared" si="239"/>
        <v>Fripiat et al., 2011; doi:10.5194/os-7-533-2011</v>
      </c>
      <c r="E693" s="2" t="s">
        <v>21</v>
      </c>
      <c r="F693" s="2">
        <f t="shared" ref="F693:G693" si="258">F692</f>
        <v>-55.14</v>
      </c>
      <c r="G693" s="2">
        <f t="shared" si="258"/>
        <v>0.03</v>
      </c>
      <c r="H693" s="2">
        <v>300</v>
      </c>
      <c r="L693" s="2">
        <v>86.5</v>
      </c>
    </row>
    <row r="694" spans="1:12" ht="12.5">
      <c r="A694" s="2">
        <v>1.25</v>
      </c>
      <c r="B694" s="2">
        <v>0.08</v>
      </c>
      <c r="C694" s="2">
        <v>1</v>
      </c>
      <c r="D694" s="2" t="str">
        <f t="shared" si="239"/>
        <v>Fripiat et al., 2011; doi:10.5194/os-7-533-2011</v>
      </c>
      <c r="E694" s="2" t="s">
        <v>21</v>
      </c>
      <c r="F694" s="2">
        <f t="shared" ref="F694:G694" si="259">F693</f>
        <v>-55.14</v>
      </c>
      <c r="G694" s="2">
        <f t="shared" si="259"/>
        <v>0.03</v>
      </c>
      <c r="H694" s="2">
        <v>600</v>
      </c>
      <c r="L694" s="2">
        <v>93.9</v>
      </c>
    </row>
    <row r="695" spans="1:12" ht="12.5">
      <c r="A695" s="2">
        <v>1.34</v>
      </c>
      <c r="B695" s="2">
        <v>0.1</v>
      </c>
      <c r="C695" s="2">
        <v>1</v>
      </c>
      <c r="D695" s="2" t="str">
        <f t="shared" si="239"/>
        <v>Fripiat et al., 2011; doi:10.5194/os-7-533-2011</v>
      </c>
      <c r="E695" s="2" t="s">
        <v>21</v>
      </c>
      <c r="F695" s="2">
        <f t="shared" ref="F695:G695" si="260">F694</f>
        <v>-55.14</v>
      </c>
      <c r="G695" s="2">
        <f t="shared" si="260"/>
        <v>0.03</v>
      </c>
      <c r="H695" s="2">
        <v>1002</v>
      </c>
      <c r="L695" s="2">
        <v>103.5</v>
      </c>
    </row>
    <row r="696" spans="1:12" ht="12.5">
      <c r="A696" s="2">
        <v>1.38</v>
      </c>
      <c r="B696" s="2">
        <v>0.1</v>
      </c>
      <c r="C696" s="2">
        <v>1</v>
      </c>
      <c r="D696" s="2" t="str">
        <f t="shared" si="239"/>
        <v>Fripiat et al., 2011; doi:10.5194/os-7-533-2011</v>
      </c>
      <c r="E696" s="2" t="s">
        <v>21</v>
      </c>
      <c r="F696" s="2">
        <f t="shared" ref="F696:G696" si="261">F695</f>
        <v>-55.14</v>
      </c>
      <c r="G696" s="2">
        <f t="shared" si="261"/>
        <v>0.03</v>
      </c>
      <c r="H696" s="2">
        <v>2096</v>
      </c>
      <c r="L696" s="2">
        <v>122.7</v>
      </c>
    </row>
    <row r="697" spans="1:12" ht="12.5">
      <c r="A697" s="2">
        <v>1.43</v>
      </c>
      <c r="B697" s="2">
        <v>0.03</v>
      </c>
      <c r="C697" s="2">
        <v>1</v>
      </c>
      <c r="D697" s="2" t="str">
        <f t="shared" si="239"/>
        <v>Fripiat et al., 2011; doi:10.5194/os-7-533-2011</v>
      </c>
      <c r="E697" s="2" t="s">
        <v>21</v>
      </c>
      <c r="F697" s="2">
        <f t="shared" ref="F697:G697" si="262">F696</f>
        <v>-55.14</v>
      </c>
      <c r="G697" s="2">
        <f t="shared" si="262"/>
        <v>0.03</v>
      </c>
      <c r="H697" s="2">
        <v>2768</v>
      </c>
      <c r="L697" s="2">
        <v>129.19999999999999</v>
      </c>
    </row>
    <row r="698" spans="1:12" ht="12.5">
      <c r="A698" s="2">
        <v>2.42</v>
      </c>
      <c r="B698" s="2">
        <v>0.1</v>
      </c>
      <c r="C698" s="2">
        <v>1</v>
      </c>
      <c r="D698" s="2" t="str">
        <f t="shared" si="239"/>
        <v>Fripiat et al., 2011; doi:10.5194/os-7-533-2011</v>
      </c>
      <c r="E698" s="2" t="s">
        <v>21</v>
      </c>
      <c r="F698" s="2">
        <v>-51.87</v>
      </c>
      <c r="G698" s="2">
        <v>0</v>
      </c>
      <c r="H698" s="2">
        <v>11</v>
      </c>
      <c r="L698" s="2">
        <v>22.2</v>
      </c>
    </row>
    <row r="699" spans="1:12" ht="12.5">
      <c r="A699" s="2">
        <v>2.37</v>
      </c>
      <c r="B699" s="2">
        <v>0.06</v>
      </c>
      <c r="C699" s="2">
        <v>1</v>
      </c>
      <c r="D699" s="2" t="str">
        <f t="shared" si="239"/>
        <v>Fripiat et al., 2011; doi:10.5194/os-7-533-2011</v>
      </c>
      <c r="E699" s="2" t="s">
        <v>21</v>
      </c>
      <c r="F699" s="2">
        <f t="shared" ref="F699:G699" si="263">F698</f>
        <v>-51.87</v>
      </c>
      <c r="G699" s="2">
        <f t="shared" si="263"/>
        <v>0</v>
      </c>
      <c r="H699" s="2">
        <v>79</v>
      </c>
      <c r="L699" s="2">
        <v>22.3</v>
      </c>
    </row>
    <row r="700" spans="1:12" ht="12.5">
      <c r="A700" s="2">
        <v>2.16</v>
      </c>
      <c r="B700" s="2">
        <v>0.08</v>
      </c>
      <c r="C700" s="2">
        <v>1</v>
      </c>
      <c r="D700" s="2" t="str">
        <f t="shared" si="239"/>
        <v>Fripiat et al., 2011; doi:10.5194/os-7-533-2011</v>
      </c>
      <c r="E700" s="2" t="s">
        <v>21</v>
      </c>
      <c r="F700" s="2">
        <f t="shared" ref="F700:G700" si="264">F699</f>
        <v>-51.87</v>
      </c>
      <c r="G700" s="2">
        <f t="shared" si="264"/>
        <v>0</v>
      </c>
      <c r="H700" s="2">
        <v>100</v>
      </c>
      <c r="L700" s="2">
        <v>21.9</v>
      </c>
    </row>
    <row r="701" spans="1:12" ht="12.5">
      <c r="A701" s="2">
        <v>2.0299999999999998</v>
      </c>
      <c r="B701" s="2">
        <v>0.1</v>
      </c>
      <c r="C701" s="2">
        <v>1</v>
      </c>
      <c r="D701" s="2" t="str">
        <f t="shared" si="239"/>
        <v>Fripiat et al., 2011; doi:10.5194/os-7-533-2011</v>
      </c>
      <c r="E701" s="2" t="s">
        <v>21</v>
      </c>
      <c r="F701" s="2">
        <f t="shared" ref="F701:G701" si="265">F700</f>
        <v>-51.87</v>
      </c>
      <c r="G701" s="2">
        <f t="shared" si="265"/>
        <v>0</v>
      </c>
      <c r="H701" s="2">
        <v>149</v>
      </c>
      <c r="L701" s="2">
        <v>30.5</v>
      </c>
    </row>
    <row r="702" spans="1:12" ht="12.5">
      <c r="A702" s="2">
        <v>1.48</v>
      </c>
      <c r="B702" s="2">
        <v>0</v>
      </c>
      <c r="C702" s="2">
        <v>1</v>
      </c>
      <c r="D702" s="2" t="str">
        <f t="shared" si="239"/>
        <v>Fripiat et al., 2011; doi:10.5194/os-7-533-2011</v>
      </c>
      <c r="E702" s="2" t="s">
        <v>21</v>
      </c>
      <c r="F702" s="2">
        <f t="shared" ref="F702:G702" si="266">F701</f>
        <v>-51.87</v>
      </c>
      <c r="G702" s="2">
        <f t="shared" si="266"/>
        <v>0</v>
      </c>
      <c r="H702" s="2">
        <v>199</v>
      </c>
      <c r="L702" s="2">
        <v>63.2</v>
      </c>
    </row>
    <row r="703" spans="1:12" ht="12.5">
      <c r="A703" s="2">
        <v>1.41</v>
      </c>
      <c r="B703" s="2">
        <v>0.09</v>
      </c>
      <c r="C703" s="2">
        <v>1</v>
      </c>
      <c r="D703" s="2" t="str">
        <f t="shared" si="239"/>
        <v>Fripiat et al., 2011; doi:10.5194/os-7-533-2011</v>
      </c>
      <c r="E703" s="2" t="s">
        <v>21</v>
      </c>
      <c r="F703" s="2">
        <f t="shared" ref="F703:G703" si="267">F702</f>
        <v>-51.87</v>
      </c>
      <c r="G703" s="2">
        <f t="shared" si="267"/>
        <v>0</v>
      </c>
      <c r="H703" s="2">
        <v>300</v>
      </c>
      <c r="L703" s="2">
        <v>86</v>
      </c>
    </row>
    <row r="704" spans="1:12" ht="12.5">
      <c r="A704" s="2">
        <v>1.58</v>
      </c>
      <c r="B704" s="2">
        <v>0.17</v>
      </c>
      <c r="C704" s="2">
        <v>1</v>
      </c>
      <c r="D704" s="2" t="str">
        <f t="shared" si="239"/>
        <v>Fripiat et al., 2011; doi:10.5194/os-7-533-2011</v>
      </c>
      <c r="E704" s="2" t="s">
        <v>21</v>
      </c>
      <c r="F704" s="2">
        <f t="shared" ref="F704:G704" si="268">F703</f>
        <v>-51.87</v>
      </c>
      <c r="G704" s="2">
        <f t="shared" si="268"/>
        <v>0</v>
      </c>
      <c r="H704" s="2">
        <v>398</v>
      </c>
      <c r="L704" s="2">
        <v>87.6</v>
      </c>
    </row>
    <row r="705" spans="1:12" ht="12.5">
      <c r="A705" s="2">
        <v>1.37</v>
      </c>
      <c r="B705" s="2">
        <v>0.16</v>
      </c>
      <c r="C705" s="2">
        <v>1</v>
      </c>
      <c r="D705" s="2" t="str">
        <f t="shared" si="239"/>
        <v>Fripiat et al., 2011; doi:10.5194/os-7-533-2011</v>
      </c>
      <c r="E705" s="2" t="s">
        <v>21</v>
      </c>
      <c r="F705" s="2">
        <f t="shared" ref="F705:G705" si="269">F704</f>
        <v>-51.87</v>
      </c>
      <c r="G705" s="2">
        <f t="shared" si="269"/>
        <v>0</v>
      </c>
      <c r="H705" s="2">
        <v>553</v>
      </c>
      <c r="L705" s="2">
        <v>88.9</v>
      </c>
    </row>
    <row r="706" spans="1:12" ht="12.5">
      <c r="A706" s="2">
        <v>1.53</v>
      </c>
      <c r="B706" s="2">
        <v>0.1</v>
      </c>
      <c r="C706" s="2">
        <v>1</v>
      </c>
      <c r="D706" s="2" t="str">
        <f t="shared" si="239"/>
        <v>Fripiat et al., 2011; doi:10.5194/os-7-533-2011</v>
      </c>
      <c r="E706" s="2" t="s">
        <v>21</v>
      </c>
      <c r="F706" s="2">
        <f t="shared" ref="F706:G706" si="270">F705</f>
        <v>-51.87</v>
      </c>
      <c r="G706" s="2">
        <f t="shared" si="270"/>
        <v>0</v>
      </c>
      <c r="H706" s="2">
        <v>704</v>
      </c>
      <c r="L706" s="2">
        <v>90.1</v>
      </c>
    </row>
    <row r="707" spans="1:12" ht="12.5">
      <c r="A707" s="2">
        <v>1.35</v>
      </c>
      <c r="B707" s="2">
        <v>0.1</v>
      </c>
      <c r="C707" s="2">
        <v>1</v>
      </c>
      <c r="D707" s="2" t="str">
        <f t="shared" si="239"/>
        <v>Fripiat et al., 2011; doi:10.5194/os-7-533-2011</v>
      </c>
      <c r="E707" s="2" t="s">
        <v>21</v>
      </c>
      <c r="F707" s="2">
        <f t="shared" ref="F707:G707" si="271">F706</f>
        <v>-51.87</v>
      </c>
      <c r="G707" s="2">
        <f t="shared" si="271"/>
        <v>0</v>
      </c>
      <c r="H707" s="2">
        <v>1201</v>
      </c>
      <c r="L707" s="2">
        <v>101.9</v>
      </c>
    </row>
    <row r="708" spans="1:12" ht="12.5">
      <c r="A708" s="2">
        <v>1.47</v>
      </c>
      <c r="B708" s="2">
        <v>0.1</v>
      </c>
      <c r="C708" s="2">
        <v>1</v>
      </c>
      <c r="D708" s="2" t="str">
        <f t="shared" si="239"/>
        <v>Fripiat et al., 2011; doi:10.5194/os-7-533-2011</v>
      </c>
      <c r="E708" s="2" t="s">
        <v>21</v>
      </c>
      <c r="F708" s="2">
        <f t="shared" ref="F708:G708" si="272">F707</f>
        <v>-51.87</v>
      </c>
      <c r="G708" s="2">
        <f t="shared" si="272"/>
        <v>0</v>
      </c>
      <c r="H708" s="2">
        <v>1601</v>
      </c>
      <c r="L708" s="2">
        <v>109.5</v>
      </c>
    </row>
    <row r="709" spans="1:12" ht="12.5">
      <c r="A709" s="2">
        <v>1.3</v>
      </c>
      <c r="B709" s="2">
        <v>0.1</v>
      </c>
      <c r="C709" s="2">
        <v>1</v>
      </c>
      <c r="D709" s="2" t="str">
        <f t="shared" si="239"/>
        <v>Fripiat et al., 2011; doi:10.5194/os-7-533-2011</v>
      </c>
      <c r="E709" s="2" t="s">
        <v>21</v>
      </c>
      <c r="F709" s="2">
        <f t="shared" ref="F709:G709" si="273">F708</f>
        <v>-51.87</v>
      </c>
      <c r="G709" s="2">
        <f t="shared" si="273"/>
        <v>0</v>
      </c>
      <c r="H709" s="2">
        <v>2001</v>
      </c>
      <c r="L709" s="2">
        <v>121.6</v>
      </c>
    </row>
    <row r="710" spans="1:12" ht="12.5">
      <c r="A710" s="2">
        <v>1.1299999999999999</v>
      </c>
      <c r="B710" s="2">
        <v>0.1</v>
      </c>
      <c r="C710" s="2">
        <v>1</v>
      </c>
      <c r="D710" s="2" t="str">
        <f t="shared" si="239"/>
        <v>Fripiat et al., 2011; doi:10.5194/os-7-533-2011</v>
      </c>
      <c r="E710" s="2" t="s">
        <v>21</v>
      </c>
      <c r="F710" s="2">
        <f t="shared" ref="F710:G710" si="274">F709</f>
        <v>-51.87</v>
      </c>
      <c r="G710" s="2">
        <f t="shared" si="274"/>
        <v>0</v>
      </c>
      <c r="H710" s="2">
        <v>2551</v>
      </c>
      <c r="L710" s="2">
        <v>131.19999999999999</v>
      </c>
    </row>
    <row r="711" spans="1:12" ht="12.5">
      <c r="A711" s="2">
        <v>2.4700000000000002</v>
      </c>
      <c r="B711" s="2">
        <v>0.1</v>
      </c>
      <c r="C711" s="2">
        <v>1</v>
      </c>
      <c r="D711" s="2" t="str">
        <f t="shared" si="239"/>
        <v>Fripiat et al., 2011; doi:10.5194/os-7-533-2011</v>
      </c>
      <c r="E711" s="2" t="s">
        <v>21</v>
      </c>
      <c r="F711" s="2">
        <v>-50.22</v>
      </c>
      <c r="G711" s="2">
        <v>1.18</v>
      </c>
      <c r="H711" s="2">
        <v>3</v>
      </c>
      <c r="L711" s="2">
        <v>4</v>
      </c>
    </row>
    <row r="712" spans="1:12" ht="12.5">
      <c r="A712" s="2">
        <v>2.48</v>
      </c>
      <c r="B712" s="2">
        <v>0.1</v>
      </c>
      <c r="C712" s="2">
        <v>1</v>
      </c>
      <c r="D712" s="2" t="str">
        <f t="shared" si="239"/>
        <v>Fripiat et al., 2011; doi:10.5194/os-7-533-2011</v>
      </c>
      <c r="E712" s="2" t="s">
        <v>21</v>
      </c>
      <c r="F712" s="2">
        <f t="shared" ref="F712:G712" si="275">F711</f>
        <v>-50.22</v>
      </c>
      <c r="G712" s="2">
        <f t="shared" si="275"/>
        <v>1.18</v>
      </c>
      <c r="H712" s="2">
        <v>48</v>
      </c>
      <c r="L712" s="2">
        <v>4</v>
      </c>
    </row>
    <row r="713" spans="1:12" ht="12.5">
      <c r="A713" s="2">
        <v>2.4700000000000002</v>
      </c>
      <c r="B713" s="2">
        <v>0.1</v>
      </c>
      <c r="C713" s="2">
        <v>1</v>
      </c>
      <c r="D713" s="2" t="str">
        <f t="shared" si="239"/>
        <v>Fripiat et al., 2011; doi:10.5194/os-7-533-2011</v>
      </c>
      <c r="E713" s="2" t="s">
        <v>21</v>
      </c>
      <c r="F713" s="2">
        <f t="shared" ref="F713:G713" si="276">F712</f>
        <v>-50.22</v>
      </c>
      <c r="G713" s="2">
        <f t="shared" si="276"/>
        <v>1.18</v>
      </c>
      <c r="H713" s="2">
        <v>98</v>
      </c>
      <c r="L713" s="2">
        <v>5.0999999999999996</v>
      </c>
    </row>
    <row r="714" spans="1:12" ht="12.5">
      <c r="A714" s="2">
        <v>2.0299999999999998</v>
      </c>
      <c r="B714" s="2">
        <v>0.1</v>
      </c>
      <c r="C714" s="2">
        <v>1</v>
      </c>
      <c r="D714" s="2" t="str">
        <f t="shared" si="239"/>
        <v>Fripiat et al., 2011; doi:10.5194/os-7-533-2011</v>
      </c>
      <c r="E714" s="2" t="s">
        <v>21</v>
      </c>
      <c r="F714" s="2">
        <f t="shared" ref="F714:G714" si="277">F713</f>
        <v>-50.22</v>
      </c>
      <c r="G714" s="2">
        <f t="shared" si="277"/>
        <v>1.18</v>
      </c>
      <c r="H714" s="2">
        <v>129</v>
      </c>
      <c r="L714" s="2">
        <v>20.100000000000001</v>
      </c>
    </row>
    <row r="715" spans="1:12" ht="12.5">
      <c r="A715" s="2">
        <v>2.04</v>
      </c>
      <c r="B715" s="2">
        <v>0.1</v>
      </c>
      <c r="C715" s="2">
        <v>1</v>
      </c>
      <c r="D715" s="2" t="str">
        <f t="shared" si="239"/>
        <v>Fripiat et al., 2011; doi:10.5194/os-7-533-2011</v>
      </c>
      <c r="E715" s="2" t="s">
        <v>21</v>
      </c>
      <c r="F715" s="2">
        <f t="shared" ref="F715:G715" si="278">F714</f>
        <v>-50.22</v>
      </c>
      <c r="G715" s="2">
        <f t="shared" si="278"/>
        <v>1.18</v>
      </c>
      <c r="H715" s="2">
        <v>200</v>
      </c>
      <c r="L715" s="2">
        <v>41.3</v>
      </c>
    </row>
    <row r="716" spans="1:12" ht="12.5">
      <c r="A716" s="2">
        <v>1.57</v>
      </c>
      <c r="B716" s="2">
        <v>0.15</v>
      </c>
      <c r="C716" s="2">
        <v>1</v>
      </c>
      <c r="D716" s="2" t="str">
        <f t="shared" si="239"/>
        <v>Fripiat et al., 2011; doi:10.5194/os-7-533-2011</v>
      </c>
      <c r="E716" s="2" t="s">
        <v>21</v>
      </c>
      <c r="F716" s="2">
        <f t="shared" ref="F716:G716" si="279">F715</f>
        <v>-50.22</v>
      </c>
      <c r="G716" s="2">
        <f t="shared" si="279"/>
        <v>1.18</v>
      </c>
      <c r="H716" s="2">
        <v>251</v>
      </c>
      <c r="L716" s="2">
        <v>48.2</v>
      </c>
    </row>
    <row r="717" spans="1:12" ht="12.5">
      <c r="A717" s="2">
        <v>1.42</v>
      </c>
      <c r="B717" s="2">
        <v>0.13</v>
      </c>
      <c r="C717" s="2">
        <v>1</v>
      </c>
      <c r="D717" s="2" t="str">
        <f t="shared" si="239"/>
        <v>Fripiat et al., 2011; doi:10.5194/os-7-533-2011</v>
      </c>
      <c r="E717" s="2" t="s">
        <v>21</v>
      </c>
      <c r="F717" s="2">
        <f t="shared" ref="F717:G717" si="280">F716</f>
        <v>-50.22</v>
      </c>
      <c r="G717" s="2">
        <f t="shared" si="280"/>
        <v>1.18</v>
      </c>
      <c r="H717" s="2">
        <v>401</v>
      </c>
      <c r="L717" s="2">
        <v>64.400000000000006</v>
      </c>
    </row>
    <row r="718" spans="1:12" ht="12.5">
      <c r="A718" s="2">
        <v>1.39</v>
      </c>
      <c r="B718" s="2">
        <v>0.1</v>
      </c>
      <c r="C718" s="2">
        <v>1</v>
      </c>
      <c r="D718" s="2" t="str">
        <f t="shared" si="239"/>
        <v>Fripiat et al., 2011; doi:10.5194/os-7-533-2011</v>
      </c>
      <c r="E718" s="2" t="s">
        <v>21</v>
      </c>
      <c r="F718" s="2">
        <f t="shared" ref="F718:G718" si="281">F717</f>
        <v>-50.22</v>
      </c>
      <c r="G718" s="2">
        <f t="shared" si="281"/>
        <v>1.18</v>
      </c>
      <c r="H718" s="2">
        <v>602</v>
      </c>
      <c r="L718" s="2">
        <v>75.7</v>
      </c>
    </row>
    <row r="719" spans="1:12" ht="12.5">
      <c r="A719" s="2">
        <v>1.46</v>
      </c>
      <c r="B719" s="2">
        <v>0.1</v>
      </c>
      <c r="C719" s="2">
        <v>1</v>
      </c>
      <c r="D719" s="2" t="str">
        <f t="shared" si="239"/>
        <v>Fripiat et al., 2011; doi:10.5194/os-7-533-2011</v>
      </c>
      <c r="E719" s="2" t="s">
        <v>21</v>
      </c>
      <c r="F719" s="2">
        <f t="shared" ref="F719:G719" si="282">F718</f>
        <v>-50.22</v>
      </c>
      <c r="G719" s="2">
        <f t="shared" si="282"/>
        <v>1.18</v>
      </c>
      <c r="H719" s="2">
        <v>801</v>
      </c>
      <c r="L719" s="2">
        <v>79.3</v>
      </c>
    </row>
    <row r="720" spans="1:12" ht="12.5">
      <c r="A720" s="2">
        <v>1.37</v>
      </c>
      <c r="B720" s="2">
        <v>0.15</v>
      </c>
      <c r="C720" s="2">
        <v>1</v>
      </c>
      <c r="D720" s="2" t="str">
        <f t="shared" si="239"/>
        <v>Fripiat et al., 2011; doi:10.5194/os-7-533-2011</v>
      </c>
      <c r="E720" s="2" t="s">
        <v>21</v>
      </c>
      <c r="F720" s="2">
        <f t="shared" ref="F720:G720" si="283">F719</f>
        <v>-50.22</v>
      </c>
      <c r="G720" s="2">
        <f t="shared" si="283"/>
        <v>1.18</v>
      </c>
      <c r="H720" s="2">
        <v>999</v>
      </c>
      <c r="L720" s="2">
        <v>79.099999999999994</v>
      </c>
    </row>
    <row r="721" spans="1:12" ht="12.5">
      <c r="A721" s="2">
        <v>1.44</v>
      </c>
      <c r="B721" s="2">
        <v>0.1</v>
      </c>
      <c r="C721" s="2">
        <v>1</v>
      </c>
      <c r="D721" s="2" t="str">
        <f t="shared" si="239"/>
        <v>Fripiat et al., 2011; doi:10.5194/os-7-533-2011</v>
      </c>
      <c r="E721" s="2" t="s">
        <v>21</v>
      </c>
      <c r="F721" s="2">
        <f t="shared" ref="F721:G721" si="284">F720</f>
        <v>-50.22</v>
      </c>
      <c r="G721" s="2">
        <f t="shared" si="284"/>
        <v>1.18</v>
      </c>
      <c r="H721" s="2">
        <v>1501</v>
      </c>
      <c r="L721" s="2">
        <v>78.400000000000006</v>
      </c>
    </row>
    <row r="722" spans="1:12" ht="12.5">
      <c r="A722" s="2">
        <v>1.28</v>
      </c>
      <c r="B722" s="2">
        <v>0.1</v>
      </c>
      <c r="C722" s="2">
        <v>1</v>
      </c>
      <c r="D722" s="2" t="str">
        <f t="shared" si="239"/>
        <v>Fripiat et al., 2011; doi:10.5194/os-7-533-2011</v>
      </c>
      <c r="E722" s="2" t="s">
        <v>21</v>
      </c>
      <c r="F722" s="2">
        <f t="shared" ref="F722:G722" si="285">F721</f>
        <v>-50.22</v>
      </c>
      <c r="G722" s="2">
        <f t="shared" si="285"/>
        <v>1.18</v>
      </c>
      <c r="H722" s="2">
        <v>2002</v>
      </c>
      <c r="L722" s="2">
        <v>93.1</v>
      </c>
    </row>
    <row r="723" spans="1:12" ht="12.5">
      <c r="A723" s="2">
        <v>1.36</v>
      </c>
      <c r="B723" s="2">
        <v>0.1</v>
      </c>
      <c r="C723" s="2">
        <v>1</v>
      </c>
      <c r="D723" s="2" t="str">
        <f t="shared" si="239"/>
        <v>Fripiat et al., 2011; doi:10.5194/os-7-533-2011</v>
      </c>
      <c r="E723" s="2" t="s">
        <v>21</v>
      </c>
      <c r="F723" s="2">
        <f t="shared" ref="F723:G723" si="286">F722</f>
        <v>-50.22</v>
      </c>
      <c r="G723" s="2">
        <f t="shared" si="286"/>
        <v>1.18</v>
      </c>
      <c r="H723" s="2">
        <v>2500</v>
      </c>
      <c r="L723" s="2">
        <v>115.4</v>
      </c>
    </row>
    <row r="724" spans="1:12" ht="12.5">
      <c r="A724" s="2">
        <v>1.38</v>
      </c>
      <c r="B724" s="2">
        <v>0.1</v>
      </c>
      <c r="C724" s="2">
        <v>1</v>
      </c>
      <c r="D724" s="2" t="str">
        <f t="shared" si="239"/>
        <v>Fripiat et al., 2011; doi:10.5194/os-7-533-2011</v>
      </c>
      <c r="E724" s="2" t="s">
        <v>21</v>
      </c>
      <c r="F724" s="2">
        <f t="shared" ref="F724:G724" si="287">F723</f>
        <v>-50.22</v>
      </c>
      <c r="G724" s="2">
        <f t="shared" si="287"/>
        <v>1.18</v>
      </c>
      <c r="H724" s="2">
        <v>2998</v>
      </c>
      <c r="L724" s="2">
        <v>124.7</v>
      </c>
    </row>
    <row r="725" spans="1:12" ht="12.5">
      <c r="A725" s="2">
        <v>1.62</v>
      </c>
      <c r="B725" s="2">
        <v>0.1</v>
      </c>
      <c r="C725" s="2">
        <v>1</v>
      </c>
      <c r="D725" s="2" t="str">
        <f t="shared" si="239"/>
        <v>Fripiat et al., 2011; doi:10.5194/os-7-533-2011</v>
      </c>
      <c r="E725" s="2" t="s">
        <v>21</v>
      </c>
      <c r="F725" s="2">
        <f t="shared" ref="F725:G725" si="288">F724</f>
        <v>-50.22</v>
      </c>
      <c r="G725" s="2">
        <f t="shared" si="288"/>
        <v>1.18</v>
      </c>
      <c r="H725" s="2">
        <v>3596</v>
      </c>
      <c r="L725" s="2">
        <v>125.9</v>
      </c>
    </row>
    <row r="726" spans="1:12" ht="12.5">
      <c r="A726" s="2">
        <v>2.77</v>
      </c>
      <c r="B726" s="2">
        <v>0.1</v>
      </c>
      <c r="C726" s="2">
        <v>1</v>
      </c>
      <c r="D726" s="2" t="str">
        <f t="shared" si="239"/>
        <v>Fripiat et al., 2011; doi:10.5194/os-7-533-2011</v>
      </c>
      <c r="E726" s="2" t="s">
        <v>21</v>
      </c>
      <c r="F726" s="2">
        <v>-49.02</v>
      </c>
      <c r="G726" s="2">
        <v>0.5</v>
      </c>
      <c r="H726" s="2">
        <v>9</v>
      </c>
      <c r="L726" s="2">
        <v>1.8</v>
      </c>
    </row>
    <row r="727" spans="1:12" ht="12.5">
      <c r="A727" s="2">
        <v>2.84</v>
      </c>
      <c r="B727" s="2">
        <v>0.08</v>
      </c>
      <c r="C727" s="2">
        <v>1</v>
      </c>
      <c r="D727" s="2" t="str">
        <f t="shared" si="239"/>
        <v>Fripiat et al., 2011; doi:10.5194/os-7-533-2011</v>
      </c>
      <c r="E727" s="2" t="s">
        <v>21</v>
      </c>
      <c r="F727" s="2">
        <f t="shared" ref="F727:G727" si="289">F726</f>
        <v>-49.02</v>
      </c>
      <c r="G727" s="2">
        <f t="shared" si="289"/>
        <v>0.5</v>
      </c>
      <c r="H727" s="2">
        <v>70</v>
      </c>
      <c r="L727" s="2">
        <v>1.9</v>
      </c>
    </row>
    <row r="728" spans="1:12" ht="12.5">
      <c r="A728" s="2">
        <v>1.99</v>
      </c>
      <c r="B728" s="2">
        <v>0.03</v>
      </c>
      <c r="C728" s="2">
        <v>1</v>
      </c>
      <c r="D728" s="2" t="str">
        <f t="shared" si="239"/>
        <v>Fripiat et al., 2011; doi:10.5194/os-7-533-2011</v>
      </c>
      <c r="E728" s="2" t="s">
        <v>21</v>
      </c>
      <c r="F728" s="2">
        <f t="shared" ref="F728:G728" si="290">F727</f>
        <v>-49.02</v>
      </c>
      <c r="G728" s="2">
        <f t="shared" si="290"/>
        <v>0.5</v>
      </c>
      <c r="H728" s="2">
        <v>100</v>
      </c>
      <c r="L728" s="2">
        <v>2</v>
      </c>
    </row>
    <row r="729" spans="1:12" ht="12.5">
      <c r="A729" s="2">
        <v>2.0699999999999998</v>
      </c>
      <c r="B729" s="2">
        <v>0.1</v>
      </c>
      <c r="C729" s="2">
        <v>1</v>
      </c>
      <c r="D729" s="2" t="str">
        <f t="shared" si="239"/>
        <v>Fripiat et al., 2011; doi:10.5194/os-7-533-2011</v>
      </c>
      <c r="E729" s="2" t="s">
        <v>21</v>
      </c>
      <c r="F729" s="2">
        <f t="shared" ref="F729:G729" si="291">F728</f>
        <v>-49.02</v>
      </c>
      <c r="G729" s="2">
        <f t="shared" si="291"/>
        <v>0.5</v>
      </c>
      <c r="H729" s="2">
        <v>151</v>
      </c>
      <c r="L729" s="2">
        <v>7.2</v>
      </c>
    </row>
    <row r="730" spans="1:12" ht="12.5">
      <c r="A730" s="2">
        <v>1.92</v>
      </c>
      <c r="B730" s="2">
        <v>0.1</v>
      </c>
      <c r="C730" s="2">
        <v>1</v>
      </c>
      <c r="D730" s="2" t="str">
        <f t="shared" si="239"/>
        <v>Fripiat et al., 2011; doi:10.5194/os-7-533-2011</v>
      </c>
      <c r="E730" s="2" t="s">
        <v>21</v>
      </c>
      <c r="F730" s="2">
        <f t="shared" ref="F730:G730" si="292">F729</f>
        <v>-49.02</v>
      </c>
      <c r="G730" s="2">
        <f t="shared" si="292"/>
        <v>0.5</v>
      </c>
      <c r="H730" s="2">
        <v>200</v>
      </c>
      <c r="L730" s="2">
        <v>13.8</v>
      </c>
    </row>
    <row r="731" spans="1:12" ht="12.5">
      <c r="A731" s="2">
        <v>1.36</v>
      </c>
      <c r="B731" s="2">
        <v>0.1</v>
      </c>
      <c r="C731" s="2">
        <v>1</v>
      </c>
      <c r="D731" s="2" t="str">
        <f t="shared" si="239"/>
        <v>Fripiat et al., 2011; doi:10.5194/os-7-533-2011</v>
      </c>
      <c r="E731" s="2" t="s">
        <v>21</v>
      </c>
      <c r="F731" s="2">
        <f t="shared" ref="F731:G731" si="293">F730</f>
        <v>-49.02</v>
      </c>
      <c r="G731" s="2">
        <f t="shared" si="293"/>
        <v>0.5</v>
      </c>
      <c r="H731" s="2">
        <v>300</v>
      </c>
      <c r="L731" s="2">
        <v>22.4</v>
      </c>
    </row>
    <row r="732" spans="1:12" ht="12.5">
      <c r="A732" s="2">
        <v>1.99</v>
      </c>
      <c r="B732" s="2">
        <v>0.28000000000000003</v>
      </c>
      <c r="C732" s="2">
        <v>1</v>
      </c>
      <c r="D732" s="2" t="str">
        <f t="shared" si="239"/>
        <v>Fripiat et al., 2011; doi:10.5194/os-7-533-2011</v>
      </c>
      <c r="E732" s="2" t="s">
        <v>21</v>
      </c>
      <c r="F732" s="2">
        <f t="shared" ref="F732:G732" si="294">F731</f>
        <v>-49.02</v>
      </c>
      <c r="G732" s="2">
        <f t="shared" si="294"/>
        <v>0.5</v>
      </c>
      <c r="H732" s="2">
        <v>402</v>
      </c>
      <c r="L732" s="2">
        <v>30.9</v>
      </c>
    </row>
    <row r="733" spans="1:12" ht="12.5">
      <c r="A733" s="2">
        <v>1.63</v>
      </c>
      <c r="B733" s="2">
        <v>0.1</v>
      </c>
      <c r="C733" s="2">
        <v>1</v>
      </c>
      <c r="D733" s="2" t="str">
        <f t="shared" si="239"/>
        <v>Fripiat et al., 2011; doi:10.5194/os-7-533-2011</v>
      </c>
      <c r="E733" s="2" t="s">
        <v>21</v>
      </c>
      <c r="F733" s="2">
        <f t="shared" ref="F733:G733" si="295">F732</f>
        <v>-49.02</v>
      </c>
      <c r="G733" s="2">
        <f t="shared" si="295"/>
        <v>0.5</v>
      </c>
      <c r="H733" s="2">
        <v>600</v>
      </c>
      <c r="L733" s="2">
        <v>44.6</v>
      </c>
    </row>
    <row r="734" spans="1:12" ht="12.5">
      <c r="A734" s="2">
        <v>1.53</v>
      </c>
      <c r="B734" s="2">
        <v>0.01</v>
      </c>
      <c r="C734" s="2">
        <v>1</v>
      </c>
      <c r="D734" s="2" t="str">
        <f t="shared" si="239"/>
        <v>Fripiat et al., 2011; doi:10.5194/os-7-533-2011</v>
      </c>
      <c r="E734" s="2" t="s">
        <v>21</v>
      </c>
      <c r="F734" s="2">
        <f t="shared" ref="F734:G734" si="296">F733</f>
        <v>-49.02</v>
      </c>
      <c r="G734" s="2">
        <f t="shared" si="296"/>
        <v>0.5</v>
      </c>
      <c r="H734" s="2">
        <v>799</v>
      </c>
      <c r="L734" s="2">
        <v>65.599999999999994</v>
      </c>
    </row>
    <row r="735" spans="1:12" ht="12.5">
      <c r="A735" s="2">
        <v>1.58</v>
      </c>
      <c r="B735" s="2">
        <v>0.1</v>
      </c>
      <c r="C735" s="2">
        <v>1</v>
      </c>
      <c r="D735" s="2" t="str">
        <f t="shared" si="239"/>
        <v>Fripiat et al., 2011; doi:10.5194/os-7-533-2011</v>
      </c>
      <c r="E735" s="2" t="s">
        <v>21</v>
      </c>
      <c r="F735" s="2">
        <f t="shared" ref="F735:G735" si="297">F734</f>
        <v>-49.02</v>
      </c>
      <c r="G735" s="2">
        <f t="shared" si="297"/>
        <v>0.5</v>
      </c>
      <c r="H735" s="2">
        <v>1000</v>
      </c>
      <c r="L735" s="2">
        <v>68.2</v>
      </c>
    </row>
    <row r="736" spans="1:12" ht="12.5">
      <c r="A736" s="2">
        <v>1.41</v>
      </c>
      <c r="B736" s="2">
        <v>0.1</v>
      </c>
      <c r="C736" s="2">
        <v>1</v>
      </c>
      <c r="D736" s="2" t="str">
        <f t="shared" si="239"/>
        <v>Fripiat et al., 2011; doi:10.5194/os-7-533-2011</v>
      </c>
      <c r="E736" s="2" t="s">
        <v>21</v>
      </c>
      <c r="F736" s="2">
        <f t="shared" ref="F736:G736" si="298">F735</f>
        <v>-49.02</v>
      </c>
      <c r="G736" s="2">
        <f t="shared" si="298"/>
        <v>0.5</v>
      </c>
      <c r="H736" s="2">
        <v>2001</v>
      </c>
      <c r="L736" s="2">
        <v>76.2</v>
      </c>
    </row>
    <row r="737" spans="1:12" ht="12.5">
      <c r="A737" s="2">
        <v>1.37</v>
      </c>
      <c r="B737" s="2">
        <v>0.1</v>
      </c>
      <c r="C737" s="2">
        <v>1</v>
      </c>
      <c r="D737" s="2" t="str">
        <f t="shared" si="239"/>
        <v>Fripiat et al., 2011; doi:10.5194/os-7-533-2011</v>
      </c>
      <c r="E737" s="2" t="s">
        <v>21</v>
      </c>
      <c r="F737" s="2">
        <f t="shared" ref="F737:G737" si="299">F736</f>
        <v>-49.02</v>
      </c>
      <c r="G737" s="2">
        <f t="shared" si="299"/>
        <v>0.5</v>
      </c>
      <c r="H737" s="2">
        <v>3001</v>
      </c>
      <c r="L737" s="2">
        <v>105.7</v>
      </c>
    </row>
    <row r="738" spans="1:12" ht="12.5">
      <c r="A738" s="2">
        <v>1.44</v>
      </c>
      <c r="B738" s="2">
        <v>0.1</v>
      </c>
      <c r="C738" s="2">
        <v>1</v>
      </c>
      <c r="D738" s="2" t="str">
        <f t="shared" si="239"/>
        <v>Fripiat et al., 2011; doi:10.5194/os-7-533-2011</v>
      </c>
      <c r="E738" s="2" t="s">
        <v>21</v>
      </c>
      <c r="F738" s="2">
        <f t="shared" ref="F738:G738" si="300">F737</f>
        <v>-49.02</v>
      </c>
      <c r="G738" s="2">
        <f t="shared" si="300"/>
        <v>0.5</v>
      </c>
      <c r="H738" s="2">
        <v>4080</v>
      </c>
      <c r="L738" s="2">
        <v>128.6</v>
      </c>
    </row>
    <row r="739" spans="1:12" ht="12.5">
      <c r="A739" s="2">
        <v>3.24</v>
      </c>
      <c r="B739" s="2">
        <v>0.01</v>
      </c>
      <c r="C739" s="2">
        <v>1</v>
      </c>
      <c r="D739" s="2" t="str">
        <f t="shared" si="239"/>
        <v>Fripiat et al., 2011; doi:10.5194/os-7-533-2011</v>
      </c>
      <c r="E739" s="2" t="s">
        <v>21</v>
      </c>
      <c r="F739" s="2">
        <v>-47.33</v>
      </c>
      <c r="G739" s="2">
        <v>4.2300000000000004</v>
      </c>
      <c r="H739" s="2">
        <v>5</v>
      </c>
      <c r="L739" s="2">
        <v>2.1</v>
      </c>
    </row>
    <row r="740" spans="1:12" ht="12.5">
      <c r="A740" s="2">
        <v>2.85</v>
      </c>
      <c r="B740" s="2">
        <v>0.1</v>
      </c>
      <c r="C740" s="2">
        <v>1</v>
      </c>
      <c r="D740" s="2" t="str">
        <f t="shared" si="239"/>
        <v>Fripiat et al., 2011; doi:10.5194/os-7-533-2011</v>
      </c>
      <c r="E740" s="2" t="s">
        <v>21</v>
      </c>
      <c r="F740" s="2">
        <f t="shared" ref="F740:G740" si="301">F739</f>
        <v>-47.33</v>
      </c>
      <c r="G740" s="2">
        <f t="shared" si="301"/>
        <v>4.2300000000000004</v>
      </c>
      <c r="H740" s="2">
        <v>41</v>
      </c>
      <c r="L740" s="2">
        <v>2.1</v>
      </c>
    </row>
    <row r="741" spans="1:12" ht="12.5">
      <c r="A741" s="2">
        <v>2.36</v>
      </c>
      <c r="B741" s="2">
        <v>0.1</v>
      </c>
      <c r="C741" s="2">
        <v>1</v>
      </c>
      <c r="D741" s="2" t="str">
        <f t="shared" si="239"/>
        <v>Fripiat et al., 2011; doi:10.5194/os-7-533-2011</v>
      </c>
      <c r="E741" s="2" t="s">
        <v>21</v>
      </c>
      <c r="F741" s="2">
        <f t="shared" ref="F741:G741" si="302">F740</f>
        <v>-47.33</v>
      </c>
      <c r="G741" s="2">
        <f t="shared" si="302"/>
        <v>4.2300000000000004</v>
      </c>
      <c r="H741" s="2">
        <v>79</v>
      </c>
      <c r="L741" s="2">
        <v>2.2000000000000002</v>
      </c>
    </row>
    <row r="742" spans="1:12" ht="12.5">
      <c r="A742" s="2">
        <v>2.57</v>
      </c>
      <c r="B742" s="2">
        <v>0.19</v>
      </c>
      <c r="C742" s="2">
        <v>1</v>
      </c>
      <c r="D742" s="2" t="str">
        <f t="shared" si="239"/>
        <v>Fripiat et al., 2011; doi:10.5194/os-7-533-2011</v>
      </c>
      <c r="E742" s="2" t="s">
        <v>21</v>
      </c>
      <c r="F742" s="2">
        <f t="shared" ref="F742:G742" si="303">F741</f>
        <v>-47.33</v>
      </c>
      <c r="G742" s="2">
        <f t="shared" si="303"/>
        <v>4.2300000000000004</v>
      </c>
      <c r="H742" s="2">
        <v>100</v>
      </c>
      <c r="L742" s="2">
        <v>4.2</v>
      </c>
    </row>
    <row r="743" spans="1:12" ht="12.5">
      <c r="A743" s="2">
        <v>2.2999999999999998</v>
      </c>
      <c r="B743" s="2">
        <v>0.1</v>
      </c>
      <c r="C743" s="2">
        <v>1</v>
      </c>
      <c r="D743" s="2" t="str">
        <f t="shared" si="239"/>
        <v>Fripiat et al., 2011; doi:10.5194/os-7-533-2011</v>
      </c>
      <c r="E743" s="2" t="s">
        <v>21</v>
      </c>
      <c r="F743" s="2">
        <f t="shared" ref="F743:G743" si="304">F742</f>
        <v>-47.33</v>
      </c>
      <c r="G743" s="2">
        <f t="shared" si="304"/>
        <v>4.2300000000000004</v>
      </c>
      <c r="H743" s="2">
        <v>149</v>
      </c>
      <c r="L743" s="2">
        <v>9.1999999999999993</v>
      </c>
    </row>
    <row r="744" spans="1:12" ht="12.5">
      <c r="A744" s="2">
        <v>2.42</v>
      </c>
      <c r="B744" s="2">
        <v>0.1</v>
      </c>
      <c r="C744" s="2">
        <v>1</v>
      </c>
      <c r="D744" s="2" t="str">
        <f t="shared" si="239"/>
        <v>Fripiat et al., 2011; doi:10.5194/os-7-533-2011</v>
      </c>
      <c r="E744" s="2" t="s">
        <v>21</v>
      </c>
      <c r="F744" s="2">
        <f t="shared" ref="F744:G744" si="305">F743</f>
        <v>-47.33</v>
      </c>
      <c r="G744" s="2">
        <f t="shared" si="305"/>
        <v>4.2300000000000004</v>
      </c>
      <c r="H744" s="2">
        <v>200</v>
      </c>
      <c r="L744" s="2">
        <v>10.4</v>
      </c>
    </row>
    <row r="745" spans="1:12" ht="12.5">
      <c r="A745" s="2">
        <v>1.93</v>
      </c>
      <c r="B745" s="2">
        <v>0.35</v>
      </c>
      <c r="C745" s="2">
        <v>1</v>
      </c>
      <c r="D745" s="2" t="str">
        <f t="shared" si="239"/>
        <v>Fripiat et al., 2011; doi:10.5194/os-7-533-2011</v>
      </c>
      <c r="E745" s="2" t="s">
        <v>21</v>
      </c>
      <c r="F745" s="2">
        <f t="shared" ref="F745:G745" si="306">F744</f>
        <v>-47.33</v>
      </c>
      <c r="G745" s="2">
        <f t="shared" si="306"/>
        <v>4.2300000000000004</v>
      </c>
      <c r="H745" s="2">
        <v>401</v>
      </c>
      <c r="L745" s="2">
        <v>25.3</v>
      </c>
    </row>
    <row r="746" spans="1:12" ht="12.5">
      <c r="A746" s="2">
        <v>1.67</v>
      </c>
      <c r="B746" s="2">
        <v>0.1</v>
      </c>
      <c r="C746" s="2">
        <v>1</v>
      </c>
      <c r="D746" s="2" t="str">
        <f t="shared" si="239"/>
        <v>Fripiat et al., 2011; doi:10.5194/os-7-533-2011</v>
      </c>
      <c r="E746" s="2" t="s">
        <v>21</v>
      </c>
      <c r="F746" s="2">
        <f t="shared" ref="F746:G746" si="307">F745</f>
        <v>-47.33</v>
      </c>
      <c r="G746" s="2">
        <f t="shared" si="307"/>
        <v>4.2300000000000004</v>
      </c>
      <c r="H746" s="2">
        <v>600</v>
      </c>
      <c r="L746" s="2">
        <v>42.5</v>
      </c>
    </row>
    <row r="747" spans="1:12" ht="12.5">
      <c r="A747" s="2">
        <v>1.43</v>
      </c>
      <c r="B747" s="2">
        <v>0.1</v>
      </c>
      <c r="C747" s="2">
        <v>1</v>
      </c>
      <c r="D747" s="2" t="str">
        <f t="shared" si="239"/>
        <v>Fripiat et al., 2011; doi:10.5194/os-7-533-2011</v>
      </c>
      <c r="E747" s="2" t="s">
        <v>21</v>
      </c>
      <c r="F747" s="2">
        <f t="shared" ref="F747:G747" si="308">F746</f>
        <v>-47.33</v>
      </c>
      <c r="G747" s="2">
        <f t="shared" si="308"/>
        <v>4.2300000000000004</v>
      </c>
      <c r="H747" s="2">
        <v>1002</v>
      </c>
      <c r="L747" s="2">
        <v>67.8</v>
      </c>
    </row>
    <row r="748" spans="1:12" ht="12.5">
      <c r="A748" s="2">
        <v>1.42</v>
      </c>
      <c r="B748" s="2">
        <v>0.1</v>
      </c>
      <c r="C748" s="2">
        <v>1</v>
      </c>
      <c r="D748" s="2" t="str">
        <f t="shared" si="239"/>
        <v>Fripiat et al., 2011; doi:10.5194/os-7-533-2011</v>
      </c>
      <c r="E748" s="2" t="s">
        <v>21</v>
      </c>
      <c r="F748" s="2">
        <f t="shared" ref="F748:G748" si="309">F747</f>
        <v>-47.33</v>
      </c>
      <c r="G748" s="2">
        <f t="shared" si="309"/>
        <v>4.2300000000000004</v>
      </c>
      <c r="H748" s="2">
        <v>1403</v>
      </c>
      <c r="L748" s="2">
        <v>70</v>
      </c>
    </row>
    <row r="749" spans="1:12" ht="12.5">
      <c r="A749" s="2">
        <v>1.34</v>
      </c>
      <c r="B749" s="2">
        <v>0.1</v>
      </c>
      <c r="C749" s="2">
        <v>1</v>
      </c>
      <c r="D749" s="2" t="str">
        <f t="shared" si="239"/>
        <v>Fripiat et al., 2011; doi:10.5194/os-7-533-2011</v>
      </c>
      <c r="E749" s="2" t="s">
        <v>21</v>
      </c>
      <c r="F749" s="2">
        <f t="shared" ref="F749:G749" si="310">F748</f>
        <v>-47.33</v>
      </c>
      <c r="G749" s="2">
        <f t="shared" si="310"/>
        <v>4.2300000000000004</v>
      </c>
      <c r="H749" s="2">
        <v>2000</v>
      </c>
      <c r="L749" s="2">
        <v>76.599999999999994</v>
      </c>
    </row>
    <row r="750" spans="1:12" ht="12.5">
      <c r="A750" s="2">
        <v>1.26</v>
      </c>
      <c r="B750" s="2">
        <v>0.01</v>
      </c>
      <c r="C750" s="2">
        <v>1</v>
      </c>
      <c r="D750" s="2" t="str">
        <f t="shared" si="239"/>
        <v>Fripiat et al., 2011; doi:10.5194/os-7-533-2011</v>
      </c>
      <c r="E750" s="2" t="s">
        <v>21</v>
      </c>
      <c r="F750" s="2">
        <f t="shared" ref="F750:G750" si="311">F749</f>
        <v>-47.33</v>
      </c>
      <c r="G750" s="2">
        <f t="shared" si="311"/>
        <v>4.2300000000000004</v>
      </c>
      <c r="H750" s="2">
        <v>2301</v>
      </c>
      <c r="L750" s="2">
        <v>85.6</v>
      </c>
    </row>
    <row r="751" spans="1:12" ht="12.5">
      <c r="A751" s="2">
        <v>1.39</v>
      </c>
      <c r="B751" s="2">
        <v>0.34</v>
      </c>
      <c r="C751" s="2">
        <v>1</v>
      </c>
      <c r="D751" s="2" t="str">
        <f t="shared" si="239"/>
        <v>Fripiat et al., 2011; doi:10.5194/os-7-533-2011</v>
      </c>
      <c r="E751" s="2" t="s">
        <v>21</v>
      </c>
      <c r="F751" s="2">
        <f t="shared" ref="F751:G751" si="312">F750</f>
        <v>-47.33</v>
      </c>
      <c r="G751" s="2">
        <f t="shared" si="312"/>
        <v>4.2300000000000004</v>
      </c>
      <c r="H751" s="2">
        <v>2900</v>
      </c>
      <c r="L751" s="2">
        <v>101.8</v>
      </c>
    </row>
    <row r="752" spans="1:12" ht="12.5">
      <c r="A752" s="2">
        <v>1.1599999999999999</v>
      </c>
      <c r="B752" s="2">
        <v>0.1</v>
      </c>
      <c r="C752" s="2">
        <v>1</v>
      </c>
      <c r="D752" s="2" t="str">
        <f t="shared" si="239"/>
        <v>Fripiat et al., 2011; doi:10.5194/os-7-533-2011</v>
      </c>
      <c r="E752" s="2" t="s">
        <v>21</v>
      </c>
      <c r="F752" s="2">
        <f t="shared" ref="F752:G752" si="313">F751</f>
        <v>-47.33</v>
      </c>
      <c r="G752" s="2">
        <f t="shared" si="313"/>
        <v>4.2300000000000004</v>
      </c>
      <c r="H752" s="2">
        <v>3500</v>
      </c>
      <c r="L752" s="2">
        <v>116</v>
      </c>
    </row>
    <row r="753" spans="1:12" ht="12.5">
      <c r="A753" s="2">
        <v>1.37</v>
      </c>
      <c r="B753" s="2">
        <v>0.1</v>
      </c>
      <c r="C753" s="2">
        <v>1</v>
      </c>
      <c r="D753" s="2" t="str">
        <f t="shared" si="239"/>
        <v>Fripiat et al., 2011; doi:10.5194/os-7-533-2011</v>
      </c>
      <c r="E753" s="2" t="s">
        <v>21</v>
      </c>
      <c r="F753" s="2">
        <f t="shared" ref="F753:G753" si="314">F752</f>
        <v>-47.33</v>
      </c>
      <c r="G753" s="2">
        <f t="shared" si="314"/>
        <v>4.2300000000000004</v>
      </c>
      <c r="H753" s="2">
        <v>4101</v>
      </c>
      <c r="L753" s="2">
        <v>122.6</v>
      </c>
    </row>
    <row r="754" spans="1:12" ht="12.5">
      <c r="A754" s="2">
        <v>1.28</v>
      </c>
      <c r="B754" s="2">
        <v>0.1</v>
      </c>
      <c r="C754" s="2">
        <v>1</v>
      </c>
      <c r="D754" s="2" t="str">
        <f t="shared" si="239"/>
        <v>Fripiat et al., 2011; doi:10.5194/os-7-533-2011</v>
      </c>
      <c r="E754" s="2" t="s">
        <v>21</v>
      </c>
      <c r="F754" s="2">
        <f t="shared" ref="F754:G754" si="315">F753</f>
        <v>-47.33</v>
      </c>
      <c r="G754" s="2">
        <f t="shared" si="315"/>
        <v>4.2300000000000004</v>
      </c>
      <c r="H754" s="2">
        <v>4532</v>
      </c>
      <c r="L754" s="2">
        <v>132.1</v>
      </c>
    </row>
    <row r="755" spans="1:12" ht="12.5">
      <c r="A755" s="2">
        <v>2.5</v>
      </c>
      <c r="B755" s="2">
        <v>0.05</v>
      </c>
      <c r="C755" s="2">
        <v>1</v>
      </c>
      <c r="D755" s="2" t="str">
        <f t="shared" si="239"/>
        <v>Fripiat et al., 2011; doi:10.5194/os-7-533-2011</v>
      </c>
      <c r="E755" s="2" t="s">
        <v>21</v>
      </c>
      <c r="F755" s="2">
        <v>-46.01</v>
      </c>
      <c r="G755" s="2">
        <v>5.52</v>
      </c>
      <c r="H755" s="2">
        <v>5</v>
      </c>
      <c r="L755" s="2">
        <v>1</v>
      </c>
    </row>
    <row r="756" spans="1:12" ht="12.5">
      <c r="A756" s="2">
        <v>3.01</v>
      </c>
      <c r="B756" s="2">
        <v>0.1</v>
      </c>
      <c r="C756" s="2">
        <v>1</v>
      </c>
      <c r="D756" s="2" t="str">
        <f t="shared" si="239"/>
        <v>Fripiat et al., 2011; doi:10.5194/os-7-533-2011</v>
      </c>
      <c r="E756" s="2" t="s">
        <v>21</v>
      </c>
      <c r="F756" s="2">
        <v>-46.01</v>
      </c>
      <c r="G756" s="2">
        <v>5.52</v>
      </c>
      <c r="H756" s="2">
        <v>32</v>
      </c>
      <c r="L756" s="2">
        <v>1.2</v>
      </c>
    </row>
    <row r="757" spans="1:12" ht="12.5">
      <c r="A757" s="2">
        <v>2.44</v>
      </c>
      <c r="B757" s="2">
        <v>0.1</v>
      </c>
      <c r="C757" s="2">
        <v>1</v>
      </c>
      <c r="D757" s="2" t="str">
        <f t="shared" si="239"/>
        <v>Fripiat et al., 2011; doi:10.5194/os-7-533-2011</v>
      </c>
      <c r="E757" s="2" t="s">
        <v>21</v>
      </c>
      <c r="F757" s="2">
        <v>-46.01</v>
      </c>
      <c r="G757" s="2">
        <v>5.52</v>
      </c>
      <c r="H757" s="2">
        <v>61</v>
      </c>
      <c r="L757" s="2">
        <v>1.1000000000000001</v>
      </c>
    </row>
    <row r="758" spans="1:12" ht="12.5">
      <c r="A758" s="2">
        <v>2.72</v>
      </c>
      <c r="B758" s="2">
        <v>0.1</v>
      </c>
      <c r="C758" s="2">
        <v>1</v>
      </c>
      <c r="D758" s="2" t="str">
        <f t="shared" si="239"/>
        <v>Fripiat et al., 2011; doi:10.5194/os-7-533-2011</v>
      </c>
      <c r="E758" s="2" t="s">
        <v>21</v>
      </c>
      <c r="F758" s="2">
        <v>-46.01</v>
      </c>
      <c r="G758" s="2">
        <v>5.52</v>
      </c>
      <c r="H758" s="2">
        <v>90</v>
      </c>
      <c r="L758" s="2">
        <v>2.9</v>
      </c>
    </row>
    <row r="759" spans="1:12" ht="12.5">
      <c r="A759" s="2">
        <v>2.41</v>
      </c>
      <c r="B759" s="2">
        <v>0.1</v>
      </c>
      <c r="C759" s="2">
        <v>1</v>
      </c>
      <c r="D759" s="2" t="str">
        <f t="shared" si="239"/>
        <v>Fripiat et al., 2011; doi:10.5194/os-7-533-2011</v>
      </c>
      <c r="E759" s="2" t="s">
        <v>21</v>
      </c>
      <c r="F759" s="2">
        <v>-46.01</v>
      </c>
      <c r="G759" s="2">
        <v>5.52</v>
      </c>
      <c r="H759" s="2">
        <v>151</v>
      </c>
      <c r="L759" s="2">
        <v>6.9</v>
      </c>
    </row>
    <row r="760" spans="1:12" ht="12.5">
      <c r="A760" s="2">
        <v>1.9</v>
      </c>
      <c r="B760" s="2">
        <v>0.1</v>
      </c>
      <c r="C760" s="2">
        <v>1</v>
      </c>
      <c r="D760" s="2" t="str">
        <f t="shared" si="239"/>
        <v>Fripiat et al., 2011; doi:10.5194/os-7-533-2011</v>
      </c>
      <c r="E760" s="2" t="s">
        <v>21</v>
      </c>
      <c r="F760" s="2">
        <v>-46.01</v>
      </c>
      <c r="G760" s="2">
        <v>5.52</v>
      </c>
      <c r="H760" s="2">
        <v>300</v>
      </c>
      <c r="L760" s="2">
        <v>16.3</v>
      </c>
    </row>
    <row r="761" spans="1:12" ht="12.5">
      <c r="A761" s="2">
        <v>1.7</v>
      </c>
      <c r="B761" s="2">
        <v>0.1</v>
      </c>
      <c r="C761" s="2">
        <v>1</v>
      </c>
      <c r="D761" s="2" t="str">
        <f t="shared" si="239"/>
        <v>Fripiat et al., 2011; doi:10.5194/os-7-533-2011</v>
      </c>
      <c r="E761" s="2" t="s">
        <v>21</v>
      </c>
      <c r="F761" s="2">
        <v>-46.01</v>
      </c>
      <c r="G761" s="2">
        <v>5.52</v>
      </c>
      <c r="H761" s="2">
        <v>501</v>
      </c>
      <c r="L761" s="2">
        <v>29.5</v>
      </c>
    </row>
    <row r="762" spans="1:12" ht="12.5">
      <c r="A762" s="2">
        <v>1.68</v>
      </c>
      <c r="B762" s="2">
        <v>7.0000000000000007E-2</v>
      </c>
      <c r="C762" s="2">
        <v>1</v>
      </c>
      <c r="D762" s="2" t="str">
        <f t="shared" si="239"/>
        <v>Fripiat et al., 2011; doi:10.5194/os-7-533-2011</v>
      </c>
      <c r="E762" s="2" t="s">
        <v>21</v>
      </c>
      <c r="F762" s="2">
        <v>-46.01</v>
      </c>
      <c r="G762" s="2">
        <v>5.52</v>
      </c>
      <c r="H762" s="2">
        <v>749</v>
      </c>
      <c r="L762" s="2">
        <v>51.5</v>
      </c>
    </row>
    <row r="763" spans="1:12" ht="12.5">
      <c r="A763" s="2">
        <v>1.45</v>
      </c>
      <c r="B763" s="2">
        <v>0.1</v>
      </c>
      <c r="C763" s="2">
        <v>1</v>
      </c>
      <c r="D763" s="2" t="str">
        <f t="shared" si="239"/>
        <v>Fripiat et al., 2011; doi:10.5194/os-7-533-2011</v>
      </c>
      <c r="E763" s="2" t="s">
        <v>21</v>
      </c>
      <c r="F763" s="2">
        <v>-46.01</v>
      </c>
      <c r="G763" s="2">
        <v>5.52</v>
      </c>
      <c r="H763" s="2">
        <v>1000</v>
      </c>
      <c r="L763" s="2">
        <v>68.3</v>
      </c>
    </row>
    <row r="764" spans="1:12" ht="12.5">
      <c r="A764" s="2">
        <v>1.51</v>
      </c>
      <c r="B764" s="2">
        <v>0.1</v>
      </c>
      <c r="C764" s="2">
        <v>1</v>
      </c>
      <c r="D764" s="2" t="str">
        <f t="shared" si="239"/>
        <v>Fripiat et al., 2011; doi:10.5194/os-7-533-2011</v>
      </c>
      <c r="E764" s="2" t="s">
        <v>21</v>
      </c>
      <c r="F764" s="2">
        <v>-46.01</v>
      </c>
      <c r="G764" s="2">
        <v>5.52</v>
      </c>
      <c r="H764" s="2">
        <v>1502</v>
      </c>
      <c r="L764" s="2">
        <v>75.400000000000006</v>
      </c>
    </row>
    <row r="765" spans="1:12" ht="12.5">
      <c r="A765" s="2">
        <v>1.36</v>
      </c>
      <c r="B765" s="2">
        <v>0.09</v>
      </c>
      <c r="C765" s="2">
        <v>1</v>
      </c>
      <c r="D765" s="2" t="str">
        <f t="shared" si="239"/>
        <v>Fripiat et al., 2011; doi:10.5194/os-7-533-2011</v>
      </c>
      <c r="E765" s="2" t="s">
        <v>21</v>
      </c>
      <c r="F765" s="2">
        <v>-46.01</v>
      </c>
      <c r="G765" s="2">
        <v>5.52</v>
      </c>
      <c r="H765" s="2">
        <v>1999</v>
      </c>
      <c r="L765" s="2">
        <v>73.3</v>
      </c>
    </row>
    <row r="766" spans="1:12" ht="12.5">
      <c r="A766" s="2">
        <v>1.36</v>
      </c>
      <c r="B766" s="2">
        <v>0.1</v>
      </c>
      <c r="C766" s="2">
        <v>1</v>
      </c>
      <c r="D766" s="2" t="str">
        <f t="shared" si="239"/>
        <v>Fripiat et al., 2011; doi:10.5194/os-7-533-2011</v>
      </c>
      <c r="E766" s="2" t="s">
        <v>21</v>
      </c>
      <c r="F766" s="2">
        <v>-46.01</v>
      </c>
      <c r="G766" s="2">
        <v>5.52</v>
      </c>
      <c r="H766" s="2">
        <v>2497</v>
      </c>
      <c r="L766" s="2">
        <v>87.1</v>
      </c>
    </row>
    <row r="767" spans="1:12" ht="12.5">
      <c r="A767" s="2">
        <v>1.43</v>
      </c>
      <c r="B767" s="2">
        <v>0.1</v>
      </c>
      <c r="C767" s="2">
        <v>1</v>
      </c>
      <c r="D767" s="2" t="str">
        <f t="shared" si="239"/>
        <v>Fripiat et al., 2011; doi:10.5194/os-7-533-2011</v>
      </c>
      <c r="E767" s="2" t="s">
        <v>21</v>
      </c>
      <c r="F767" s="2">
        <v>-46.01</v>
      </c>
      <c r="G767" s="2">
        <v>5.52</v>
      </c>
      <c r="H767" s="2">
        <v>3001</v>
      </c>
      <c r="L767" s="2">
        <v>104.4</v>
      </c>
    </row>
    <row r="768" spans="1:12" ht="12.5">
      <c r="A768" s="2">
        <v>1.4</v>
      </c>
      <c r="B768" s="2">
        <v>0.1</v>
      </c>
      <c r="C768" s="2">
        <v>1</v>
      </c>
      <c r="D768" s="2" t="str">
        <f t="shared" si="239"/>
        <v>Fripiat et al., 2011; doi:10.5194/os-7-533-2011</v>
      </c>
      <c r="E768" s="2" t="s">
        <v>21</v>
      </c>
      <c r="F768" s="2">
        <v>-46.01</v>
      </c>
      <c r="G768" s="2">
        <v>5.52</v>
      </c>
      <c r="H768" s="2">
        <v>3500</v>
      </c>
      <c r="L768" s="2">
        <v>113.7</v>
      </c>
    </row>
    <row r="769" spans="1:12" ht="12.5">
      <c r="A769" s="2">
        <v>1.47</v>
      </c>
      <c r="B769" s="2">
        <v>0.1</v>
      </c>
      <c r="C769" s="2">
        <v>1</v>
      </c>
      <c r="D769" s="2" t="str">
        <f t="shared" si="239"/>
        <v>Fripiat et al., 2011; doi:10.5194/os-7-533-2011</v>
      </c>
      <c r="E769" s="2" t="s">
        <v>21</v>
      </c>
      <c r="F769" s="2">
        <v>-46.01</v>
      </c>
      <c r="G769" s="2">
        <v>5.52</v>
      </c>
      <c r="H769" s="2">
        <v>4148</v>
      </c>
      <c r="L769" s="2">
        <v>126</v>
      </c>
    </row>
    <row r="770" spans="1:12" ht="12.5">
      <c r="A770" s="2">
        <v>2.46</v>
      </c>
      <c r="B770" s="2">
        <v>0.19</v>
      </c>
      <c r="C770" s="2">
        <v>1</v>
      </c>
      <c r="D770" s="2" t="str">
        <f t="shared" si="239"/>
        <v>Fripiat et al., 2011; doi:10.5194/os-7-533-2011</v>
      </c>
      <c r="E770" s="2" t="s">
        <v>21</v>
      </c>
      <c r="F770" s="2">
        <v>-44.54</v>
      </c>
      <c r="G770" s="2">
        <v>6.53</v>
      </c>
      <c r="H770" s="2">
        <v>11</v>
      </c>
      <c r="L770" s="2">
        <v>1</v>
      </c>
    </row>
    <row r="771" spans="1:12" ht="12.5">
      <c r="A771" s="2">
        <v>2.78</v>
      </c>
      <c r="B771" s="2">
        <v>0.23</v>
      </c>
      <c r="C771" s="2">
        <v>1</v>
      </c>
      <c r="D771" s="2" t="str">
        <f t="shared" si="239"/>
        <v>Fripiat et al., 2011; doi:10.5194/os-7-533-2011</v>
      </c>
      <c r="E771" s="2" t="s">
        <v>21</v>
      </c>
      <c r="F771" s="2">
        <f t="shared" ref="F771:G771" si="316">F770</f>
        <v>-44.54</v>
      </c>
      <c r="G771" s="2">
        <f t="shared" si="316"/>
        <v>6.53</v>
      </c>
      <c r="H771" s="2">
        <v>28</v>
      </c>
      <c r="L771" s="2">
        <v>0.9</v>
      </c>
    </row>
    <row r="772" spans="1:12" ht="12.5">
      <c r="A772" s="2">
        <v>2.3199999999999998</v>
      </c>
      <c r="B772" s="2">
        <v>0.12</v>
      </c>
      <c r="C772" s="2">
        <v>1</v>
      </c>
      <c r="D772" s="2" t="str">
        <f t="shared" si="239"/>
        <v>Fripiat et al., 2011; doi:10.5194/os-7-533-2011</v>
      </c>
      <c r="E772" s="2" t="s">
        <v>21</v>
      </c>
      <c r="F772" s="2">
        <f t="shared" ref="F772:G772" si="317">F771</f>
        <v>-44.54</v>
      </c>
      <c r="G772" s="2">
        <f t="shared" si="317"/>
        <v>6.53</v>
      </c>
      <c r="H772" s="2">
        <v>101</v>
      </c>
      <c r="L772" s="2">
        <v>4.4000000000000004</v>
      </c>
    </row>
    <row r="773" spans="1:12" ht="12.5">
      <c r="A773" s="2">
        <v>2.0699999999999998</v>
      </c>
      <c r="B773" s="2">
        <v>0.1</v>
      </c>
      <c r="C773" s="2">
        <v>1</v>
      </c>
      <c r="D773" s="2" t="str">
        <f t="shared" si="239"/>
        <v>Fripiat et al., 2011; doi:10.5194/os-7-533-2011</v>
      </c>
      <c r="E773" s="2" t="s">
        <v>21</v>
      </c>
      <c r="F773" s="2">
        <f t="shared" ref="F773:G773" si="318">F772</f>
        <v>-44.54</v>
      </c>
      <c r="G773" s="2">
        <f t="shared" si="318"/>
        <v>6.53</v>
      </c>
      <c r="H773" s="2">
        <v>149</v>
      </c>
      <c r="L773" s="2">
        <v>6</v>
      </c>
    </row>
    <row r="774" spans="1:12" ht="12.5">
      <c r="A774" s="2">
        <v>2.06</v>
      </c>
      <c r="B774" s="2">
        <v>0.1</v>
      </c>
      <c r="C774" s="2">
        <v>1</v>
      </c>
      <c r="D774" s="2" t="str">
        <f t="shared" si="239"/>
        <v>Fripiat et al., 2011; doi:10.5194/os-7-533-2011</v>
      </c>
      <c r="E774" s="2" t="s">
        <v>21</v>
      </c>
      <c r="F774" s="2">
        <f t="shared" ref="F774:G774" si="319">F773</f>
        <v>-44.54</v>
      </c>
      <c r="G774" s="2">
        <f t="shared" si="319"/>
        <v>6.53</v>
      </c>
      <c r="H774" s="2">
        <v>298</v>
      </c>
      <c r="L774" s="2">
        <v>11.1</v>
      </c>
    </row>
    <row r="775" spans="1:12" ht="12.5">
      <c r="A775" s="2">
        <v>1.83</v>
      </c>
      <c r="B775" s="2">
        <v>0.1</v>
      </c>
      <c r="C775" s="2">
        <v>1</v>
      </c>
      <c r="D775" s="2" t="str">
        <f t="shared" si="239"/>
        <v>Fripiat et al., 2011; doi:10.5194/os-7-533-2011</v>
      </c>
      <c r="E775" s="2" t="s">
        <v>21</v>
      </c>
      <c r="F775" s="2">
        <f t="shared" ref="F775:G775" si="320">F774</f>
        <v>-44.54</v>
      </c>
      <c r="G775" s="2">
        <f t="shared" si="320"/>
        <v>6.53</v>
      </c>
      <c r="H775" s="2">
        <v>400</v>
      </c>
      <c r="L775" s="2">
        <v>14.8</v>
      </c>
    </row>
    <row r="776" spans="1:12" ht="12.5">
      <c r="A776" s="2">
        <v>1.54</v>
      </c>
      <c r="B776" s="2">
        <v>0.1</v>
      </c>
      <c r="C776" s="2">
        <v>1</v>
      </c>
      <c r="D776" s="2" t="str">
        <f t="shared" si="239"/>
        <v>Fripiat et al., 2011; doi:10.5194/os-7-533-2011</v>
      </c>
      <c r="E776" s="2" t="s">
        <v>21</v>
      </c>
      <c r="F776" s="2">
        <f t="shared" ref="F776:G776" si="321">F775</f>
        <v>-44.54</v>
      </c>
      <c r="G776" s="2">
        <f t="shared" si="321"/>
        <v>6.53</v>
      </c>
      <c r="H776" s="2">
        <v>1251</v>
      </c>
      <c r="L776" s="2">
        <v>66.8</v>
      </c>
    </row>
    <row r="777" spans="1:12" ht="12.5">
      <c r="A777" s="2">
        <v>1.51</v>
      </c>
      <c r="B777" s="2">
        <v>0.1</v>
      </c>
      <c r="C777" s="2">
        <v>1</v>
      </c>
      <c r="D777" s="2" t="str">
        <f t="shared" si="239"/>
        <v>Fripiat et al., 2011; doi:10.5194/os-7-533-2011</v>
      </c>
      <c r="E777" s="2" t="s">
        <v>21</v>
      </c>
      <c r="F777" s="2">
        <f t="shared" ref="F777:G777" si="322">F776</f>
        <v>-44.54</v>
      </c>
      <c r="G777" s="2">
        <f t="shared" si="322"/>
        <v>6.53</v>
      </c>
      <c r="H777" s="2">
        <v>1997</v>
      </c>
      <c r="L777" s="2">
        <v>71.400000000000006</v>
      </c>
    </row>
    <row r="778" spans="1:12" ht="12.5">
      <c r="A778" s="2">
        <v>1.36</v>
      </c>
      <c r="B778" s="2">
        <v>0.1</v>
      </c>
      <c r="C778" s="2">
        <v>1</v>
      </c>
      <c r="D778" s="2" t="str">
        <f t="shared" si="239"/>
        <v>Fripiat et al., 2011; doi:10.5194/os-7-533-2011</v>
      </c>
      <c r="E778" s="2" t="s">
        <v>21</v>
      </c>
      <c r="F778" s="2">
        <f t="shared" ref="F778:G778" si="323">F777</f>
        <v>-44.54</v>
      </c>
      <c r="G778" s="2">
        <f t="shared" si="323"/>
        <v>6.53</v>
      </c>
      <c r="H778" s="2">
        <v>3001</v>
      </c>
      <c r="L778" s="2">
        <v>95.8</v>
      </c>
    </row>
    <row r="779" spans="1:12" ht="12.5">
      <c r="A779" s="2">
        <v>1.22</v>
      </c>
      <c r="B779" s="2">
        <v>0.1</v>
      </c>
      <c r="C779" s="2">
        <v>1</v>
      </c>
      <c r="D779" s="2" t="str">
        <f t="shared" si="239"/>
        <v>Fripiat et al., 2011; doi:10.5194/os-7-533-2011</v>
      </c>
      <c r="E779" s="2" t="s">
        <v>21</v>
      </c>
      <c r="F779" s="2">
        <f t="shared" ref="F779:G779" si="324">F778</f>
        <v>-44.54</v>
      </c>
      <c r="G779" s="2">
        <f t="shared" si="324"/>
        <v>6.53</v>
      </c>
      <c r="H779" s="2">
        <v>3601</v>
      </c>
      <c r="L779" s="2">
        <v>110.5</v>
      </c>
    </row>
    <row r="780" spans="1:12" ht="12.5">
      <c r="A780" s="2">
        <v>1.24</v>
      </c>
      <c r="B780" s="2">
        <v>0.1</v>
      </c>
      <c r="C780" s="2">
        <v>1</v>
      </c>
      <c r="D780" s="2" t="str">
        <f t="shared" si="239"/>
        <v>Fripiat et al., 2011; doi:10.5194/os-7-533-2011</v>
      </c>
      <c r="E780" s="2" t="s">
        <v>21</v>
      </c>
      <c r="F780" s="2">
        <f t="shared" ref="F780:G780" si="325">F779</f>
        <v>-44.54</v>
      </c>
      <c r="G780" s="2">
        <f t="shared" si="325"/>
        <v>6.53</v>
      </c>
      <c r="H780" s="2">
        <v>4371</v>
      </c>
      <c r="L780" s="2">
        <v>125.9</v>
      </c>
    </row>
    <row r="781" spans="1:12" ht="12.5">
      <c r="A781" s="2">
        <v>3.24</v>
      </c>
      <c r="B781" s="2">
        <v>0.05</v>
      </c>
      <c r="C781" s="2">
        <v>1</v>
      </c>
      <c r="D781" s="2" t="str">
        <f t="shared" si="239"/>
        <v>Fripiat et al., 2011; doi:10.5194/os-7-533-2011</v>
      </c>
      <c r="E781" s="2" t="s">
        <v>21</v>
      </c>
      <c r="F781" s="2">
        <f t="shared" ref="F781:G781" si="326">F780</f>
        <v>-44.54</v>
      </c>
      <c r="G781" s="2">
        <f t="shared" si="326"/>
        <v>6.53</v>
      </c>
      <c r="H781" s="2">
        <v>10</v>
      </c>
      <c r="L781" s="2">
        <v>0.6</v>
      </c>
    </row>
    <row r="782" spans="1:12" ht="12.5">
      <c r="A782" s="2">
        <v>2.0699999999999998</v>
      </c>
      <c r="B782" s="2">
        <v>0.06</v>
      </c>
      <c r="C782" s="2">
        <v>1</v>
      </c>
      <c r="D782" s="2" t="str">
        <f t="shared" si="239"/>
        <v>Fripiat et al., 2011; doi:10.5194/os-7-533-2011</v>
      </c>
      <c r="E782" s="2" t="s">
        <v>21</v>
      </c>
      <c r="F782" s="2">
        <f t="shared" ref="F782:G782" si="327">F781</f>
        <v>-44.54</v>
      </c>
      <c r="G782" s="2">
        <f t="shared" si="327"/>
        <v>6.53</v>
      </c>
      <c r="H782" s="2">
        <v>80</v>
      </c>
      <c r="L782" s="2">
        <v>2.5</v>
      </c>
    </row>
    <row r="783" spans="1:12" ht="12.5">
      <c r="A783" s="2">
        <v>1.89</v>
      </c>
      <c r="B783" s="2">
        <v>0.08</v>
      </c>
      <c r="C783" s="2">
        <v>1</v>
      </c>
      <c r="D783" s="2" t="str">
        <f t="shared" si="239"/>
        <v>Fripiat et al., 2011; doi:10.5194/os-7-533-2011</v>
      </c>
      <c r="E783" s="2" t="s">
        <v>21</v>
      </c>
      <c r="F783" s="2">
        <f t="shared" ref="F783:G783" si="328">F782</f>
        <v>-44.54</v>
      </c>
      <c r="G783" s="2">
        <f t="shared" si="328"/>
        <v>6.53</v>
      </c>
      <c r="H783" s="2">
        <v>100</v>
      </c>
      <c r="L783" s="2">
        <v>3.2</v>
      </c>
    </row>
    <row r="784" spans="1:12" ht="12.5">
      <c r="A784" s="2">
        <v>2.09</v>
      </c>
      <c r="B784" s="2">
        <v>0.1</v>
      </c>
      <c r="C784" s="2">
        <v>1</v>
      </c>
      <c r="D784" s="2" t="str">
        <f t="shared" si="239"/>
        <v>Fripiat et al., 2011; doi:10.5194/os-7-533-2011</v>
      </c>
      <c r="E784" s="2" t="s">
        <v>21</v>
      </c>
      <c r="F784" s="2">
        <f t="shared" ref="F784:G784" si="329">F783</f>
        <v>-44.54</v>
      </c>
      <c r="G784" s="2">
        <f t="shared" si="329"/>
        <v>6.53</v>
      </c>
      <c r="H784" s="2">
        <v>150</v>
      </c>
      <c r="L784" s="2">
        <v>4.8</v>
      </c>
    </row>
    <row r="785" spans="1:12" ht="12.5">
      <c r="A785" s="2">
        <v>2.0099999999999998</v>
      </c>
      <c r="B785" s="2">
        <v>0.14000000000000001</v>
      </c>
      <c r="C785" s="2">
        <v>1</v>
      </c>
      <c r="D785" s="2" t="str">
        <f t="shared" si="239"/>
        <v>Fripiat et al., 2011; doi:10.5194/os-7-533-2011</v>
      </c>
      <c r="E785" s="2" t="s">
        <v>21</v>
      </c>
      <c r="F785" s="2">
        <f t="shared" ref="F785:G785" si="330">F784</f>
        <v>-44.54</v>
      </c>
      <c r="G785" s="2">
        <f t="shared" si="330"/>
        <v>6.53</v>
      </c>
      <c r="H785" s="2">
        <v>300</v>
      </c>
      <c r="L785" s="2">
        <v>9.5</v>
      </c>
    </row>
    <row r="786" spans="1:12" ht="12.5">
      <c r="A786" s="2">
        <v>1.83</v>
      </c>
      <c r="B786" s="2">
        <v>0.1</v>
      </c>
      <c r="C786" s="2">
        <v>1</v>
      </c>
      <c r="D786" s="2" t="str">
        <f t="shared" si="239"/>
        <v>Fripiat et al., 2011; doi:10.5194/os-7-533-2011</v>
      </c>
      <c r="E786" s="2" t="s">
        <v>21</v>
      </c>
      <c r="F786" s="2">
        <f t="shared" ref="F786:G786" si="331">F785</f>
        <v>-44.54</v>
      </c>
      <c r="G786" s="2">
        <f t="shared" si="331"/>
        <v>6.53</v>
      </c>
      <c r="H786" s="2">
        <v>601</v>
      </c>
      <c r="L786" s="2">
        <v>19</v>
      </c>
    </row>
    <row r="787" spans="1:12" ht="12.5">
      <c r="A787" s="2">
        <v>1.5</v>
      </c>
      <c r="B787" s="2">
        <v>0.01</v>
      </c>
      <c r="C787" s="2">
        <v>1</v>
      </c>
      <c r="D787" s="2" t="str">
        <f t="shared" si="239"/>
        <v>Fripiat et al., 2011; doi:10.5194/os-7-533-2011</v>
      </c>
      <c r="E787" s="2" t="s">
        <v>21</v>
      </c>
      <c r="F787" s="2">
        <f t="shared" ref="F787:G787" si="332">F786</f>
        <v>-44.54</v>
      </c>
      <c r="G787" s="2">
        <f t="shared" si="332"/>
        <v>6.53</v>
      </c>
      <c r="H787" s="2">
        <v>1001</v>
      </c>
      <c r="L787" s="2">
        <v>46.9</v>
      </c>
    </row>
    <row r="788" spans="1:12" ht="12.5">
      <c r="A788" s="2">
        <v>1.29</v>
      </c>
      <c r="B788" s="2">
        <v>0.11</v>
      </c>
      <c r="C788" s="2">
        <v>1</v>
      </c>
      <c r="D788" s="2" t="str">
        <f t="shared" si="239"/>
        <v>Fripiat et al., 2011; doi:10.5194/os-7-533-2011</v>
      </c>
      <c r="E788" s="2" t="s">
        <v>21</v>
      </c>
      <c r="F788" s="2">
        <f t="shared" ref="F788:G788" si="333">F787</f>
        <v>-44.54</v>
      </c>
      <c r="G788" s="2">
        <f t="shared" si="333"/>
        <v>6.53</v>
      </c>
      <c r="H788" s="2">
        <v>1400</v>
      </c>
      <c r="L788" s="2">
        <v>68</v>
      </c>
    </row>
    <row r="789" spans="1:12" ht="12.5">
      <c r="A789" s="2">
        <v>1.28</v>
      </c>
      <c r="B789" s="2">
        <v>0.1</v>
      </c>
      <c r="C789" s="2">
        <v>1</v>
      </c>
      <c r="D789" s="2" t="str">
        <f t="shared" si="239"/>
        <v>Fripiat et al., 2011; doi:10.5194/os-7-533-2011</v>
      </c>
      <c r="E789" s="2" t="s">
        <v>21</v>
      </c>
      <c r="F789" s="2">
        <f t="shared" ref="F789:G789" si="334">F788</f>
        <v>-44.54</v>
      </c>
      <c r="G789" s="2">
        <f t="shared" si="334"/>
        <v>6.53</v>
      </c>
      <c r="H789" s="2">
        <v>2000</v>
      </c>
      <c r="L789" s="2">
        <v>71.599999999999994</v>
      </c>
    </row>
    <row r="790" spans="1:12" ht="12.5">
      <c r="A790" s="2">
        <v>1.42</v>
      </c>
      <c r="B790" s="2">
        <v>0.09</v>
      </c>
      <c r="C790" s="2">
        <v>1</v>
      </c>
      <c r="D790" s="2" t="str">
        <f t="shared" si="239"/>
        <v>Fripiat et al., 2011; doi:10.5194/os-7-533-2011</v>
      </c>
      <c r="E790" s="2" t="s">
        <v>21</v>
      </c>
      <c r="F790" s="2">
        <f t="shared" ref="F790:G790" si="335">F789</f>
        <v>-44.54</v>
      </c>
      <c r="G790" s="2">
        <f t="shared" si="335"/>
        <v>6.53</v>
      </c>
      <c r="H790" s="2">
        <v>2501</v>
      </c>
      <c r="L790" s="2">
        <v>66.099999999999994</v>
      </c>
    </row>
    <row r="791" spans="1:12" ht="12.5">
      <c r="A791" s="2">
        <v>1.3</v>
      </c>
      <c r="B791" s="2">
        <v>0.1</v>
      </c>
      <c r="C791" s="2">
        <v>1</v>
      </c>
      <c r="D791" s="2" t="str">
        <f t="shared" si="239"/>
        <v>Fripiat et al., 2011; doi:10.5194/os-7-533-2011</v>
      </c>
      <c r="E791" s="2" t="s">
        <v>21</v>
      </c>
      <c r="F791" s="2">
        <f t="shared" ref="F791:G791" si="336">F790</f>
        <v>-44.54</v>
      </c>
      <c r="G791" s="2">
        <f t="shared" si="336"/>
        <v>6.53</v>
      </c>
      <c r="H791" s="2">
        <v>3500</v>
      </c>
      <c r="L791" s="2">
        <v>87</v>
      </c>
    </row>
    <row r="792" spans="1:12" ht="12.5">
      <c r="A792" s="2">
        <v>1.36</v>
      </c>
      <c r="B792" s="2">
        <v>0.1</v>
      </c>
      <c r="C792" s="2">
        <v>1</v>
      </c>
      <c r="D792" s="2" t="str">
        <f t="shared" si="239"/>
        <v>Fripiat et al., 2011; doi:10.5194/os-7-533-2011</v>
      </c>
      <c r="E792" s="2" t="s">
        <v>21</v>
      </c>
      <c r="F792" s="2">
        <f t="shared" ref="F792:G792" si="337">F791</f>
        <v>-44.54</v>
      </c>
      <c r="G792" s="2">
        <f t="shared" si="337"/>
        <v>6.53</v>
      </c>
      <c r="H792" s="2">
        <v>4057</v>
      </c>
      <c r="L792" s="2">
        <v>110.6</v>
      </c>
    </row>
    <row r="793" spans="1:12" ht="12.5">
      <c r="A793" s="2">
        <v>1.96</v>
      </c>
      <c r="B793" s="2">
        <v>0.1</v>
      </c>
      <c r="C793" s="2">
        <v>1</v>
      </c>
      <c r="D793" s="2" t="str">
        <f t="shared" si="239"/>
        <v>Fripiat et al., 2011; doi:10.5194/os-7-533-2011</v>
      </c>
      <c r="E793" s="2" t="s">
        <v>21</v>
      </c>
      <c r="F793" s="2">
        <v>-36.450000000000003</v>
      </c>
      <c r="G793" s="2">
        <v>13.1</v>
      </c>
      <c r="H793" s="2">
        <v>101</v>
      </c>
      <c r="L793" s="2">
        <v>1.2</v>
      </c>
    </row>
    <row r="794" spans="1:12" ht="12.5">
      <c r="A794" s="2">
        <v>1.89</v>
      </c>
      <c r="B794" s="2">
        <v>0.1</v>
      </c>
      <c r="C794" s="2">
        <v>1</v>
      </c>
      <c r="D794" s="2" t="str">
        <f t="shared" si="239"/>
        <v>Fripiat et al., 2011; doi:10.5194/os-7-533-2011</v>
      </c>
      <c r="E794" s="2" t="s">
        <v>21</v>
      </c>
      <c r="F794" s="2">
        <f t="shared" ref="F794:G794" si="338">F793</f>
        <v>-36.450000000000003</v>
      </c>
      <c r="G794" s="2">
        <f t="shared" si="338"/>
        <v>13.1</v>
      </c>
      <c r="H794" s="2">
        <v>200</v>
      </c>
      <c r="L794" s="2">
        <v>3.1</v>
      </c>
    </row>
    <row r="795" spans="1:12" ht="12.5">
      <c r="A795" s="2">
        <v>1.77</v>
      </c>
      <c r="B795" s="2">
        <v>0.1</v>
      </c>
      <c r="C795" s="2">
        <v>1</v>
      </c>
      <c r="D795" s="2" t="str">
        <f t="shared" si="239"/>
        <v>Fripiat et al., 2011; doi:10.5194/os-7-533-2011</v>
      </c>
      <c r="E795" s="2" t="s">
        <v>21</v>
      </c>
      <c r="F795" s="2">
        <f t="shared" ref="F795:G795" si="339">F794</f>
        <v>-36.450000000000003</v>
      </c>
      <c r="G795" s="2">
        <f t="shared" si="339"/>
        <v>13.1</v>
      </c>
      <c r="H795" s="2">
        <v>504</v>
      </c>
      <c r="L795" s="2">
        <v>14.4</v>
      </c>
    </row>
    <row r="796" spans="1:12" ht="12.5">
      <c r="A796" s="2">
        <v>1.73</v>
      </c>
      <c r="B796" s="2">
        <v>0.1</v>
      </c>
      <c r="C796" s="2">
        <v>1</v>
      </c>
      <c r="D796" s="2" t="str">
        <f t="shared" si="239"/>
        <v>Fripiat et al., 2011; doi:10.5194/os-7-533-2011</v>
      </c>
      <c r="E796" s="2" t="s">
        <v>21</v>
      </c>
      <c r="F796" s="2">
        <f t="shared" ref="F796:G796" si="340">F795</f>
        <v>-36.450000000000003</v>
      </c>
      <c r="G796" s="2">
        <f t="shared" si="340"/>
        <v>13.1</v>
      </c>
      <c r="H796" s="2">
        <v>600</v>
      </c>
      <c r="L796" s="2">
        <v>18.899999999999999</v>
      </c>
    </row>
    <row r="797" spans="1:12" ht="12.5">
      <c r="A797" s="2">
        <v>1.55</v>
      </c>
      <c r="B797" s="2">
        <v>7.0000000000000007E-2</v>
      </c>
      <c r="C797" s="2">
        <v>1</v>
      </c>
      <c r="D797" s="2" t="str">
        <f t="shared" si="239"/>
        <v>Fripiat et al., 2011; doi:10.5194/os-7-533-2011</v>
      </c>
      <c r="E797" s="2" t="s">
        <v>21</v>
      </c>
      <c r="F797" s="2">
        <f t="shared" ref="F797:G797" si="341">F796</f>
        <v>-36.450000000000003</v>
      </c>
      <c r="G797" s="2">
        <f t="shared" si="341"/>
        <v>13.1</v>
      </c>
      <c r="H797" s="2">
        <v>1000</v>
      </c>
      <c r="L797" s="2">
        <v>48.4</v>
      </c>
    </row>
    <row r="798" spans="1:12" ht="12.5">
      <c r="A798" s="2">
        <v>1.48</v>
      </c>
      <c r="B798" s="2">
        <v>0.1</v>
      </c>
      <c r="C798" s="2">
        <v>1</v>
      </c>
      <c r="D798" s="2" t="str">
        <f t="shared" si="239"/>
        <v>Fripiat et al., 2011; doi:10.5194/os-7-533-2011</v>
      </c>
      <c r="E798" s="2" t="s">
        <v>21</v>
      </c>
      <c r="F798" s="2">
        <f t="shared" ref="F798:G798" si="342">F797</f>
        <v>-36.450000000000003</v>
      </c>
      <c r="G798" s="2">
        <f t="shared" si="342"/>
        <v>13.1</v>
      </c>
      <c r="H798" s="2">
        <v>2001</v>
      </c>
      <c r="L798" s="2">
        <v>64</v>
      </c>
    </row>
    <row r="799" spans="1:12" ht="12.5">
      <c r="A799" s="2">
        <v>1.57</v>
      </c>
      <c r="B799" s="2">
        <v>0.1</v>
      </c>
      <c r="C799" s="2">
        <v>1</v>
      </c>
      <c r="D799" s="2" t="str">
        <f t="shared" si="239"/>
        <v>Fripiat et al., 2011; doi:10.5194/os-7-533-2011</v>
      </c>
      <c r="E799" s="2" t="s">
        <v>21</v>
      </c>
      <c r="F799" s="2">
        <f t="shared" ref="F799:G799" si="343">F798</f>
        <v>-36.450000000000003</v>
      </c>
      <c r="G799" s="2">
        <f t="shared" si="343"/>
        <v>13.1</v>
      </c>
      <c r="H799" s="2">
        <v>2900</v>
      </c>
      <c r="L799" s="2">
        <v>69.2</v>
      </c>
    </row>
    <row r="800" spans="1:12" ht="12.5">
      <c r="A800" s="2">
        <v>1.44</v>
      </c>
      <c r="B800" s="2">
        <v>0.1</v>
      </c>
      <c r="C800" s="2">
        <v>1</v>
      </c>
      <c r="D800" s="2" t="str">
        <f t="shared" si="239"/>
        <v>Fripiat et al., 2011; doi:10.5194/os-7-533-2011</v>
      </c>
      <c r="E800" s="2" t="s">
        <v>21</v>
      </c>
      <c r="F800" s="2">
        <f t="shared" ref="F800:G800" si="344">F799</f>
        <v>-36.450000000000003</v>
      </c>
      <c r="G800" s="2">
        <f t="shared" si="344"/>
        <v>13.1</v>
      </c>
      <c r="H800" s="2">
        <v>4200</v>
      </c>
      <c r="L800" s="2">
        <v>114.9</v>
      </c>
    </row>
    <row r="801" spans="1:12" ht="12.5">
      <c r="A801" s="2">
        <v>1.1299999999999999</v>
      </c>
      <c r="B801" s="2">
        <v>0.01</v>
      </c>
      <c r="C801" s="2">
        <v>1</v>
      </c>
      <c r="D801" s="2" t="str">
        <f t="shared" si="239"/>
        <v>Fripiat et al., 2011; doi:10.5194/os-7-533-2011</v>
      </c>
      <c r="E801" s="2" t="s">
        <v>21</v>
      </c>
      <c r="F801" s="2">
        <f t="shared" ref="F801:G801" si="345">F800</f>
        <v>-36.450000000000003</v>
      </c>
      <c r="G801" s="2">
        <f t="shared" si="345"/>
        <v>13.1</v>
      </c>
      <c r="H801" s="2">
        <v>4570</v>
      </c>
      <c r="L801" s="2">
        <v>117.9</v>
      </c>
    </row>
    <row r="802" spans="1:12" ht="12.5">
      <c r="A802" s="2">
        <v>3.04</v>
      </c>
      <c r="B802" s="2">
        <v>0.24</v>
      </c>
      <c r="C802" s="2">
        <v>1</v>
      </c>
      <c r="D802" s="2" t="str">
        <f t="shared" si="239"/>
        <v>Fripiat et al., 2011; doi:10.5194/os-7-533-2011</v>
      </c>
      <c r="E802" s="2" t="s">
        <v>21</v>
      </c>
      <c r="F802" s="2">
        <f t="shared" ref="F802:G802" si="346">F801</f>
        <v>-36.450000000000003</v>
      </c>
      <c r="G802" s="2">
        <f t="shared" si="346"/>
        <v>13.1</v>
      </c>
      <c r="H802" s="2">
        <v>4</v>
      </c>
      <c r="L802" s="2">
        <v>2.2000000000000002</v>
      </c>
    </row>
    <row r="803" spans="1:12" ht="12.5">
      <c r="A803" s="2">
        <v>2.89</v>
      </c>
      <c r="B803" s="2">
        <v>7.0000000000000007E-2</v>
      </c>
      <c r="C803" s="2">
        <v>1</v>
      </c>
      <c r="D803" s="2" t="str">
        <f t="shared" si="239"/>
        <v>Fripiat et al., 2011; doi:10.5194/os-7-533-2011</v>
      </c>
      <c r="E803" s="2" t="s">
        <v>21</v>
      </c>
      <c r="F803" s="2">
        <f t="shared" ref="F803:G803" si="347">F802</f>
        <v>-36.450000000000003</v>
      </c>
      <c r="G803" s="2">
        <f t="shared" si="347"/>
        <v>13.1</v>
      </c>
      <c r="H803" s="2">
        <v>25</v>
      </c>
      <c r="L803" s="2">
        <v>2.2999999999999998</v>
      </c>
    </row>
    <row r="804" spans="1:12" ht="12.5">
      <c r="A804" s="2">
        <v>2.0699999999999998</v>
      </c>
      <c r="B804" s="2">
        <v>0.01</v>
      </c>
      <c r="C804" s="2">
        <v>1</v>
      </c>
      <c r="D804" s="2" t="str">
        <f t="shared" si="239"/>
        <v>Fripiat et al., 2011; doi:10.5194/os-7-533-2011</v>
      </c>
      <c r="E804" s="2" t="s">
        <v>21</v>
      </c>
      <c r="F804" s="2">
        <f t="shared" ref="F804:G804" si="348">F803</f>
        <v>-36.450000000000003</v>
      </c>
      <c r="G804" s="2">
        <f t="shared" si="348"/>
        <v>13.1</v>
      </c>
      <c r="H804" s="2">
        <v>75</v>
      </c>
      <c r="L804" s="2">
        <v>4.5</v>
      </c>
    </row>
    <row r="805" spans="1:12" ht="12.5">
      <c r="A805" s="2">
        <v>1.99</v>
      </c>
      <c r="B805" s="2">
        <v>0.1</v>
      </c>
      <c r="C805" s="2">
        <v>1</v>
      </c>
      <c r="D805" s="2" t="str">
        <f t="shared" si="239"/>
        <v>Fripiat et al., 2011; doi:10.5194/os-7-533-2011</v>
      </c>
      <c r="E805" s="2" t="s">
        <v>21</v>
      </c>
      <c r="F805" s="2">
        <f t="shared" ref="F805:G805" si="349">F804</f>
        <v>-36.450000000000003</v>
      </c>
      <c r="G805" s="2">
        <f t="shared" si="349"/>
        <v>13.1</v>
      </c>
      <c r="H805" s="2">
        <v>220</v>
      </c>
      <c r="L805" s="2">
        <v>4.8</v>
      </c>
    </row>
    <row r="806" spans="1:12" ht="12.5">
      <c r="A806" s="2">
        <v>1.79</v>
      </c>
      <c r="B806" s="2">
        <v>0.1</v>
      </c>
      <c r="C806" s="2">
        <v>1</v>
      </c>
      <c r="D806" s="2" t="str">
        <f t="shared" si="239"/>
        <v>Fripiat et al., 2011; doi:10.5194/os-7-533-2011</v>
      </c>
      <c r="E806" s="2" t="s">
        <v>21</v>
      </c>
      <c r="F806" s="2">
        <f t="shared" ref="F806:G806" si="350">F805</f>
        <v>-36.450000000000003</v>
      </c>
      <c r="G806" s="2">
        <f t="shared" si="350"/>
        <v>13.1</v>
      </c>
      <c r="H806" s="2">
        <v>420</v>
      </c>
      <c r="L806" s="2">
        <v>9.6999999999999993</v>
      </c>
    </row>
    <row r="807" spans="1:12" ht="12.5">
      <c r="A807" s="2">
        <v>1.36</v>
      </c>
      <c r="B807" s="2">
        <v>0.1</v>
      </c>
      <c r="C807" s="2">
        <v>1</v>
      </c>
      <c r="D807" s="2" t="str">
        <f t="shared" si="239"/>
        <v>Fripiat et al., 2011; doi:10.5194/os-7-533-2011</v>
      </c>
      <c r="E807" s="2" t="s">
        <v>21</v>
      </c>
      <c r="F807" s="2">
        <f t="shared" ref="F807:G807" si="351">F806</f>
        <v>-36.450000000000003</v>
      </c>
      <c r="G807" s="2">
        <f t="shared" si="351"/>
        <v>13.1</v>
      </c>
      <c r="H807" s="2">
        <v>701</v>
      </c>
      <c r="L807" s="2">
        <v>26</v>
      </c>
    </row>
    <row r="808" spans="1:12" ht="12.5">
      <c r="A808" s="2">
        <v>1.64</v>
      </c>
      <c r="B808" s="2">
        <v>0.1</v>
      </c>
      <c r="C808" s="2">
        <v>1</v>
      </c>
      <c r="D808" s="2" t="str">
        <f t="shared" si="239"/>
        <v>Fripiat et al., 2011; doi:10.5194/os-7-533-2011</v>
      </c>
      <c r="E808" s="2" t="s">
        <v>21</v>
      </c>
      <c r="F808" s="2">
        <f t="shared" ref="F808:G808" si="352">F807</f>
        <v>-36.450000000000003</v>
      </c>
      <c r="G808" s="2">
        <f t="shared" si="352"/>
        <v>13.1</v>
      </c>
      <c r="H808" s="2">
        <v>1002</v>
      </c>
      <c r="L808" s="2">
        <v>51.4</v>
      </c>
    </row>
    <row r="809" spans="1:12" ht="12.5">
      <c r="A809" s="2">
        <v>1.48</v>
      </c>
      <c r="B809" s="2">
        <v>0.1</v>
      </c>
      <c r="C809" s="2">
        <v>1</v>
      </c>
      <c r="D809" s="2" t="str">
        <f t="shared" si="239"/>
        <v>Fripiat et al., 2011; doi:10.5194/os-7-533-2011</v>
      </c>
      <c r="E809" s="2" t="s">
        <v>21</v>
      </c>
      <c r="F809" s="2">
        <f t="shared" ref="F809:G809" si="353">F808</f>
        <v>-36.450000000000003</v>
      </c>
      <c r="G809" s="2">
        <f t="shared" si="353"/>
        <v>13.1</v>
      </c>
      <c r="H809" s="2">
        <v>1499</v>
      </c>
      <c r="L809" s="2">
        <v>68.8</v>
      </c>
    </row>
    <row r="810" spans="1:12" ht="12.5">
      <c r="A810" s="2">
        <v>1.37</v>
      </c>
      <c r="B810" s="2">
        <v>0.1</v>
      </c>
      <c r="C810" s="2">
        <v>1</v>
      </c>
      <c r="D810" s="2" t="str">
        <f t="shared" si="239"/>
        <v>Fripiat et al., 2011; doi:10.5194/os-7-533-2011</v>
      </c>
      <c r="E810" s="2" t="s">
        <v>21</v>
      </c>
      <c r="F810" s="2">
        <f t="shared" ref="F810:G810" si="354">F809</f>
        <v>-36.450000000000003</v>
      </c>
      <c r="G810" s="2">
        <f t="shared" si="354"/>
        <v>13.1</v>
      </c>
      <c r="H810" s="2">
        <v>2001</v>
      </c>
      <c r="L810" s="2">
        <v>60</v>
      </c>
    </row>
    <row r="811" spans="1:12" ht="12.5">
      <c r="A811" s="2">
        <v>1.4</v>
      </c>
      <c r="B811" s="2">
        <v>0.01</v>
      </c>
      <c r="C811" s="2">
        <v>1</v>
      </c>
      <c r="D811" s="2" t="str">
        <f t="shared" si="239"/>
        <v>Fripiat et al., 2011; doi:10.5194/os-7-533-2011</v>
      </c>
      <c r="E811" s="2" t="s">
        <v>21</v>
      </c>
      <c r="F811" s="2">
        <f t="shared" ref="F811:G811" si="355">F810</f>
        <v>-36.450000000000003</v>
      </c>
      <c r="G811" s="2">
        <f t="shared" si="355"/>
        <v>13.1</v>
      </c>
      <c r="H811" s="2">
        <v>2559</v>
      </c>
      <c r="L811" s="2">
        <v>62.7</v>
      </c>
    </row>
    <row r="812" spans="1:12" ht="12.5">
      <c r="A812" s="2">
        <v>1.18</v>
      </c>
      <c r="B812" s="2">
        <v>0.1</v>
      </c>
      <c r="C812" s="2">
        <v>1</v>
      </c>
      <c r="D812" s="2" t="str">
        <f t="shared" si="239"/>
        <v>Fripiat et al., 2011; doi:10.5194/os-7-533-2011</v>
      </c>
      <c r="E812" s="2" t="s">
        <v>21</v>
      </c>
      <c r="F812" s="2">
        <f t="shared" ref="F812:G812" si="356">F811</f>
        <v>-36.450000000000003</v>
      </c>
      <c r="G812" s="2">
        <f t="shared" si="356"/>
        <v>13.1</v>
      </c>
      <c r="H812" s="2">
        <v>2900</v>
      </c>
      <c r="L812" s="2">
        <v>65.900000000000006</v>
      </c>
    </row>
    <row r="813" spans="1:12" ht="12.5">
      <c r="A813" s="2">
        <v>1.51</v>
      </c>
      <c r="B813" s="2">
        <v>0.1</v>
      </c>
      <c r="C813" s="2">
        <v>1</v>
      </c>
      <c r="D813" s="2" t="str">
        <f t="shared" si="239"/>
        <v>Fripiat et al., 2011; doi:10.5194/os-7-533-2011</v>
      </c>
      <c r="E813" s="2" t="s">
        <v>21</v>
      </c>
      <c r="F813" s="2">
        <f t="shared" ref="F813:G813" si="357">F812</f>
        <v>-36.450000000000003</v>
      </c>
      <c r="G813" s="2">
        <f t="shared" si="357"/>
        <v>13.1</v>
      </c>
      <c r="H813" s="2">
        <v>3499</v>
      </c>
      <c r="L813" s="2">
        <v>88.2</v>
      </c>
    </row>
    <row r="814" spans="1:12" ht="12.5">
      <c r="A814" s="2">
        <v>1.3</v>
      </c>
      <c r="B814" s="2">
        <v>0.14000000000000001</v>
      </c>
      <c r="C814" s="2">
        <v>1</v>
      </c>
      <c r="D814" s="2" t="str">
        <f t="shared" si="239"/>
        <v>Fripiat et al., 2011; doi:10.5194/os-7-533-2011</v>
      </c>
      <c r="E814" s="2" t="s">
        <v>21</v>
      </c>
      <c r="F814" s="2">
        <f t="shared" ref="F814:G814" si="358">F813</f>
        <v>-36.450000000000003</v>
      </c>
      <c r="G814" s="2">
        <f t="shared" si="358"/>
        <v>13.1</v>
      </c>
      <c r="H814" s="2">
        <v>4199</v>
      </c>
      <c r="L814" s="2">
        <v>112.2</v>
      </c>
    </row>
    <row r="815" spans="1:12" ht="12.5">
      <c r="A815" s="2">
        <v>1.06</v>
      </c>
      <c r="B815" s="2">
        <v>0.1</v>
      </c>
      <c r="C815" s="2">
        <v>1</v>
      </c>
      <c r="D815" s="2" t="str">
        <f t="shared" si="239"/>
        <v>Fripiat et al., 2011; doi:10.5194/os-7-533-2011</v>
      </c>
      <c r="E815" s="2" t="s">
        <v>21</v>
      </c>
      <c r="F815" s="2">
        <f t="shared" ref="F815:G815" si="359">F814</f>
        <v>-36.450000000000003</v>
      </c>
      <c r="G815" s="2">
        <f t="shared" si="359"/>
        <v>13.1</v>
      </c>
      <c r="H815" s="2">
        <v>4600</v>
      </c>
      <c r="L815" s="2">
        <v>116</v>
      </c>
    </row>
    <row r="816" spans="1:12" ht="12.5">
      <c r="A816" s="2">
        <v>1.05</v>
      </c>
      <c r="B816" s="2">
        <v>0.1</v>
      </c>
      <c r="C816" s="2">
        <v>1</v>
      </c>
      <c r="D816" s="2" t="str">
        <f t="shared" si="239"/>
        <v>Fripiat et al., 2011; doi:10.5194/os-7-533-2011</v>
      </c>
      <c r="E816" s="2" t="s">
        <v>21</v>
      </c>
      <c r="F816" s="2">
        <f t="shared" ref="F816:G816" si="360">F815</f>
        <v>-36.450000000000003</v>
      </c>
      <c r="G816" s="2">
        <f t="shared" si="360"/>
        <v>13.1</v>
      </c>
      <c r="H816" s="2">
        <v>5000</v>
      </c>
      <c r="L816" s="2">
        <v>115.6</v>
      </c>
    </row>
    <row r="817" spans="1:8" ht="12.5">
      <c r="A817" s="19">
        <v>2.21</v>
      </c>
      <c r="B817" s="2">
        <v>0.18</v>
      </c>
      <c r="C817" s="2">
        <v>1</v>
      </c>
      <c r="D817" s="2" t="s">
        <v>49</v>
      </c>
      <c r="E817" s="2" t="s">
        <v>32</v>
      </c>
      <c r="F817" s="2">
        <v>69.3</v>
      </c>
      <c r="G817" s="2">
        <v>-137.6</v>
      </c>
      <c r="H817" s="19">
        <v>5</v>
      </c>
    </row>
    <row r="818" spans="1:8" ht="12.5">
      <c r="A818" s="19">
        <v>2.52</v>
      </c>
      <c r="B818" s="2">
        <v>0.18</v>
      </c>
      <c r="C818" s="2">
        <v>1</v>
      </c>
      <c r="D818" s="2" t="str">
        <f t="shared" ref="D818:D901" si="361">D817</f>
        <v>Varela et al., 2016; https://doi.org/10.1002/2015GB005277</v>
      </c>
      <c r="E818" s="2" t="s">
        <v>32</v>
      </c>
      <c r="F818" s="2">
        <v>69.3</v>
      </c>
      <c r="G818" s="2">
        <v>-137.6</v>
      </c>
      <c r="H818" s="19">
        <v>15</v>
      </c>
    </row>
    <row r="819" spans="1:8" ht="12.5">
      <c r="A819" s="19">
        <v>2.65</v>
      </c>
      <c r="B819" s="2">
        <v>0.18</v>
      </c>
      <c r="C819" s="2">
        <v>1</v>
      </c>
      <c r="D819" s="2" t="str">
        <f t="shared" si="361"/>
        <v>Varela et al., 2016; https://doi.org/10.1002/2015GB005277</v>
      </c>
      <c r="E819" s="2" t="s">
        <v>32</v>
      </c>
      <c r="F819" s="2">
        <v>69.3</v>
      </c>
      <c r="G819" s="2">
        <v>-137.6</v>
      </c>
      <c r="H819" s="19">
        <v>50</v>
      </c>
    </row>
    <row r="820" spans="1:8" ht="12.5">
      <c r="A820" s="19">
        <v>2.2599999999999998</v>
      </c>
      <c r="B820" s="2">
        <v>0.18</v>
      </c>
      <c r="C820" s="2">
        <v>1</v>
      </c>
      <c r="D820" s="2" t="str">
        <f t="shared" si="361"/>
        <v>Varela et al., 2016; https://doi.org/10.1002/2015GB005277</v>
      </c>
      <c r="E820" s="2" t="s">
        <v>32</v>
      </c>
      <c r="F820" s="2">
        <v>70</v>
      </c>
      <c r="G820" s="2">
        <v>138.30000000000001</v>
      </c>
      <c r="H820" s="19">
        <v>45</v>
      </c>
    </row>
    <row r="821" spans="1:8" ht="12.5">
      <c r="A821" s="19">
        <v>2.11</v>
      </c>
      <c r="B821" s="2">
        <v>0.18</v>
      </c>
      <c r="C821" s="2">
        <v>1</v>
      </c>
      <c r="D821" s="2" t="str">
        <f t="shared" si="361"/>
        <v>Varela et al., 2016; https://doi.org/10.1002/2015GB005277</v>
      </c>
      <c r="E821" s="2" t="s">
        <v>32</v>
      </c>
      <c r="F821" s="2">
        <v>70</v>
      </c>
      <c r="G821" s="2">
        <v>138.30000000000001</v>
      </c>
      <c r="H821" s="19">
        <v>75</v>
      </c>
    </row>
    <row r="822" spans="1:8" ht="12.5">
      <c r="A822" s="19">
        <v>2.0099999999999998</v>
      </c>
      <c r="B822" s="2">
        <v>0.18</v>
      </c>
      <c r="C822" s="2">
        <v>1</v>
      </c>
      <c r="D822" s="2" t="str">
        <f t="shared" si="361"/>
        <v>Varela et al., 2016; https://doi.org/10.1002/2015GB005277</v>
      </c>
      <c r="E822" s="2" t="s">
        <v>32</v>
      </c>
      <c r="F822" s="2">
        <v>70</v>
      </c>
      <c r="G822" s="2">
        <v>138.30000000000001</v>
      </c>
      <c r="H822" s="19">
        <v>100</v>
      </c>
    </row>
    <row r="823" spans="1:8" ht="12.5">
      <c r="A823" s="19">
        <v>2</v>
      </c>
      <c r="B823" s="2">
        <v>0.18</v>
      </c>
      <c r="C823" s="2">
        <v>1</v>
      </c>
      <c r="D823" s="2" t="str">
        <f t="shared" si="361"/>
        <v>Varela et al., 2016; https://doi.org/10.1002/2015GB005277</v>
      </c>
      <c r="E823" s="2" t="s">
        <v>32</v>
      </c>
      <c r="F823" s="2">
        <v>70</v>
      </c>
      <c r="G823" s="2">
        <v>138.30000000000001</v>
      </c>
      <c r="H823" s="19">
        <v>125</v>
      </c>
    </row>
    <row r="824" spans="1:8" ht="12.5">
      <c r="A824" s="19">
        <v>1.94</v>
      </c>
      <c r="B824" s="2">
        <v>0.18</v>
      </c>
      <c r="C824" s="2">
        <v>1</v>
      </c>
      <c r="D824" s="2" t="str">
        <f t="shared" si="361"/>
        <v>Varela et al., 2016; https://doi.org/10.1002/2015GB005277</v>
      </c>
      <c r="E824" s="2" t="s">
        <v>32</v>
      </c>
      <c r="F824" s="2">
        <v>70</v>
      </c>
      <c r="G824" s="2">
        <v>138.30000000000001</v>
      </c>
      <c r="H824" s="19">
        <v>150</v>
      </c>
    </row>
    <row r="825" spans="1:8" ht="12.5">
      <c r="A825" s="19">
        <v>1.9</v>
      </c>
      <c r="B825" s="2">
        <v>0.18</v>
      </c>
      <c r="C825" s="2">
        <v>1</v>
      </c>
      <c r="D825" s="2" t="str">
        <f t="shared" si="361"/>
        <v>Varela et al., 2016; https://doi.org/10.1002/2015GB005277</v>
      </c>
      <c r="E825" s="2" t="s">
        <v>32</v>
      </c>
      <c r="F825" s="2">
        <v>70</v>
      </c>
      <c r="G825" s="2">
        <v>138.30000000000001</v>
      </c>
      <c r="H825" s="19">
        <v>175</v>
      </c>
    </row>
    <row r="826" spans="1:8" ht="12.5">
      <c r="A826" s="19">
        <v>1.95</v>
      </c>
      <c r="B826" s="2">
        <v>0.18</v>
      </c>
      <c r="C826" s="2">
        <v>1</v>
      </c>
      <c r="D826" s="2" t="str">
        <f t="shared" si="361"/>
        <v>Varela et al., 2016; https://doi.org/10.1002/2015GB005277</v>
      </c>
      <c r="E826" s="2" t="s">
        <v>32</v>
      </c>
      <c r="F826" s="2">
        <v>70</v>
      </c>
      <c r="G826" s="2">
        <v>138.30000000000001</v>
      </c>
      <c r="H826" s="19">
        <v>200</v>
      </c>
    </row>
    <row r="827" spans="1:8" ht="12.5">
      <c r="A827" s="19">
        <v>2.02</v>
      </c>
      <c r="B827" s="2">
        <v>0.18</v>
      </c>
      <c r="C827" s="2">
        <v>1</v>
      </c>
      <c r="D827" s="2" t="str">
        <f t="shared" si="361"/>
        <v>Varela et al., 2016; https://doi.org/10.1002/2015GB005277</v>
      </c>
      <c r="E827" s="2" t="s">
        <v>32</v>
      </c>
      <c r="F827" s="2">
        <v>71.7</v>
      </c>
      <c r="G827" s="2">
        <v>-139.1</v>
      </c>
      <c r="H827" s="19">
        <v>85</v>
      </c>
    </row>
    <row r="828" spans="1:8" ht="12.5">
      <c r="A828" s="19">
        <v>1.73</v>
      </c>
      <c r="B828" s="2">
        <v>0.18</v>
      </c>
      <c r="C828" s="2">
        <v>1</v>
      </c>
      <c r="D828" s="2" t="str">
        <f t="shared" si="361"/>
        <v>Varela et al., 2016; https://doi.org/10.1002/2015GB005277</v>
      </c>
      <c r="E828" s="2" t="s">
        <v>32</v>
      </c>
      <c r="F828" s="2">
        <v>71.7</v>
      </c>
      <c r="G828" s="2">
        <v>-139.1</v>
      </c>
      <c r="H828" s="19">
        <v>126</v>
      </c>
    </row>
    <row r="829" spans="1:8" ht="12.5">
      <c r="A829" s="19">
        <v>1.76</v>
      </c>
      <c r="B829" s="2">
        <v>0.18</v>
      </c>
      <c r="C829" s="2">
        <v>1</v>
      </c>
      <c r="D829" s="2" t="str">
        <f t="shared" si="361"/>
        <v>Varela et al., 2016; https://doi.org/10.1002/2015GB005277</v>
      </c>
      <c r="E829" s="2" t="s">
        <v>32</v>
      </c>
      <c r="F829" s="2">
        <v>71.7</v>
      </c>
      <c r="G829" s="2">
        <v>-139.1</v>
      </c>
      <c r="H829" s="19">
        <v>150</v>
      </c>
    </row>
    <row r="830" spans="1:8" ht="12.5">
      <c r="A830" s="19">
        <v>1.91</v>
      </c>
      <c r="B830" s="2">
        <v>0.18</v>
      </c>
      <c r="C830" s="2">
        <v>1</v>
      </c>
      <c r="D830" s="2" t="str">
        <f t="shared" si="361"/>
        <v>Varela et al., 2016; https://doi.org/10.1002/2015GB005277</v>
      </c>
      <c r="E830" s="2" t="s">
        <v>32</v>
      </c>
      <c r="F830" s="2">
        <v>71.7</v>
      </c>
      <c r="G830" s="2">
        <v>-139.1</v>
      </c>
      <c r="H830" s="19">
        <v>200</v>
      </c>
    </row>
    <row r="831" spans="1:8" ht="12.5">
      <c r="A831" s="19">
        <v>2.08</v>
      </c>
      <c r="B831" s="2">
        <v>0.18</v>
      </c>
      <c r="C831" s="2">
        <v>1</v>
      </c>
      <c r="D831" s="2" t="str">
        <f t="shared" si="361"/>
        <v>Varela et al., 2016; https://doi.org/10.1002/2015GB005277</v>
      </c>
      <c r="E831" s="2" t="s">
        <v>32</v>
      </c>
      <c r="F831" s="2">
        <v>71.7</v>
      </c>
      <c r="G831" s="2">
        <v>-139.1</v>
      </c>
      <c r="H831" s="19">
        <v>250</v>
      </c>
    </row>
    <row r="832" spans="1:8" ht="12.5">
      <c r="A832" s="19">
        <v>1.87</v>
      </c>
      <c r="B832" s="2">
        <v>0.18</v>
      </c>
      <c r="C832" s="2">
        <v>1</v>
      </c>
      <c r="D832" s="2" t="str">
        <f t="shared" si="361"/>
        <v>Varela et al., 2016; https://doi.org/10.1002/2015GB005277</v>
      </c>
      <c r="E832" s="2" t="s">
        <v>32</v>
      </c>
      <c r="F832" s="2">
        <v>71.7</v>
      </c>
      <c r="G832" s="2">
        <v>-139.1</v>
      </c>
      <c r="H832" s="19">
        <v>300</v>
      </c>
    </row>
    <row r="833" spans="1:8" ht="12.5">
      <c r="A833" s="19">
        <v>1.93</v>
      </c>
      <c r="B833" s="2">
        <v>0.18</v>
      </c>
      <c r="C833" s="2">
        <v>1</v>
      </c>
      <c r="D833" s="2" t="str">
        <f t="shared" si="361"/>
        <v>Varela et al., 2016; https://doi.org/10.1002/2015GB005277</v>
      </c>
      <c r="E833" s="2" t="s">
        <v>32</v>
      </c>
      <c r="F833" s="2">
        <v>71.7</v>
      </c>
      <c r="G833" s="2">
        <v>-139.1</v>
      </c>
      <c r="H833" s="19">
        <v>500</v>
      </c>
    </row>
    <row r="834" spans="1:8" ht="12.5">
      <c r="A834" s="19">
        <v>1.94</v>
      </c>
      <c r="B834" s="2">
        <v>0.18</v>
      </c>
      <c r="C834" s="2">
        <v>1</v>
      </c>
      <c r="D834" s="2" t="str">
        <f t="shared" si="361"/>
        <v>Varela et al., 2016; https://doi.org/10.1002/2015GB005277</v>
      </c>
      <c r="E834" s="2" t="s">
        <v>32</v>
      </c>
      <c r="F834" s="2">
        <v>71.7</v>
      </c>
      <c r="G834" s="2">
        <v>-139.1</v>
      </c>
      <c r="H834" s="19">
        <v>1399</v>
      </c>
    </row>
    <row r="835" spans="1:8" ht="12.5">
      <c r="A835" s="19">
        <v>1.85</v>
      </c>
      <c r="B835" s="2">
        <v>0.18</v>
      </c>
      <c r="C835" s="2">
        <v>1</v>
      </c>
      <c r="D835" s="2" t="str">
        <f t="shared" si="361"/>
        <v>Varela et al., 2016; https://doi.org/10.1002/2015GB005277</v>
      </c>
      <c r="E835" s="2" t="s">
        <v>32</v>
      </c>
      <c r="F835" s="2">
        <v>71.7</v>
      </c>
      <c r="G835" s="2">
        <v>-139.1</v>
      </c>
      <c r="H835" s="19">
        <v>1699</v>
      </c>
    </row>
    <row r="836" spans="1:8" ht="12.5">
      <c r="A836" s="19">
        <v>2.76</v>
      </c>
      <c r="B836" s="2">
        <v>0.18</v>
      </c>
      <c r="C836" s="2">
        <v>1</v>
      </c>
      <c r="D836" s="2" t="str">
        <f t="shared" si="361"/>
        <v>Varela et al., 2016; https://doi.org/10.1002/2015GB005277</v>
      </c>
      <c r="E836" s="2" t="s">
        <v>32</v>
      </c>
      <c r="F836" s="2">
        <v>72.3</v>
      </c>
      <c r="G836" s="2">
        <v>-136.4</v>
      </c>
      <c r="H836" s="19">
        <v>3</v>
      </c>
    </row>
    <row r="837" spans="1:8" ht="12.5">
      <c r="A837" s="19">
        <v>2.29</v>
      </c>
      <c r="B837" s="2">
        <v>0.18</v>
      </c>
      <c r="C837" s="2">
        <v>1</v>
      </c>
      <c r="D837" s="2" t="str">
        <f t="shared" si="361"/>
        <v>Varela et al., 2016; https://doi.org/10.1002/2015GB005277</v>
      </c>
      <c r="E837" s="2" t="s">
        <v>32</v>
      </c>
      <c r="F837" s="2">
        <v>72.3</v>
      </c>
      <c r="G837" s="2">
        <v>-136.4</v>
      </c>
      <c r="H837" s="19">
        <v>10</v>
      </c>
    </row>
    <row r="838" spans="1:8" ht="12.5">
      <c r="A838" s="19">
        <v>2.06</v>
      </c>
      <c r="B838" s="2">
        <v>0.18</v>
      </c>
      <c r="C838" s="2">
        <v>1</v>
      </c>
      <c r="D838" s="2" t="str">
        <f t="shared" si="361"/>
        <v>Varela et al., 2016; https://doi.org/10.1002/2015GB005277</v>
      </c>
      <c r="E838" s="2" t="s">
        <v>32</v>
      </c>
      <c r="F838" s="2">
        <v>72.3</v>
      </c>
      <c r="G838" s="2">
        <v>-136.4</v>
      </c>
      <c r="H838" s="19">
        <v>115</v>
      </c>
    </row>
    <row r="839" spans="1:8" ht="12.5">
      <c r="A839" s="19">
        <v>1.89</v>
      </c>
      <c r="B839" s="2">
        <v>0.18</v>
      </c>
      <c r="C839" s="2">
        <v>1</v>
      </c>
      <c r="D839" s="2" t="str">
        <f t="shared" si="361"/>
        <v>Varela et al., 2016; https://doi.org/10.1002/2015GB005277</v>
      </c>
      <c r="E839" s="2" t="s">
        <v>32</v>
      </c>
      <c r="F839" s="2">
        <v>72.3</v>
      </c>
      <c r="G839" s="2">
        <v>-136.4</v>
      </c>
      <c r="H839" s="19">
        <v>140</v>
      </c>
    </row>
    <row r="840" spans="1:8" ht="12.5">
      <c r="A840" s="19">
        <v>1.83</v>
      </c>
      <c r="B840" s="2">
        <v>0.18</v>
      </c>
      <c r="C840" s="2">
        <v>1</v>
      </c>
      <c r="D840" s="2" t="str">
        <f t="shared" si="361"/>
        <v>Varela et al., 2016; https://doi.org/10.1002/2015GB005277</v>
      </c>
      <c r="E840" s="2" t="s">
        <v>32</v>
      </c>
      <c r="F840" s="2">
        <v>72.3</v>
      </c>
      <c r="G840" s="2">
        <v>-136.4</v>
      </c>
      <c r="H840" s="19">
        <v>175</v>
      </c>
    </row>
    <row r="841" spans="1:8" ht="12.5">
      <c r="A841" s="19">
        <v>1.77</v>
      </c>
      <c r="B841" s="2">
        <v>0.18</v>
      </c>
      <c r="C841" s="2">
        <v>1</v>
      </c>
      <c r="D841" s="2" t="str">
        <f t="shared" si="361"/>
        <v>Varela et al., 2016; https://doi.org/10.1002/2015GB005277</v>
      </c>
      <c r="E841" s="2" t="s">
        <v>32</v>
      </c>
      <c r="F841" s="2">
        <v>72.3</v>
      </c>
      <c r="G841" s="2">
        <v>-136.4</v>
      </c>
      <c r="H841" s="19">
        <v>200</v>
      </c>
    </row>
    <row r="842" spans="1:8" ht="12.5">
      <c r="A842" s="19">
        <v>1.98</v>
      </c>
      <c r="B842" s="2">
        <v>0.18</v>
      </c>
      <c r="C842" s="2">
        <v>1</v>
      </c>
      <c r="D842" s="2" t="str">
        <f t="shared" si="361"/>
        <v>Varela et al., 2016; https://doi.org/10.1002/2015GB005277</v>
      </c>
      <c r="E842" s="2" t="s">
        <v>32</v>
      </c>
      <c r="F842" s="2">
        <v>72.3</v>
      </c>
      <c r="G842" s="2">
        <v>-136.4</v>
      </c>
      <c r="H842" s="19">
        <v>250</v>
      </c>
    </row>
    <row r="843" spans="1:8" ht="12.5">
      <c r="A843" s="19">
        <v>2.11</v>
      </c>
      <c r="B843" s="2">
        <v>0.18</v>
      </c>
      <c r="C843" s="2">
        <v>1</v>
      </c>
      <c r="D843" s="2" t="str">
        <f t="shared" si="361"/>
        <v>Varela et al., 2016; https://doi.org/10.1002/2015GB005277</v>
      </c>
      <c r="E843" s="2" t="s">
        <v>32</v>
      </c>
      <c r="F843" s="2">
        <v>72.3</v>
      </c>
      <c r="G843" s="2">
        <v>-136.4</v>
      </c>
      <c r="H843" s="19">
        <v>300</v>
      </c>
    </row>
    <row r="844" spans="1:8" ht="12.5">
      <c r="A844" s="19">
        <v>2.25</v>
      </c>
      <c r="B844" s="2">
        <v>0.18</v>
      </c>
      <c r="C844" s="2">
        <v>1</v>
      </c>
      <c r="D844" s="2" t="str">
        <f t="shared" si="361"/>
        <v>Varela et al., 2016; https://doi.org/10.1002/2015GB005277</v>
      </c>
      <c r="E844" s="2" t="s">
        <v>32</v>
      </c>
      <c r="F844" s="2">
        <v>72.3</v>
      </c>
      <c r="G844" s="2">
        <v>-136.4</v>
      </c>
      <c r="H844" s="19">
        <v>350</v>
      </c>
    </row>
    <row r="845" spans="1:8" ht="12.5">
      <c r="A845" s="19">
        <v>2.08</v>
      </c>
      <c r="B845" s="2">
        <v>0.18</v>
      </c>
      <c r="C845" s="2">
        <v>1</v>
      </c>
      <c r="D845" s="2" t="str">
        <f t="shared" si="361"/>
        <v>Varela et al., 2016; https://doi.org/10.1002/2015GB005277</v>
      </c>
      <c r="E845" s="2" t="s">
        <v>32</v>
      </c>
      <c r="F845" s="2">
        <v>72.3</v>
      </c>
      <c r="G845" s="2">
        <v>-136.4</v>
      </c>
      <c r="H845" s="19">
        <v>400</v>
      </c>
    </row>
    <row r="846" spans="1:8" ht="12.5">
      <c r="A846" s="19">
        <v>2.0099999999999998</v>
      </c>
      <c r="B846" s="2">
        <v>0.18</v>
      </c>
      <c r="C846" s="2">
        <v>1</v>
      </c>
      <c r="D846" s="2" t="str">
        <f t="shared" si="361"/>
        <v>Varela et al., 2016; https://doi.org/10.1002/2015GB005277</v>
      </c>
      <c r="E846" s="2" t="s">
        <v>32</v>
      </c>
      <c r="F846" s="2">
        <v>72.3</v>
      </c>
      <c r="G846" s="2">
        <v>-136.4</v>
      </c>
      <c r="H846" s="19">
        <v>450</v>
      </c>
    </row>
    <row r="847" spans="1:8" ht="12.5">
      <c r="A847" s="19">
        <v>2.17</v>
      </c>
      <c r="B847" s="2">
        <v>0.18</v>
      </c>
      <c r="C847" s="2">
        <v>1</v>
      </c>
      <c r="D847" s="2" t="str">
        <f t="shared" si="361"/>
        <v>Varela et al., 2016; https://doi.org/10.1002/2015GB005277</v>
      </c>
      <c r="E847" s="2" t="s">
        <v>32</v>
      </c>
      <c r="F847" s="2">
        <v>72.3</v>
      </c>
      <c r="G847" s="2">
        <v>-136.4</v>
      </c>
      <c r="H847" s="19">
        <v>500</v>
      </c>
    </row>
    <row r="848" spans="1:8" ht="12.5">
      <c r="A848" s="19">
        <v>2.19</v>
      </c>
      <c r="B848" s="2">
        <v>0.18</v>
      </c>
      <c r="C848" s="2">
        <v>1</v>
      </c>
      <c r="D848" s="2" t="str">
        <f t="shared" si="361"/>
        <v>Varela et al., 2016; https://doi.org/10.1002/2015GB005277</v>
      </c>
      <c r="E848" s="2" t="s">
        <v>32</v>
      </c>
      <c r="F848" s="2">
        <v>72.3</v>
      </c>
      <c r="G848" s="2">
        <v>-136.4</v>
      </c>
      <c r="H848" s="19">
        <v>600</v>
      </c>
    </row>
    <row r="849" spans="1:8" ht="12.5">
      <c r="A849" s="19">
        <v>2.02</v>
      </c>
      <c r="B849" s="2">
        <v>0.18</v>
      </c>
      <c r="C849" s="2">
        <v>1</v>
      </c>
      <c r="D849" s="2" t="str">
        <f t="shared" si="361"/>
        <v>Varela et al., 2016; https://doi.org/10.1002/2015GB005277</v>
      </c>
      <c r="E849" s="2" t="s">
        <v>32</v>
      </c>
      <c r="F849" s="2">
        <v>72.3</v>
      </c>
      <c r="G849" s="2">
        <v>-136.4</v>
      </c>
      <c r="H849" s="19">
        <v>800</v>
      </c>
    </row>
    <row r="850" spans="1:8" ht="12.5">
      <c r="A850" s="19">
        <v>2.15</v>
      </c>
      <c r="B850" s="2">
        <v>0.18</v>
      </c>
      <c r="C850" s="2">
        <v>1</v>
      </c>
      <c r="D850" s="2" t="str">
        <f t="shared" si="361"/>
        <v>Varela et al., 2016; https://doi.org/10.1002/2015GB005277</v>
      </c>
      <c r="E850" s="2" t="s">
        <v>32</v>
      </c>
      <c r="F850" s="2">
        <v>72.3</v>
      </c>
      <c r="G850" s="2">
        <v>-136.4</v>
      </c>
      <c r="H850" s="19">
        <v>1000</v>
      </c>
    </row>
    <row r="851" spans="1:8" ht="12.5">
      <c r="A851" s="19">
        <v>1.99</v>
      </c>
      <c r="B851" s="2">
        <v>0.18</v>
      </c>
      <c r="C851" s="2">
        <v>1</v>
      </c>
      <c r="D851" s="2" t="str">
        <f t="shared" si="361"/>
        <v>Varela et al., 2016; https://doi.org/10.1002/2015GB005277</v>
      </c>
      <c r="E851" s="2" t="s">
        <v>32</v>
      </c>
      <c r="F851" s="2">
        <v>72.3</v>
      </c>
      <c r="G851" s="2">
        <v>-136.4</v>
      </c>
      <c r="H851" s="19">
        <v>1400</v>
      </c>
    </row>
    <row r="852" spans="1:8" ht="12.5">
      <c r="A852" s="19">
        <v>1.98</v>
      </c>
      <c r="B852" s="2">
        <v>0.18</v>
      </c>
      <c r="C852" s="2">
        <v>1</v>
      </c>
      <c r="D852" s="2" t="str">
        <f t="shared" si="361"/>
        <v>Varela et al., 2016; https://doi.org/10.1002/2015GB005277</v>
      </c>
      <c r="E852" s="2" t="s">
        <v>32</v>
      </c>
      <c r="F852" s="2">
        <v>72.3</v>
      </c>
      <c r="G852" s="2">
        <v>-136.4</v>
      </c>
      <c r="H852" s="19">
        <v>1600</v>
      </c>
    </row>
    <row r="853" spans="1:8" ht="12.5">
      <c r="A853" s="19">
        <v>2.14</v>
      </c>
      <c r="B853" s="2">
        <v>0.18</v>
      </c>
      <c r="C853" s="2">
        <v>1</v>
      </c>
      <c r="D853" s="2" t="str">
        <f t="shared" si="361"/>
        <v>Varela et al., 2016; https://doi.org/10.1002/2015GB005277</v>
      </c>
      <c r="E853" s="2" t="s">
        <v>32</v>
      </c>
      <c r="F853" s="2">
        <v>72.3</v>
      </c>
      <c r="G853" s="2">
        <v>-136.4</v>
      </c>
      <c r="H853" s="19">
        <v>1800</v>
      </c>
    </row>
    <row r="854" spans="1:8" ht="12.5">
      <c r="A854" s="19">
        <v>1.9</v>
      </c>
      <c r="B854" s="2">
        <v>0.18</v>
      </c>
      <c r="C854" s="2">
        <v>1</v>
      </c>
      <c r="D854" s="2" t="str">
        <f t="shared" si="361"/>
        <v>Varela et al., 2016; https://doi.org/10.1002/2015GB005277</v>
      </c>
      <c r="E854" s="2" t="s">
        <v>32</v>
      </c>
      <c r="F854" s="2">
        <v>72.3</v>
      </c>
      <c r="G854" s="2">
        <v>-136.4</v>
      </c>
      <c r="H854" s="19">
        <v>2000</v>
      </c>
    </row>
    <row r="855" spans="1:8" ht="12.5">
      <c r="A855" s="19">
        <v>1.96</v>
      </c>
      <c r="B855" s="2">
        <v>0.18</v>
      </c>
      <c r="C855" s="2">
        <v>1</v>
      </c>
      <c r="D855" s="2" t="str">
        <f t="shared" si="361"/>
        <v>Varela et al., 2016; https://doi.org/10.1002/2015GB005277</v>
      </c>
      <c r="E855" s="2" t="s">
        <v>32</v>
      </c>
      <c r="F855" s="2">
        <v>72.3</v>
      </c>
      <c r="G855" s="2">
        <v>-136.4</v>
      </c>
      <c r="H855" s="19">
        <v>2250</v>
      </c>
    </row>
    <row r="856" spans="1:8" ht="12.5">
      <c r="A856" s="19">
        <v>2.09</v>
      </c>
      <c r="B856" s="2">
        <v>0.18</v>
      </c>
      <c r="C856" s="2">
        <v>1</v>
      </c>
      <c r="D856" s="2" t="str">
        <f t="shared" si="361"/>
        <v>Varela et al., 2016; https://doi.org/10.1002/2015GB005277</v>
      </c>
      <c r="E856" s="2" t="s">
        <v>32</v>
      </c>
      <c r="F856" s="2">
        <v>72.3</v>
      </c>
      <c r="G856" s="2">
        <v>-136.4</v>
      </c>
      <c r="H856" s="19">
        <v>2500</v>
      </c>
    </row>
    <row r="857" spans="1:8" ht="12.5">
      <c r="A857" s="19">
        <v>2.64</v>
      </c>
      <c r="B857" s="2">
        <v>0.18</v>
      </c>
      <c r="C857" s="2">
        <v>1</v>
      </c>
      <c r="D857" s="2" t="str">
        <f t="shared" si="361"/>
        <v>Varela et al., 2016; https://doi.org/10.1002/2015GB005277</v>
      </c>
      <c r="E857" s="2" t="s">
        <v>32</v>
      </c>
      <c r="F857" s="2">
        <v>74.400000000000006</v>
      </c>
      <c r="G857" s="2">
        <v>-137.19999999999999</v>
      </c>
      <c r="H857" s="19">
        <v>2.7</v>
      </c>
    </row>
    <row r="858" spans="1:8" ht="12.5">
      <c r="A858" s="19">
        <v>2.91</v>
      </c>
      <c r="B858" s="2">
        <v>0.18</v>
      </c>
      <c r="C858" s="2">
        <v>1</v>
      </c>
      <c r="D858" s="2" t="str">
        <f t="shared" si="361"/>
        <v>Varela et al., 2016; https://doi.org/10.1002/2015GB005277</v>
      </c>
      <c r="E858" s="2" t="s">
        <v>32</v>
      </c>
      <c r="F858" s="2">
        <v>74.400000000000006</v>
      </c>
      <c r="G858" s="2">
        <v>-137.19999999999999</v>
      </c>
      <c r="H858" s="19">
        <v>10</v>
      </c>
    </row>
    <row r="859" spans="1:8" ht="12.5">
      <c r="A859" s="19">
        <v>1.82</v>
      </c>
      <c r="B859" s="2">
        <v>0.18</v>
      </c>
      <c r="C859" s="2">
        <v>1</v>
      </c>
      <c r="D859" s="2" t="str">
        <f t="shared" si="361"/>
        <v>Varela et al., 2016; https://doi.org/10.1002/2015GB005277</v>
      </c>
      <c r="E859" s="2" t="s">
        <v>32</v>
      </c>
      <c r="F859" s="2">
        <v>74.400000000000006</v>
      </c>
      <c r="G859" s="2">
        <v>-137.19999999999999</v>
      </c>
      <c r="H859" s="19">
        <v>100</v>
      </c>
    </row>
    <row r="860" spans="1:8" ht="12.5">
      <c r="A860" s="19">
        <v>1.7</v>
      </c>
      <c r="B860" s="2">
        <v>0.18</v>
      </c>
      <c r="C860" s="2">
        <v>1</v>
      </c>
      <c r="D860" s="2" t="str">
        <f t="shared" si="361"/>
        <v>Varela et al., 2016; https://doi.org/10.1002/2015GB005277</v>
      </c>
      <c r="E860" s="2" t="s">
        <v>32</v>
      </c>
      <c r="F860" s="2">
        <v>74.400000000000006</v>
      </c>
      <c r="G860" s="2">
        <v>-137.19999999999999</v>
      </c>
      <c r="H860" s="19">
        <v>125</v>
      </c>
    </row>
    <row r="861" spans="1:8" ht="12.5">
      <c r="A861" s="19">
        <v>1.76</v>
      </c>
      <c r="B861" s="2">
        <v>0.18</v>
      </c>
      <c r="C861" s="2">
        <v>1</v>
      </c>
      <c r="D861" s="2" t="str">
        <f t="shared" si="361"/>
        <v>Varela et al., 2016; https://doi.org/10.1002/2015GB005277</v>
      </c>
      <c r="E861" s="2" t="s">
        <v>32</v>
      </c>
      <c r="F861" s="2">
        <v>74.400000000000006</v>
      </c>
      <c r="G861" s="2">
        <v>-137.19999999999999</v>
      </c>
      <c r="H861" s="19">
        <v>150</v>
      </c>
    </row>
    <row r="862" spans="1:8" ht="12.5">
      <c r="A862" s="19">
        <v>1.83</v>
      </c>
      <c r="B862" s="2">
        <v>0.18</v>
      </c>
      <c r="C862" s="2">
        <v>1</v>
      </c>
      <c r="D862" s="2" t="str">
        <f t="shared" si="361"/>
        <v>Varela et al., 2016; https://doi.org/10.1002/2015GB005277</v>
      </c>
      <c r="E862" s="2" t="s">
        <v>32</v>
      </c>
      <c r="F862" s="2">
        <v>74.400000000000006</v>
      </c>
      <c r="G862" s="2">
        <v>-137.19999999999999</v>
      </c>
      <c r="H862" s="19">
        <v>200</v>
      </c>
    </row>
    <row r="863" spans="1:8" ht="12.5">
      <c r="A863" s="19">
        <v>1.95</v>
      </c>
      <c r="B863" s="2">
        <v>0.18</v>
      </c>
      <c r="C863" s="2">
        <v>1</v>
      </c>
      <c r="D863" s="2" t="str">
        <f t="shared" si="361"/>
        <v>Varela et al., 2016; https://doi.org/10.1002/2015GB005277</v>
      </c>
      <c r="E863" s="2" t="s">
        <v>32</v>
      </c>
      <c r="F863" s="2">
        <v>74.400000000000006</v>
      </c>
      <c r="G863" s="2">
        <v>-137.19999999999999</v>
      </c>
      <c r="H863" s="19">
        <v>250</v>
      </c>
    </row>
    <row r="864" spans="1:8" ht="12.5">
      <c r="A864" s="19">
        <v>2.14</v>
      </c>
      <c r="B864" s="2">
        <v>0.18</v>
      </c>
      <c r="C864" s="2">
        <v>1</v>
      </c>
      <c r="D864" s="2" t="str">
        <f t="shared" si="361"/>
        <v>Varela et al., 2016; https://doi.org/10.1002/2015GB005277</v>
      </c>
      <c r="E864" s="2" t="s">
        <v>32</v>
      </c>
      <c r="F864" s="2">
        <v>74.400000000000006</v>
      </c>
      <c r="G864" s="2">
        <v>-137.19999999999999</v>
      </c>
      <c r="H864" s="19">
        <v>300</v>
      </c>
    </row>
    <row r="865" spans="1:8" ht="12.5">
      <c r="A865" s="19">
        <v>2.02</v>
      </c>
      <c r="B865" s="2">
        <v>0.18</v>
      </c>
      <c r="C865" s="2">
        <v>1</v>
      </c>
      <c r="D865" s="2" t="str">
        <f t="shared" si="361"/>
        <v>Varela et al., 2016; https://doi.org/10.1002/2015GB005277</v>
      </c>
      <c r="E865" s="2" t="s">
        <v>32</v>
      </c>
      <c r="F865" s="2">
        <v>74.400000000000006</v>
      </c>
      <c r="G865" s="2">
        <v>-137.19999999999999</v>
      </c>
      <c r="H865" s="19">
        <v>400</v>
      </c>
    </row>
    <row r="866" spans="1:8" ht="12.5">
      <c r="A866" s="19">
        <v>2.08</v>
      </c>
      <c r="B866" s="2">
        <v>0.18</v>
      </c>
      <c r="C866" s="2">
        <v>1</v>
      </c>
      <c r="D866" s="2" t="str">
        <f t="shared" si="361"/>
        <v>Varela et al., 2016; https://doi.org/10.1002/2015GB005277</v>
      </c>
      <c r="E866" s="2" t="s">
        <v>32</v>
      </c>
      <c r="F866" s="2">
        <v>74.400000000000006</v>
      </c>
      <c r="G866" s="2">
        <v>-137.19999999999999</v>
      </c>
      <c r="H866" s="19">
        <v>500</v>
      </c>
    </row>
    <row r="867" spans="1:8" ht="12.5">
      <c r="A867" s="19">
        <v>2.08</v>
      </c>
      <c r="B867" s="2">
        <v>0.18</v>
      </c>
      <c r="C867" s="2">
        <v>1</v>
      </c>
      <c r="D867" s="2" t="str">
        <f t="shared" si="361"/>
        <v>Varela et al., 2016; https://doi.org/10.1002/2015GB005277</v>
      </c>
      <c r="E867" s="2" t="s">
        <v>32</v>
      </c>
      <c r="F867" s="2">
        <v>74.400000000000006</v>
      </c>
      <c r="G867" s="2">
        <v>-137.19999999999999</v>
      </c>
      <c r="H867" s="19">
        <v>600</v>
      </c>
    </row>
    <row r="868" spans="1:8" ht="12.5">
      <c r="A868" s="19">
        <v>2.0499999999999998</v>
      </c>
      <c r="B868" s="2">
        <v>0.18</v>
      </c>
      <c r="C868" s="2">
        <v>1</v>
      </c>
      <c r="D868" s="2" t="str">
        <f t="shared" si="361"/>
        <v>Varela et al., 2016; https://doi.org/10.1002/2015GB005277</v>
      </c>
      <c r="E868" s="2" t="s">
        <v>32</v>
      </c>
      <c r="F868" s="2">
        <v>74.400000000000006</v>
      </c>
      <c r="G868" s="2">
        <v>-137.19999999999999</v>
      </c>
      <c r="H868" s="19">
        <v>800</v>
      </c>
    </row>
    <row r="869" spans="1:8" ht="12.5">
      <c r="A869" s="19">
        <v>1.91</v>
      </c>
      <c r="B869" s="2">
        <v>0.18</v>
      </c>
      <c r="C869" s="2">
        <v>1</v>
      </c>
      <c r="D869" s="2" t="str">
        <f t="shared" si="361"/>
        <v>Varela et al., 2016; https://doi.org/10.1002/2015GB005277</v>
      </c>
      <c r="E869" s="2" t="s">
        <v>32</v>
      </c>
      <c r="F869" s="2">
        <v>74.400000000000006</v>
      </c>
      <c r="G869" s="2">
        <v>-137.19999999999999</v>
      </c>
      <c r="H869" s="19">
        <v>1000</v>
      </c>
    </row>
    <row r="870" spans="1:8" ht="12.5">
      <c r="A870" s="19">
        <v>2</v>
      </c>
      <c r="B870" s="2">
        <v>0.18</v>
      </c>
      <c r="C870" s="2">
        <v>1</v>
      </c>
      <c r="D870" s="2" t="str">
        <f t="shared" si="361"/>
        <v>Varela et al., 2016; https://doi.org/10.1002/2015GB005277</v>
      </c>
      <c r="E870" s="2" t="s">
        <v>32</v>
      </c>
      <c r="F870" s="2">
        <v>74.400000000000006</v>
      </c>
      <c r="G870" s="2">
        <v>-137.19999999999999</v>
      </c>
      <c r="H870" s="19">
        <v>1200</v>
      </c>
    </row>
    <row r="871" spans="1:8" ht="12.5">
      <c r="A871" s="19">
        <v>2.0099999999999998</v>
      </c>
      <c r="B871" s="2">
        <v>0.18</v>
      </c>
      <c r="C871" s="2">
        <v>1</v>
      </c>
      <c r="D871" s="2" t="str">
        <f t="shared" si="361"/>
        <v>Varela et al., 2016; https://doi.org/10.1002/2015GB005277</v>
      </c>
      <c r="E871" s="2" t="s">
        <v>32</v>
      </c>
      <c r="F871" s="2">
        <v>74.400000000000006</v>
      </c>
      <c r="G871" s="2">
        <v>-137.19999999999999</v>
      </c>
      <c r="H871" s="19">
        <v>1400</v>
      </c>
    </row>
    <row r="872" spans="1:8" ht="12.5">
      <c r="A872" s="19">
        <v>1.83</v>
      </c>
      <c r="B872" s="2">
        <v>0.18</v>
      </c>
      <c r="C872" s="2">
        <v>1</v>
      </c>
      <c r="D872" s="2" t="str">
        <f t="shared" si="361"/>
        <v>Varela et al., 2016; https://doi.org/10.1002/2015GB005277</v>
      </c>
      <c r="E872" s="2" t="s">
        <v>32</v>
      </c>
      <c r="F872" s="2">
        <v>74.400000000000006</v>
      </c>
      <c r="G872" s="2">
        <v>-137.19999999999999</v>
      </c>
      <c r="H872" s="19">
        <v>1600</v>
      </c>
    </row>
    <row r="873" spans="1:8" ht="12.5">
      <c r="A873" s="19">
        <v>1.71</v>
      </c>
      <c r="B873" s="2">
        <v>0.18</v>
      </c>
      <c r="C873" s="2">
        <v>1</v>
      </c>
      <c r="D873" s="2" t="str">
        <f t="shared" si="361"/>
        <v>Varela et al., 2016; https://doi.org/10.1002/2015GB005277</v>
      </c>
      <c r="E873" s="2" t="s">
        <v>32</v>
      </c>
      <c r="F873" s="2">
        <v>74.400000000000006</v>
      </c>
      <c r="G873" s="2">
        <v>-137.19999999999999</v>
      </c>
      <c r="H873" s="19">
        <v>1800</v>
      </c>
    </row>
    <row r="874" spans="1:8" ht="12.5">
      <c r="A874" s="19">
        <v>1.76</v>
      </c>
      <c r="B874" s="2">
        <v>0.18</v>
      </c>
      <c r="C874" s="2">
        <v>1</v>
      </c>
      <c r="D874" s="2" t="str">
        <f t="shared" si="361"/>
        <v>Varela et al., 2016; https://doi.org/10.1002/2015GB005277</v>
      </c>
      <c r="E874" s="2" t="s">
        <v>32</v>
      </c>
      <c r="F874" s="2">
        <v>74.400000000000006</v>
      </c>
      <c r="G874" s="2">
        <v>-137.19999999999999</v>
      </c>
      <c r="H874" s="19">
        <v>2000</v>
      </c>
    </row>
    <row r="875" spans="1:8" ht="12.5">
      <c r="A875" s="19">
        <v>1.72</v>
      </c>
      <c r="B875" s="2">
        <v>0.18</v>
      </c>
      <c r="C875" s="2">
        <v>1</v>
      </c>
      <c r="D875" s="2" t="str">
        <f t="shared" si="361"/>
        <v>Varela et al., 2016; https://doi.org/10.1002/2015GB005277</v>
      </c>
      <c r="E875" s="2" t="s">
        <v>32</v>
      </c>
      <c r="F875" s="2">
        <v>74.400000000000006</v>
      </c>
      <c r="G875" s="2">
        <v>-137.19999999999999</v>
      </c>
      <c r="H875" s="19">
        <v>2250</v>
      </c>
    </row>
    <row r="876" spans="1:8" ht="12.5">
      <c r="A876" s="19">
        <v>1.79</v>
      </c>
      <c r="B876" s="2">
        <v>0.18</v>
      </c>
      <c r="C876" s="2">
        <v>1</v>
      </c>
      <c r="D876" s="2" t="str">
        <f t="shared" si="361"/>
        <v>Varela et al., 2016; https://doi.org/10.1002/2015GB005277</v>
      </c>
      <c r="E876" s="2" t="s">
        <v>32</v>
      </c>
      <c r="F876" s="2">
        <v>74.400000000000006</v>
      </c>
      <c r="G876" s="2">
        <v>-137.19999999999999</v>
      </c>
      <c r="H876" s="19">
        <v>2500</v>
      </c>
    </row>
    <row r="877" spans="1:8" ht="12.5">
      <c r="A877" s="19">
        <v>1.78</v>
      </c>
      <c r="B877" s="2">
        <v>0.18</v>
      </c>
      <c r="C877" s="2">
        <v>1</v>
      </c>
      <c r="D877" s="2" t="str">
        <f t="shared" si="361"/>
        <v>Varela et al., 2016; https://doi.org/10.1002/2015GB005277</v>
      </c>
      <c r="E877" s="2" t="s">
        <v>32</v>
      </c>
      <c r="F877" s="2">
        <v>74.400000000000006</v>
      </c>
      <c r="G877" s="2">
        <v>-137.19999999999999</v>
      </c>
      <c r="H877" s="19">
        <v>2750</v>
      </c>
    </row>
    <row r="878" spans="1:8" ht="12.5">
      <c r="A878" s="19">
        <v>1.75</v>
      </c>
      <c r="B878" s="2">
        <v>0.18</v>
      </c>
      <c r="C878" s="2">
        <v>1</v>
      </c>
      <c r="D878" s="2" t="str">
        <f t="shared" si="361"/>
        <v>Varela et al., 2016; https://doi.org/10.1002/2015GB005277</v>
      </c>
      <c r="E878" s="2" t="s">
        <v>32</v>
      </c>
      <c r="F878" s="2">
        <v>74.400000000000006</v>
      </c>
      <c r="G878" s="2">
        <v>-137.19999999999999</v>
      </c>
      <c r="H878" s="19">
        <v>3000</v>
      </c>
    </row>
    <row r="879" spans="1:8" ht="12.5">
      <c r="A879" s="19">
        <v>2.65</v>
      </c>
      <c r="B879" s="2">
        <v>0.18</v>
      </c>
      <c r="C879" s="2">
        <v>1</v>
      </c>
      <c r="D879" s="2" t="str">
        <f t="shared" si="361"/>
        <v>Varela et al., 2016; https://doi.org/10.1002/2015GB005277</v>
      </c>
      <c r="E879" s="2" t="s">
        <v>32</v>
      </c>
      <c r="F879" s="2">
        <v>75.2</v>
      </c>
      <c r="G879" s="2">
        <v>-137.4</v>
      </c>
      <c r="H879" s="19">
        <v>3</v>
      </c>
    </row>
    <row r="880" spans="1:8" ht="12.5">
      <c r="A880" s="19">
        <v>2.6</v>
      </c>
      <c r="B880" s="2">
        <v>0.18</v>
      </c>
      <c r="C880" s="2">
        <v>1</v>
      </c>
      <c r="D880" s="2" t="str">
        <f t="shared" si="361"/>
        <v>Varela et al., 2016; https://doi.org/10.1002/2015GB005277</v>
      </c>
      <c r="E880" s="2" t="s">
        <v>32</v>
      </c>
      <c r="F880" s="2">
        <v>75.2</v>
      </c>
      <c r="G880" s="2">
        <v>-137.4</v>
      </c>
      <c r="H880" s="19">
        <v>10</v>
      </c>
    </row>
    <row r="881" spans="1:8" ht="12.5">
      <c r="A881" s="19">
        <v>3.08</v>
      </c>
      <c r="B881" s="2">
        <v>0.18</v>
      </c>
      <c r="C881" s="2">
        <v>1</v>
      </c>
      <c r="D881" s="2" t="str">
        <f t="shared" si="361"/>
        <v>Varela et al., 2016; https://doi.org/10.1002/2015GB005277</v>
      </c>
      <c r="E881" s="2" t="s">
        <v>32</v>
      </c>
      <c r="F881" s="2">
        <v>75.2</v>
      </c>
      <c r="G881" s="2">
        <v>-137.4</v>
      </c>
      <c r="H881" s="19">
        <v>32</v>
      </c>
    </row>
    <row r="882" spans="1:8" ht="12.5">
      <c r="A882" s="19">
        <v>2.79</v>
      </c>
      <c r="B882" s="2">
        <v>0.18</v>
      </c>
      <c r="C882" s="2">
        <v>1</v>
      </c>
      <c r="D882" s="2" t="str">
        <f t="shared" si="361"/>
        <v>Varela et al., 2016; https://doi.org/10.1002/2015GB005277</v>
      </c>
      <c r="E882" s="2" t="s">
        <v>32</v>
      </c>
      <c r="F882" s="2">
        <v>75.2</v>
      </c>
      <c r="G882" s="2">
        <v>-137.4</v>
      </c>
      <c r="H882" s="19">
        <v>60</v>
      </c>
    </row>
    <row r="883" spans="1:8" ht="12.5">
      <c r="A883" s="19">
        <v>1.9</v>
      </c>
      <c r="B883" s="2">
        <v>0.18</v>
      </c>
      <c r="C883" s="2">
        <v>1</v>
      </c>
      <c r="D883" s="2" t="str">
        <f t="shared" si="361"/>
        <v>Varela et al., 2016; https://doi.org/10.1002/2015GB005277</v>
      </c>
      <c r="E883" s="2" t="s">
        <v>32</v>
      </c>
      <c r="F883" s="2">
        <v>75.2</v>
      </c>
      <c r="G883" s="2">
        <v>-137.4</v>
      </c>
      <c r="H883" s="19">
        <v>115</v>
      </c>
    </row>
    <row r="884" spans="1:8" ht="12.5">
      <c r="A884" s="19">
        <v>1.71</v>
      </c>
      <c r="B884" s="2">
        <v>0.18</v>
      </c>
      <c r="C884" s="2">
        <v>1</v>
      </c>
      <c r="D884" s="2" t="str">
        <f t="shared" si="361"/>
        <v>Varela et al., 2016; https://doi.org/10.1002/2015GB005277</v>
      </c>
      <c r="E884" s="2" t="s">
        <v>32</v>
      </c>
      <c r="F884" s="2">
        <v>75.2</v>
      </c>
      <c r="G884" s="2">
        <v>-137.4</v>
      </c>
      <c r="H884" s="19">
        <v>140</v>
      </c>
    </row>
    <row r="885" spans="1:8" ht="12.5">
      <c r="A885" s="19">
        <v>1.84</v>
      </c>
      <c r="B885" s="2">
        <v>0.18</v>
      </c>
      <c r="C885" s="2">
        <v>1</v>
      </c>
      <c r="D885" s="2" t="str">
        <f t="shared" si="361"/>
        <v>Varela et al., 2016; https://doi.org/10.1002/2015GB005277</v>
      </c>
      <c r="E885" s="2" t="s">
        <v>32</v>
      </c>
      <c r="F885" s="2">
        <v>75.2</v>
      </c>
      <c r="G885" s="2">
        <v>-137.4</v>
      </c>
      <c r="H885" s="19">
        <v>150</v>
      </c>
    </row>
    <row r="886" spans="1:8" ht="12.5">
      <c r="A886" s="19">
        <v>1.71</v>
      </c>
      <c r="B886" s="2">
        <v>0.18</v>
      </c>
      <c r="C886" s="2">
        <v>1</v>
      </c>
      <c r="D886" s="2" t="str">
        <f t="shared" si="361"/>
        <v>Varela et al., 2016; https://doi.org/10.1002/2015GB005277</v>
      </c>
      <c r="E886" s="2" t="s">
        <v>32</v>
      </c>
      <c r="F886" s="2">
        <v>75.2</v>
      </c>
      <c r="G886" s="2">
        <v>-137.4</v>
      </c>
      <c r="H886" s="19">
        <v>200</v>
      </c>
    </row>
    <row r="887" spans="1:8" ht="12.5">
      <c r="A887" s="19">
        <v>1.79</v>
      </c>
      <c r="B887" s="2">
        <v>0.18</v>
      </c>
      <c r="C887" s="2">
        <v>1</v>
      </c>
      <c r="D887" s="2" t="str">
        <f t="shared" si="361"/>
        <v>Varela et al., 2016; https://doi.org/10.1002/2015GB005277</v>
      </c>
      <c r="E887" s="2" t="s">
        <v>32</v>
      </c>
      <c r="F887" s="2">
        <v>75.2</v>
      </c>
      <c r="G887" s="2">
        <v>-137.4</v>
      </c>
      <c r="H887" s="19">
        <v>250</v>
      </c>
    </row>
    <row r="888" spans="1:8" ht="12.5">
      <c r="A888" s="19">
        <v>1.77</v>
      </c>
      <c r="B888" s="2">
        <v>0.18</v>
      </c>
      <c r="C888" s="2">
        <v>1</v>
      </c>
      <c r="D888" s="2" t="str">
        <f t="shared" si="361"/>
        <v>Varela et al., 2016; https://doi.org/10.1002/2015GB005277</v>
      </c>
      <c r="E888" s="2" t="s">
        <v>32</v>
      </c>
      <c r="F888" s="2">
        <v>75.2</v>
      </c>
      <c r="G888" s="2">
        <v>-137.4</v>
      </c>
      <c r="H888" s="19">
        <v>300</v>
      </c>
    </row>
    <row r="889" spans="1:8" ht="12.5">
      <c r="A889" s="19">
        <v>1.94</v>
      </c>
      <c r="B889" s="2">
        <v>0.18</v>
      </c>
      <c r="C889" s="2">
        <v>1</v>
      </c>
      <c r="D889" s="2" t="str">
        <f t="shared" si="361"/>
        <v>Varela et al., 2016; https://doi.org/10.1002/2015GB005277</v>
      </c>
      <c r="E889" s="2" t="s">
        <v>32</v>
      </c>
      <c r="F889" s="2">
        <v>75.2</v>
      </c>
      <c r="G889" s="2">
        <v>-137.4</v>
      </c>
      <c r="H889" s="19">
        <v>400</v>
      </c>
    </row>
    <row r="890" spans="1:8" ht="12.5">
      <c r="A890" s="19">
        <v>1.93</v>
      </c>
      <c r="B890" s="2">
        <v>0.18</v>
      </c>
      <c r="C890" s="2">
        <v>1</v>
      </c>
      <c r="D890" s="2" t="str">
        <f t="shared" si="361"/>
        <v>Varela et al., 2016; https://doi.org/10.1002/2015GB005277</v>
      </c>
      <c r="E890" s="2" t="s">
        <v>32</v>
      </c>
      <c r="F890" s="2">
        <v>75.2</v>
      </c>
      <c r="G890" s="2">
        <v>-137.4</v>
      </c>
      <c r="H890" s="19">
        <v>500</v>
      </c>
    </row>
    <row r="891" spans="1:8" ht="12.5">
      <c r="A891" s="19">
        <v>2.0699999999999998</v>
      </c>
      <c r="B891" s="2">
        <v>0.18</v>
      </c>
      <c r="C891" s="2">
        <v>1</v>
      </c>
      <c r="D891" s="2" t="str">
        <f t="shared" si="361"/>
        <v>Varela et al., 2016; https://doi.org/10.1002/2015GB005277</v>
      </c>
      <c r="E891" s="2" t="s">
        <v>32</v>
      </c>
      <c r="F891" s="2">
        <v>75.2</v>
      </c>
      <c r="G891" s="2">
        <v>-137.4</v>
      </c>
      <c r="H891" s="19">
        <v>600</v>
      </c>
    </row>
    <row r="892" spans="1:8" ht="12.5">
      <c r="A892" s="19">
        <v>1.87</v>
      </c>
      <c r="B892" s="2">
        <v>0.18</v>
      </c>
      <c r="C892" s="2">
        <v>1</v>
      </c>
      <c r="D892" s="2" t="str">
        <f t="shared" si="361"/>
        <v>Varela et al., 2016; https://doi.org/10.1002/2015GB005277</v>
      </c>
      <c r="E892" s="2" t="s">
        <v>32</v>
      </c>
      <c r="F892" s="2">
        <v>75.2</v>
      </c>
      <c r="G892" s="2">
        <v>-137.4</v>
      </c>
      <c r="H892" s="19">
        <v>800</v>
      </c>
    </row>
    <row r="893" spans="1:8" ht="12.5">
      <c r="A893" s="19">
        <v>1.93</v>
      </c>
      <c r="B893" s="2">
        <v>0.18</v>
      </c>
      <c r="C893" s="2">
        <v>1</v>
      </c>
      <c r="D893" s="2" t="str">
        <f t="shared" si="361"/>
        <v>Varela et al., 2016; https://doi.org/10.1002/2015GB005277</v>
      </c>
      <c r="E893" s="2" t="s">
        <v>32</v>
      </c>
      <c r="F893" s="2">
        <v>75.2</v>
      </c>
      <c r="G893" s="2">
        <v>-137.4</v>
      </c>
      <c r="H893" s="19">
        <v>1000</v>
      </c>
    </row>
    <row r="894" spans="1:8" ht="12.5">
      <c r="A894" s="19">
        <v>2.0699999999999998</v>
      </c>
      <c r="B894" s="2">
        <v>0.18</v>
      </c>
      <c r="C894" s="2">
        <v>1</v>
      </c>
      <c r="D894" s="2" t="str">
        <f t="shared" si="361"/>
        <v>Varela et al., 2016; https://doi.org/10.1002/2015GB005277</v>
      </c>
      <c r="E894" s="2" t="s">
        <v>32</v>
      </c>
      <c r="F894" s="2">
        <v>75.2</v>
      </c>
      <c r="G894" s="2">
        <v>-137.4</v>
      </c>
      <c r="H894" s="19">
        <v>1200</v>
      </c>
    </row>
    <row r="895" spans="1:8" ht="12.5">
      <c r="A895" s="19">
        <v>1.85</v>
      </c>
      <c r="B895" s="2">
        <v>0.18</v>
      </c>
      <c r="C895" s="2">
        <v>1</v>
      </c>
      <c r="D895" s="2" t="str">
        <f t="shared" si="361"/>
        <v>Varela et al., 2016; https://doi.org/10.1002/2015GB005277</v>
      </c>
      <c r="E895" s="2" t="s">
        <v>32</v>
      </c>
      <c r="F895" s="2">
        <v>75.2</v>
      </c>
      <c r="G895" s="2">
        <v>-137.4</v>
      </c>
      <c r="H895" s="19">
        <v>1400</v>
      </c>
    </row>
    <row r="896" spans="1:8" ht="12.5">
      <c r="A896" s="19">
        <v>1.98</v>
      </c>
      <c r="B896" s="2">
        <v>0.18</v>
      </c>
      <c r="C896" s="2">
        <v>1</v>
      </c>
      <c r="D896" s="2" t="str">
        <f t="shared" si="361"/>
        <v>Varela et al., 2016; https://doi.org/10.1002/2015GB005277</v>
      </c>
      <c r="E896" s="2" t="s">
        <v>32</v>
      </c>
      <c r="F896" s="2">
        <v>75.2</v>
      </c>
      <c r="G896" s="2">
        <v>-137.4</v>
      </c>
      <c r="H896" s="19">
        <v>1800</v>
      </c>
    </row>
    <row r="897" spans="1:8" ht="12.5">
      <c r="A897" s="19">
        <v>2.1</v>
      </c>
      <c r="B897" s="2">
        <v>0.18</v>
      </c>
      <c r="C897" s="2">
        <v>1</v>
      </c>
      <c r="D897" s="2" t="str">
        <f t="shared" si="361"/>
        <v>Varela et al., 2016; https://doi.org/10.1002/2015GB005277</v>
      </c>
      <c r="E897" s="2" t="s">
        <v>32</v>
      </c>
      <c r="F897" s="2">
        <v>75.2</v>
      </c>
      <c r="G897" s="2">
        <v>-137.4</v>
      </c>
      <c r="H897" s="19">
        <v>2000</v>
      </c>
    </row>
    <row r="898" spans="1:8" ht="12.5">
      <c r="A898" s="19">
        <v>1.91</v>
      </c>
      <c r="B898" s="2">
        <v>0.18</v>
      </c>
      <c r="C898" s="2">
        <v>1</v>
      </c>
      <c r="D898" s="2" t="str">
        <f t="shared" si="361"/>
        <v>Varela et al., 2016; https://doi.org/10.1002/2015GB005277</v>
      </c>
      <c r="E898" s="2" t="s">
        <v>32</v>
      </c>
      <c r="F898" s="2">
        <v>75.2</v>
      </c>
      <c r="G898" s="2">
        <v>-137.4</v>
      </c>
      <c r="H898" s="19">
        <v>2250</v>
      </c>
    </row>
    <row r="899" spans="1:8" ht="12.5">
      <c r="A899" s="19">
        <v>1.9</v>
      </c>
      <c r="B899" s="2">
        <v>0.18</v>
      </c>
      <c r="C899" s="2">
        <v>1</v>
      </c>
      <c r="D899" s="2" t="str">
        <f t="shared" si="361"/>
        <v>Varela et al., 2016; https://doi.org/10.1002/2015GB005277</v>
      </c>
      <c r="E899" s="2" t="s">
        <v>32</v>
      </c>
      <c r="F899" s="2">
        <v>75.2</v>
      </c>
      <c r="G899" s="2">
        <v>-137.4</v>
      </c>
      <c r="H899" s="19">
        <v>2500</v>
      </c>
    </row>
    <row r="900" spans="1:8" ht="12.5">
      <c r="A900" s="19">
        <v>1.86</v>
      </c>
      <c r="B900" s="2">
        <v>0.18</v>
      </c>
      <c r="C900" s="2">
        <v>1</v>
      </c>
      <c r="D900" s="2" t="str">
        <f t="shared" si="361"/>
        <v>Varela et al., 2016; https://doi.org/10.1002/2015GB005277</v>
      </c>
      <c r="E900" s="2" t="s">
        <v>32</v>
      </c>
      <c r="F900" s="2">
        <v>75.2</v>
      </c>
      <c r="G900" s="2">
        <v>-137.4</v>
      </c>
      <c r="H900" s="19">
        <v>2750</v>
      </c>
    </row>
    <row r="901" spans="1:8" ht="12.5">
      <c r="A901" s="19">
        <v>1.91</v>
      </c>
      <c r="B901" s="2">
        <v>0.18</v>
      </c>
      <c r="C901" s="2">
        <v>1</v>
      </c>
      <c r="D901" s="2" t="str">
        <f t="shared" si="361"/>
        <v>Varela et al., 2016; https://doi.org/10.1002/2015GB005277</v>
      </c>
      <c r="E901" s="2" t="s">
        <v>32</v>
      </c>
      <c r="F901" s="2">
        <v>75.2</v>
      </c>
      <c r="G901" s="2">
        <v>-137.4</v>
      </c>
      <c r="H901" s="19">
        <v>3000</v>
      </c>
    </row>
    <row r="902" spans="1:8" ht="14.5">
      <c r="A902" s="20">
        <v>2.4500000000000002</v>
      </c>
      <c r="B902" s="20">
        <v>0.06</v>
      </c>
      <c r="C902" s="2">
        <v>2</v>
      </c>
      <c r="D902" s="2" t="s">
        <v>50</v>
      </c>
      <c r="E902" s="2" t="s">
        <v>51</v>
      </c>
      <c r="F902" s="2">
        <v>5.8129999999999997</v>
      </c>
      <c r="G902" s="2">
        <v>86.997</v>
      </c>
      <c r="H902" s="20">
        <v>5</v>
      </c>
    </row>
    <row r="903" spans="1:8" ht="14.5">
      <c r="A903" s="20">
        <v>1.85</v>
      </c>
      <c r="B903" s="20">
        <v>0.04</v>
      </c>
      <c r="C903" s="2">
        <v>2</v>
      </c>
      <c r="D903" s="2" t="str">
        <f t="shared" ref="D903:D1051" si="362">D902</f>
        <v>Sing et al., 2015, https://doi.org/10.1016/j.gca.2014.12.019</v>
      </c>
      <c r="E903" s="2" t="s">
        <v>51</v>
      </c>
      <c r="F903" s="2">
        <v>5.8129999999999997</v>
      </c>
      <c r="G903" s="2">
        <v>86.997</v>
      </c>
      <c r="H903" s="20">
        <v>60</v>
      </c>
    </row>
    <row r="904" spans="1:8" ht="14.5">
      <c r="A904" s="20">
        <v>1.7</v>
      </c>
      <c r="B904" s="20">
        <v>0.03</v>
      </c>
      <c r="C904" s="2">
        <v>2</v>
      </c>
      <c r="D904" s="2" t="str">
        <f t="shared" si="362"/>
        <v>Sing et al., 2015, https://doi.org/10.1016/j.gca.2014.12.019</v>
      </c>
      <c r="E904" s="2" t="s">
        <v>51</v>
      </c>
      <c r="F904" s="2">
        <v>5.8129999999999997</v>
      </c>
      <c r="G904" s="2">
        <v>86.997</v>
      </c>
      <c r="H904" s="20">
        <v>130</v>
      </c>
    </row>
    <row r="905" spans="1:8" ht="14.5">
      <c r="A905" s="20">
        <v>1.64</v>
      </c>
      <c r="B905" s="20">
        <v>0.03</v>
      </c>
      <c r="C905" s="2">
        <v>2</v>
      </c>
      <c r="D905" s="2" t="str">
        <f t="shared" si="362"/>
        <v>Sing et al., 2015, https://doi.org/10.1016/j.gca.2014.12.019</v>
      </c>
      <c r="E905" s="2" t="s">
        <v>51</v>
      </c>
      <c r="F905" s="2">
        <v>5.8129999999999997</v>
      </c>
      <c r="G905" s="2">
        <v>86.997</v>
      </c>
      <c r="H905" s="20">
        <v>200</v>
      </c>
    </row>
    <row r="906" spans="1:8" ht="14.5">
      <c r="A906" s="20">
        <v>1.61</v>
      </c>
      <c r="B906" s="20">
        <v>0.03</v>
      </c>
      <c r="C906" s="2">
        <v>2</v>
      </c>
      <c r="D906" s="2" t="str">
        <f t="shared" si="362"/>
        <v>Sing et al., 2015, https://doi.org/10.1016/j.gca.2014.12.019</v>
      </c>
      <c r="E906" s="2" t="s">
        <v>51</v>
      </c>
      <c r="F906" s="2">
        <v>5.8129999999999997</v>
      </c>
      <c r="G906" s="2">
        <v>86.997</v>
      </c>
      <c r="H906" s="20">
        <v>290</v>
      </c>
    </row>
    <row r="907" spans="1:8" ht="14.5">
      <c r="A907" s="20">
        <v>1.56</v>
      </c>
      <c r="B907" s="20">
        <v>0.02</v>
      </c>
      <c r="C907" s="2">
        <v>2</v>
      </c>
      <c r="D907" s="2" t="str">
        <f t="shared" si="362"/>
        <v>Sing et al., 2015, https://doi.org/10.1016/j.gca.2014.12.019</v>
      </c>
      <c r="E907" s="2" t="s">
        <v>51</v>
      </c>
      <c r="F907" s="2">
        <v>5.8129999999999997</v>
      </c>
      <c r="G907" s="2">
        <v>86.997</v>
      </c>
      <c r="H907" s="20">
        <v>380</v>
      </c>
    </row>
    <row r="908" spans="1:8" ht="14.5">
      <c r="A908" s="20">
        <v>1.55</v>
      </c>
      <c r="B908" s="20">
        <v>0.03</v>
      </c>
      <c r="C908" s="2">
        <v>2</v>
      </c>
      <c r="D908" s="2" t="str">
        <f t="shared" si="362"/>
        <v>Sing et al., 2015, https://doi.org/10.1016/j.gca.2014.12.019</v>
      </c>
      <c r="E908" s="2" t="s">
        <v>51</v>
      </c>
      <c r="F908" s="2">
        <v>5.8129999999999997</v>
      </c>
      <c r="G908" s="2">
        <v>86.997</v>
      </c>
      <c r="H908" s="20">
        <v>460</v>
      </c>
    </row>
    <row r="909" spans="1:8" ht="14.5">
      <c r="A909" s="20">
        <v>1.53</v>
      </c>
      <c r="B909" s="20">
        <v>0.03</v>
      </c>
      <c r="C909" s="2">
        <v>2</v>
      </c>
      <c r="D909" s="2" t="str">
        <f t="shared" si="362"/>
        <v>Sing et al., 2015, https://doi.org/10.1016/j.gca.2014.12.019</v>
      </c>
      <c r="E909" s="2" t="s">
        <v>51</v>
      </c>
      <c r="F909" s="2">
        <v>5.8129999999999997</v>
      </c>
      <c r="G909" s="2">
        <v>86.997</v>
      </c>
      <c r="H909" s="20">
        <v>600</v>
      </c>
    </row>
    <row r="910" spans="1:8" ht="14.5">
      <c r="A910" s="20">
        <v>1.61</v>
      </c>
      <c r="B910" s="20">
        <v>0.04</v>
      </c>
      <c r="C910" s="2">
        <v>2</v>
      </c>
      <c r="D910" s="2" t="str">
        <f t="shared" si="362"/>
        <v>Sing et al., 2015, https://doi.org/10.1016/j.gca.2014.12.019</v>
      </c>
      <c r="E910" s="2" t="s">
        <v>51</v>
      </c>
      <c r="F910" s="2">
        <v>5.8129999999999997</v>
      </c>
      <c r="G910" s="2">
        <v>86.997</v>
      </c>
      <c r="H910" s="20">
        <v>800</v>
      </c>
    </row>
    <row r="911" spans="1:8" ht="14.5">
      <c r="A911" s="20">
        <v>1.52</v>
      </c>
      <c r="B911" s="20">
        <v>0.05</v>
      </c>
      <c r="C911" s="2">
        <v>2</v>
      </c>
      <c r="D911" s="2" t="str">
        <f t="shared" si="362"/>
        <v>Sing et al., 2015, https://doi.org/10.1016/j.gca.2014.12.019</v>
      </c>
      <c r="E911" s="2" t="s">
        <v>51</v>
      </c>
      <c r="F911" s="2">
        <v>5.8129999999999997</v>
      </c>
      <c r="G911" s="2">
        <v>86.997</v>
      </c>
      <c r="H911" s="20">
        <v>800</v>
      </c>
    </row>
    <row r="912" spans="1:8" ht="14.5">
      <c r="A912" s="20">
        <v>1.58</v>
      </c>
      <c r="B912" s="20">
        <v>0.04</v>
      </c>
      <c r="C912" s="2">
        <v>2</v>
      </c>
      <c r="D912" s="2" t="str">
        <f t="shared" si="362"/>
        <v>Sing et al., 2015, https://doi.org/10.1016/j.gca.2014.12.019</v>
      </c>
      <c r="E912" s="2" t="s">
        <v>51</v>
      </c>
      <c r="F912" s="2">
        <v>5.8129999999999997</v>
      </c>
      <c r="G912" s="2">
        <v>86.997</v>
      </c>
      <c r="H912" s="20">
        <v>1000</v>
      </c>
    </row>
    <row r="913" spans="1:8" ht="14.5">
      <c r="A913" s="20">
        <v>1.34</v>
      </c>
      <c r="B913" s="20">
        <v>0.05</v>
      </c>
      <c r="C913" s="2">
        <v>2</v>
      </c>
      <c r="D913" s="2" t="str">
        <f t="shared" si="362"/>
        <v>Sing et al., 2015, https://doi.org/10.1016/j.gca.2014.12.019</v>
      </c>
      <c r="E913" s="2" t="s">
        <v>51</v>
      </c>
      <c r="F913" s="2">
        <v>5.8129999999999997</v>
      </c>
      <c r="G913" s="2">
        <v>86.997</v>
      </c>
      <c r="H913" s="20">
        <v>1200</v>
      </c>
    </row>
    <row r="914" spans="1:8" ht="14.5">
      <c r="A914" s="20">
        <v>1.35</v>
      </c>
      <c r="B914" s="20">
        <v>0.03</v>
      </c>
      <c r="C914" s="2">
        <v>2</v>
      </c>
      <c r="D914" s="2" t="str">
        <f t="shared" si="362"/>
        <v>Sing et al., 2015, https://doi.org/10.1016/j.gca.2014.12.019</v>
      </c>
      <c r="E914" s="2" t="s">
        <v>51</v>
      </c>
      <c r="F914" s="2">
        <v>5.8129999999999997</v>
      </c>
      <c r="G914" s="2">
        <v>86.997</v>
      </c>
      <c r="H914" s="20">
        <v>1400</v>
      </c>
    </row>
    <row r="915" spans="1:8" ht="14.5">
      <c r="A915" s="20">
        <v>1.27</v>
      </c>
      <c r="B915" s="20">
        <v>0.03</v>
      </c>
      <c r="C915" s="2">
        <v>2</v>
      </c>
      <c r="D915" s="2" t="str">
        <f t="shared" si="362"/>
        <v>Sing et al., 2015, https://doi.org/10.1016/j.gca.2014.12.019</v>
      </c>
      <c r="E915" s="2" t="s">
        <v>51</v>
      </c>
      <c r="F915" s="2">
        <v>5.8129999999999997</v>
      </c>
      <c r="G915" s="2">
        <v>86.997</v>
      </c>
      <c r="H915" s="20">
        <v>1700</v>
      </c>
    </row>
    <row r="916" spans="1:8" ht="14.5">
      <c r="A916" s="20">
        <v>1.28</v>
      </c>
      <c r="B916" s="20">
        <v>0.03</v>
      </c>
      <c r="C916" s="2">
        <v>2</v>
      </c>
      <c r="D916" s="2" t="str">
        <f t="shared" si="362"/>
        <v>Sing et al., 2015, https://doi.org/10.1016/j.gca.2014.12.019</v>
      </c>
      <c r="E916" s="2" t="s">
        <v>51</v>
      </c>
      <c r="F916" s="2">
        <v>5.8129999999999997</v>
      </c>
      <c r="G916" s="2">
        <v>86.997</v>
      </c>
      <c r="H916" s="20">
        <v>1700</v>
      </c>
    </row>
    <row r="917" spans="1:8" ht="14.5">
      <c r="A917" s="20">
        <v>1.29</v>
      </c>
      <c r="B917" s="20">
        <v>0.05</v>
      </c>
      <c r="C917" s="2">
        <v>2</v>
      </c>
      <c r="D917" s="2" t="str">
        <f t="shared" si="362"/>
        <v>Sing et al., 2015, https://doi.org/10.1016/j.gca.2014.12.019</v>
      </c>
      <c r="E917" s="2" t="s">
        <v>51</v>
      </c>
      <c r="F917" s="2">
        <v>5.8129999999999997</v>
      </c>
      <c r="G917" s="2">
        <v>86.997</v>
      </c>
      <c r="H917" s="20">
        <v>2000</v>
      </c>
    </row>
    <row r="918" spans="1:8" ht="14.5">
      <c r="A918" s="20">
        <v>1.35</v>
      </c>
      <c r="B918" s="20">
        <v>0.05</v>
      </c>
      <c r="C918" s="2">
        <v>2</v>
      </c>
      <c r="D918" s="2" t="str">
        <f t="shared" si="362"/>
        <v>Sing et al., 2015, https://doi.org/10.1016/j.gca.2014.12.019</v>
      </c>
      <c r="E918" s="2" t="s">
        <v>51</v>
      </c>
      <c r="F918" s="2">
        <v>5.8129999999999997</v>
      </c>
      <c r="G918" s="2">
        <v>86.997</v>
      </c>
      <c r="H918" s="20">
        <v>2000</v>
      </c>
    </row>
    <row r="919" spans="1:8" ht="14.5">
      <c r="A919" s="20">
        <v>1.36</v>
      </c>
      <c r="B919" s="20">
        <v>0.06</v>
      </c>
      <c r="C919" s="2">
        <v>2</v>
      </c>
      <c r="D919" s="2" t="str">
        <f t="shared" si="362"/>
        <v>Sing et al., 2015, https://doi.org/10.1016/j.gca.2014.12.019</v>
      </c>
      <c r="E919" s="2" t="s">
        <v>51</v>
      </c>
      <c r="F919" s="2">
        <v>5.8129999999999997</v>
      </c>
      <c r="G919" s="2">
        <v>86.997</v>
      </c>
      <c r="H919" s="20">
        <v>2300</v>
      </c>
    </row>
    <row r="920" spans="1:8" ht="14.5">
      <c r="A920" s="20">
        <v>1.32</v>
      </c>
      <c r="B920" s="20">
        <v>0.04</v>
      </c>
      <c r="C920" s="2">
        <v>2</v>
      </c>
      <c r="D920" s="2" t="str">
        <f t="shared" si="362"/>
        <v>Sing et al., 2015, https://doi.org/10.1016/j.gca.2014.12.019</v>
      </c>
      <c r="E920" s="2" t="s">
        <v>51</v>
      </c>
      <c r="F920" s="2">
        <v>5.8129999999999997</v>
      </c>
      <c r="G920" s="2">
        <v>86.997</v>
      </c>
      <c r="H920" s="20">
        <v>2600</v>
      </c>
    </row>
    <row r="921" spans="1:8" ht="14.5">
      <c r="A921" s="20">
        <v>1.3</v>
      </c>
      <c r="B921" s="20">
        <v>7.0000000000000007E-2</v>
      </c>
      <c r="C921" s="2">
        <v>2</v>
      </c>
      <c r="D921" s="2" t="str">
        <f t="shared" si="362"/>
        <v>Sing et al., 2015, https://doi.org/10.1016/j.gca.2014.12.019</v>
      </c>
      <c r="E921" s="2" t="s">
        <v>51</v>
      </c>
      <c r="F921" s="2">
        <v>5.8129999999999997</v>
      </c>
      <c r="G921" s="2">
        <v>86.997</v>
      </c>
      <c r="H921" s="20">
        <v>2900</v>
      </c>
    </row>
    <row r="922" spans="1:8" ht="14.5">
      <c r="A922" s="20">
        <v>1.39</v>
      </c>
      <c r="B922" s="20">
        <v>7.0000000000000007E-2</v>
      </c>
      <c r="C922" s="2">
        <v>2</v>
      </c>
      <c r="D922" s="2" t="str">
        <f t="shared" si="362"/>
        <v>Sing et al., 2015, https://doi.org/10.1016/j.gca.2014.12.019</v>
      </c>
      <c r="E922" s="2" t="s">
        <v>51</v>
      </c>
      <c r="F922" s="2">
        <v>5.8129999999999997</v>
      </c>
      <c r="G922" s="2">
        <v>86.997</v>
      </c>
      <c r="H922" s="20">
        <v>3200</v>
      </c>
    </row>
    <row r="923" spans="1:8" ht="14.5">
      <c r="A923" s="20">
        <v>1.32</v>
      </c>
      <c r="B923" s="20">
        <v>0.05</v>
      </c>
      <c r="C923" s="2">
        <v>2</v>
      </c>
      <c r="D923" s="2" t="str">
        <f t="shared" si="362"/>
        <v>Sing et al., 2015, https://doi.org/10.1016/j.gca.2014.12.019</v>
      </c>
      <c r="E923" s="2" t="s">
        <v>51</v>
      </c>
      <c r="F923" s="2">
        <v>5.8129999999999997</v>
      </c>
      <c r="G923" s="2">
        <v>86.997</v>
      </c>
      <c r="H923" s="20">
        <v>3500</v>
      </c>
    </row>
    <row r="924" spans="1:8" ht="14.5">
      <c r="A924" s="20">
        <v>1.34</v>
      </c>
      <c r="B924" s="20">
        <v>0.05</v>
      </c>
      <c r="C924" s="2">
        <v>2</v>
      </c>
      <c r="D924" s="2" t="str">
        <f t="shared" si="362"/>
        <v>Sing et al., 2015, https://doi.org/10.1016/j.gca.2014.12.019</v>
      </c>
      <c r="E924" s="2" t="s">
        <v>51</v>
      </c>
      <c r="F924" s="2">
        <v>5.8129999999999997</v>
      </c>
      <c r="G924" s="2">
        <v>86.997</v>
      </c>
      <c r="H924" s="20">
        <v>3800</v>
      </c>
    </row>
    <row r="925" spans="1:8" ht="14.5">
      <c r="A925" s="20">
        <v>1.24</v>
      </c>
      <c r="B925" s="20">
        <v>7.0000000000000007E-2</v>
      </c>
      <c r="C925" s="2">
        <v>2</v>
      </c>
      <c r="D925" s="2" t="str">
        <f t="shared" si="362"/>
        <v>Sing et al., 2015, https://doi.org/10.1016/j.gca.2014.12.019</v>
      </c>
      <c r="E925" s="2" t="s">
        <v>51</v>
      </c>
      <c r="F925" s="2">
        <v>5.8129999999999997</v>
      </c>
      <c r="G925" s="2">
        <v>86.997</v>
      </c>
      <c r="H925" s="20">
        <v>3800</v>
      </c>
    </row>
    <row r="926" spans="1:8" ht="14.5">
      <c r="A926" s="20">
        <v>2.27</v>
      </c>
      <c r="B926" s="20">
        <v>0.04</v>
      </c>
      <c r="C926" s="2">
        <v>2</v>
      </c>
      <c r="D926" s="2" t="str">
        <f t="shared" si="362"/>
        <v>Sing et al., 2015, https://doi.org/10.1016/j.gca.2014.12.019</v>
      </c>
      <c r="E926" s="2" t="s">
        <v>51</v>
      </c>
      <c r="F926" s="2">
        <v>8.4939999999999998</v>
      </c>
      <c r="G926" s="2">
        <v>87.007000000000005</v>
      </c>
      <c r="H926" s="20">
        <v>5</v>
      </c>
    </row>
    <row r="927" spans="1:8" ht="14.5">
      <c r="A927" s="20">
        <v>2.35</v>
      </c>
      <c r="B927" s="20">
        <v>0.05</v>
      </c>
      <c r="C927" s="2">
        <v>2</v>
      </c>
      <c r="D927" s="2" t="str">
        <f t="shared" si="362"/>
        <v>Sing et al., 2015, https://doi.org/10.1016/j.gca.2014.12.019</v>
      </c>
      <c r="E927" s="2" t="s">
        <v>51</v>
      </c>
      <c r="F927" s="2">
        <v>8.4939999999999998</v>
      </c>
      <c r="G927" s="2">
        <v>87.007000000000005</v>
      </c>
      <c r="H927" s="20">
        <v>70</v>
      </c>
    </row>
    <row r="928" spans="1:8" ht="14.5">
      <c r="A928" s="20">
        <v>1.94</v>
      </c>
      <c r="B928" s="20">
        <v>0.05</v>
      </c>
      <c r="C928" s="2">
        <v>2</v>
      </c>
      <c r="D928" s="2" t="str">
        <f t="shared" si="362"/>
        <v>Sing et al., 2015, https://doi.org/10.1016/j.gca.2014.12.019</v>
      </c>
      <c r="E928" s="2" t="s">
        <v>51</v>
      </c>
      <c r="F928" s="2">
        <v>8.4939999999999998</v>
      </c>
      <c r="G928" s="2">
        <v>87.007000000000005</v>
      </c>
      <c r="H928" s="20">
        <v>160</v>
      </c>
    </row>
    <row r="929" spans="1:8" ht="14.5">
      <c r="A929" s="20">
        <v>1.65</v>
      </c>
      <c r="B929" s="20">
        <v>0.04</v>
      </c>
      <c r="C929" s="2">
        <v>2</v>
      </c>
      <c r="D929" s="2" t="str">
        <f t="shared" si="362"/>
        <v>Sing et al., 2015, https://doi.org/10.1016/j.gca.2014.12.019</v>
      </c>
      <c r="E929" s="2" t="s">
        <v>51</v>
      </c>
      <c r="F929" s="2">
        <v>8.4939999999999998</v>
      </c>
      <c r="G929" s="2">
        <v>87.007000000000005</v>
      </c>
      <c r="H929" s="20">
        <v>300</v>
      </c>
    </row>
    <row r="930" spans="1:8" ht="14.5">
      <c r="A930" s="20">
        <v>1.68</v>
      </c>
      <c r="B930" s="20">
        <v>0.04</v>
      </c>
      <c r="C930" s="2">
        <v>2</v>
      </c>
      <c r="D930" s="2" t="str">
        <f t="shared" si="362"/>
        <v>Sing et al., 2015, https://doi.org/10.1016/j.gca.2014.12.019</v>
      </c>
      <c r="E930" s="2" t="s">
        <v>51</v>
      </c>
      <c r="F930" s="2">
        <v>8.4939999999999998</v>
      </c>
      <c r="G930" s="2">
        <v>87.007000000000005</v>
      </c>
      <c r="H930" s="20">
        <v>400</v>
      </c>
    </row>
    <row r="931" spans="1:8" ht="14.5">
      <c r="A931" s="20">
        <v>1.79</v>
      </c>
      <c r="B931" s="20">
        <v>7.0000000000000007E-2</v>
      </c>
      <c r="C931" s="2">
        <v>2</v>
      </c>
      <c r="D931" s="2" t="str">
        <f t="shared" si="362"/>
        <v>Sing et al., 2015, https://doi.org/10.1016/j.gca.2014.12.019</v>
      </c>
      <c r="E931" s="2" t="s">
        <v>51</v>
      </c>
      <c r="F931" s="2">
        <v>8.4939999999999998</v>
      </c>
      <c r="G931" s="2">
        <v>87.007000000000005</v>
      </c>
      <c r="H931" s="20">
        <v>400</v>
      </c>
    </row>
    <row r="932" spans="1:8" ht="14.5">
      <c r="A932" s="20">
        <v>1.39</v>
      </c>
      <c r="B932" s="20">
        <v>0.06</v>
      </c>
      <c r="C932" s="2">
        <v>2</v>
      </c>
      <c r="D932" s="2" t="str">
        <f t="shared" si="362"/>
        <v>Sing et al., 2015, https://doi.org/10.1016/j.gca.2014.12.019</v>
      </c>
      <c r="E932" s="2" t="s">
        <v>51</v>
      </c>
      <c r="F932" s="2">
        <v>8.4939999999999998</v>
      </c>
      <c r="G932" s="2">
        <v>87.007000000000005</v>
      </c>
      <c r="H932" s="20">
        <v>600</v>
      </c>
    </row>
    <row r="933" spans="1:8" ht="14.5">
      <c r="A933" s="20">
        <v>1.41</v>
      </c>
      <c r="B933" s="20">
        <v>7.0000000000000007E-2</v>
      </c>
      <c r="C933" s="2">
        <v>2</v>
      </c>
      <c r="D933" s="2" t="str">
        <f t="shared" si="362"/>
        <v>Sing et al., 2015, https://doi.org/10.1016/j.gca.2014.12.019</v>
      </c>
      <c r="E933" s="2" t="s">
        <v>51</v>
      </c>
      <c r="F933" s="2">
        <v>8.4939999999999998</v>
      </c>
      <c r="G933" s="2">
        <v>87.007000000000005</v>
      </c>
      <c r="H933" s="20">
        <v>800</v>
      </c>
    </row>
    <row r="934" spans="1:8" ht="14.5">
      <c r="A934" s="20">
        <v>1.42</v>
      </c>
      <c r="B934" s="20">
        <v>0.08</v>
      </c>
      <c r="C934" s="2">
        <v>2</v>
      </c>
      <c r="D934" s="2" t="str">
        <f t="shared" si="362"/>
        <v>Sing et al., 2015, https://doi.org/10.1016/j.gca.2014.12.019</v>
      </c>
      <c r="E934" s="2" t="s">
        <v>51</v>
      </c>
      <c r="F934" s="2">
        <v>8.4939999999999998</v>
      </c>
      <c r="G934" s="2">
        <v>87.007000000000005</v>
      </c>
      <c r="H934" s="20">
        <v>900</v>
      </c>
    </row>
    <row r="935" spans="1:8" ht="14.5">
      <c r="A935" s="20">
        <v>1.42</v>
      </c>
      <c r="B935" s="20">
        <v>0.04</v>
      </c>
      <c r="C935" s="2">
        <v>2</v>
      </c>
      <c r="D935" s="2" t="str">
        <f t="shared" si="362"/>
        <v>Sing et al., 2015, https://doi.org/10.1016/j.gca.2014.12.019</v>
      </c>
      <c r="E935" s="2" t="s">
        <v>51</v>
      </c>
      <c r="F935" s="2">
        <v>8.4939999999999998</v>
      </c>
      <c r="G935" s="2">
        <v>87.007000000000005</v>
      </c>
      <c r="H935" s="20">
        <v>1000</v>
      </c>
    </row>
    <row r="936" spans="1:8" ht="14.5">
      <c r="A936" s="20">
        <v>1.46</v>
      </c>
      <c r="B936" s="20">
        <v>0.04</v>
      </c>
      <c r="C936" s="2">
        <v>2</v>
      </c>
      <c r="D936" s="2" t="str">
        <f t="shared" si="362"/>
        <v>Sing et al., 2015, https://doi.org/10.1016/j.gca.2014.12.019</v>
      </c>
      <c r="E936" s="2" t="s">
        <v>51</v>
      </c>
      <c r="F936" s="2">
        <v>8.4939999999999998</v>
      </c>
      <c r="G936" s="2">
        <v>87.007000000000005</v>
      </c>
      <c r="H936" s="20">
        <v>1300</v>
      </c>
    </row>
    <row r="937" spans="1:8" ht="14.5">
      <c r="A937" s="20">
        <v>1.52</v>
      </c>
      <c r="B937" s="20">
        <v>0.06</v>
      </c>
      <c r="C937" s="2">
        <v>2</v>
      </c>
      <c r="D937" s="2" t="str">
        <f t="shared" si="362"/>
        <v>Sing et al., 2015, https://doi.org/10.1016/j.gca.2014.12.019</v>
      </c>
      <c r="E937" s="2" t="s">
        <v>51</v>
      </c>
      <c r="F937" s="2">
        <v>8.4939999999999998</v>
      </c>
      <c r="G937" s="2">
        <v>87.007000000000005</v>
      </c>
      <c r="H937" s="20">
        <v>1500</v>
      </c>
    </row>
    <row r="938" spans="1:8" ht="14.5">
      <c r="A938" s="20">
        <v>1.52</v>
      </c>
      <c r="B938" s="20">
        <v>7.0000000000000007E-2</v>
      </c>
      <c r="C938" s="2">
        <v>2</v>
      </c>
      <c r="D938" s="2" t="str">
        <f t="shared" si="362"/>
        <v>Sing et al., 2015, https://doi.org/10.1016/j.gca.2014.12.019</v>
      </c>
      <c r="E938" s="2" t="s">
        <v>51</v>
      </c>
      <c r="F938" s="2">
        <v>8.4939999999999998</v>
      </c>
      <c r="G938" s="2">
        <v>87.007000000000005</v>
      </c>
      <c r="H938" s="20">
        <v>1500</v>
      </c>
    </row>
    <row r="939" spans="1:8" ht="14.5">
      <c r="A939" s="20">
        <v>1.38</v>
      </c>
      <c r="B939" s="20">
        <v>0.04</v>
      </c>
      <c r="C939" s="2">
        <v>2</v>
      </c>
      <c r="D939" s="2" t="str">
        <f t="shared" si="362"/>
        <v>Sing et al., 2015, https://doi.org/10.1016/j.gca.2014.12.019</v>
      </c>
      <c r="E939" s="2" t="s">
        <v>51</v>
      </c>
      <c r="F939" s="2">
        <v>8.4939999999999998</v>
      </c>
      <c r="G939" s="2">
        <v>87.007000000000005</v>
      </c>
      <c r="H939" s="20">
        <v>2100</v>
      </c>
    </row>
    <row r="940" spans="1:8" ht="14.5">
      <c r="A940" s="20">
        <v>1.28</v>
      </c>
      <c r="B940" s="20">
        <v>0.05</v>
      </c>
      <c r="C940" s="2">
        <v>2</v>
      </c>
      <c r="D940" s="2" t="str">
        <f t="shared" si="362"/>
        <v>Sing et al., 2015, https://doi.org/10.1016/j.gca.2014.12.019</v>
      </c>
      <c r="E940" s="2" t="s">
        <v>51</v>
      </c>
      <c r="F940" s="2">
        <v>8.4939999999999998</v>
      </c>
      <c r="G940" s="2">
        <v>87.007000000000005</v>
      </c>
      <c r="H940" s="20">
        <v>2700</v>
      </c>
    </row>
    <row r="941" spans="1:8" ht="14.5">
      <c r="A941" s="20">
        <v>1.29</v>
      </c>
      <c r="B941" s="20">
        <v>0.05</v>
      </c>
      <c r="C941" s="2">
        <v>2</v>
      </c>
      <c r="D941" s="2" t="str">
        <f t="shared" si="362"/>
        <v>Sing et al., 2015, https://doi.org/10.1016/j.gca.2014.12.019</v>
      </c>
      <c r="E941" s="2" t="s">
        <v>51</v>
      </c>
      <c r="F941" s="2">
        <v>8.4939999999999998</v>
      </c>
      <c r="G941" s="2">
        <v>87.007000000000005</v>
      </c>
      <c r="H941" s="20">
        <v>3300</v>
      </c>
    </row>
    <row r="942" spans="1:8" ht="14.5">
      <c r="A942" s="20">
        <v>1.21</v>
      </c>
      <c r="B942" s="20">
        <v>0.04</v>
      </c>
      <c r="C942" s="2">
        <v>2</v>
      </c>
      <c r="D942" s="2" t="str">
        <f t="shared" si="362"/>
        <v>Sing et al., 2015, https://doi.org/10.1016/j.gca.2014.12.019</v>
      </c>
      <c r="E942" s="2" t="s">
        <v>51</v>
      </c>
      <c r="F942" s="2">
        <v>8.4939999999999998</v>
      </c>
      <c r="G942" s="2">
        <v>87.007000000000005</v>
      </c>
      <c r="H942" s="20">
        <v>3550</v>
      </c>
    </row>
    <row r="943" spans="1:8" ht="14.5">
      <c r="A943" s="20">
        <v>1.29</v>
      </c>
      <c r="B943" s="20">
        <v>0.04</v>
      </c>
      <c r="C943" s="2">
        <v>2</v>
      </c>
      <c r="D943" s="2" t="str">
        <f t="shared" si="362"/>
        <v>Sing et al., 2015, https://doi.org/10.1016/j.gca.2014.12.019</v>
      </c>
      <c r="E943" s="2" t="s">
        <v>51</v>
      </c>
      <c r="F943" s="2">
        <v>8.4939999999999998</v>
      </c>
      <c r="G943" s="2">
        <v>87.007000000000005</v>
      </c>
      <c r="H943" s="20">
        <v>3550</v>
      </c>
    </row>
    <row r="944" spans="1:8" ht="14.5">
      <c r="A944" s="20">
        <v>2.96</v>
      </c>
      <c r="B944" s="20">
        <v>0.04</v>
      </c>
      <c r="C944" s="2">
        <v>2</v>
      </c>
      <c r="D944" s="2" t="str">
        <f t="shared" si="362"/>
        <v>Sing et al., 2015, https://doi.org/10.1016/j.gca.2014.12.019</v>
      </c>
      <c r="E944" s="2" t="s">
        <v>51</v>
      </c>
      <c r="F944" s="2">
        <v>11.27</v>
      </c>
      <c r="G944" s="2">
        <v>86.99</v>
      </c>
      <c r="H944" s="20">
        <v>5</v>
      </c>
    </row>
    <row r="945" spans="1:8" ht="14.5">
      <c r="A945" s="20">
        <v>2.66</v>
      </c>
      <c r="B945" s="20">
        <v>0.04</v>
      </c>
      <c r="C945" s="2">
        <v>2</v>
      </c>
      <c r="D945" s="2" t="str">
        <f t="shared" si="362"/>
        <v>Sing et al., 2015, https://doi.org/10.1016/j.gca.2014.12.019</v>
      </c>
      <c r="E945" s="2" t="s">
        <v>51</v>
      </c>
      <c r="F945" s="2">
        <v>11.27</v>
      </c>
      <c r="G945" s="2">
        <v>86.99</v>
      </c>
      <c r="H945" s="20">
        <v>70</v>
      </c>
    </row>
    <row r="946" spans="1:8" ht="14.5">
      <c r="A946" s="20">
        <v>1.88</v>
      </c>
      <c r="B946" s="20">
        <v>0.04</v>
      </c>
      <c r="C946" s="2">
        <v>2</v>
      </c>
      <c r="D946" s="2" t="str">
        <f t="shared" si="362"/>
        <v>Sing et al., 2015, https://doi.org/10.1016/j.gca.2014.12.019</v>
      </c>
      <c r="E946" s="2" t="s">
        <v>51</v>
      </c>
      <c r="F946" s="2">
        <v>11.27</v>
      </c>
      <c r="G946" s="2">
        <v>86.99</v>
      </c>
      <c r="H946" s="20">
        <v>175</v>
      </c>
    </row>
    <row r="947" spans="1:8" ht="14.5">
      <c r="A947" s="20">
        <v>1.84</v>
      </c>
      <c r="B947" s="20">
        <v>0.03</v>
      </c>
      <c r="C947" s="2">
        <v>2</v>
      </c>
      <c r="D947" s="2" t="str">
        <f t="shared" si="362"/>
        <v>Sing et al., 2015, https://doi.org/10.1016/j.gca.2014.12.019</v>
      </c>
      <c r="E947" s="2" t="s">
        <v>51</v>
      </c>
      <c r="F947" s="2">
        <v>11.27</v>
      </c>
      <c r="G947" s="2">
        <v>86.99</v>
      </c>
      <c r="H947" s="20">
        <v>280</v>
      </c>
    </row>
    <row r="948" spans="1:8" ht="14.5">
      <c r="A948" s="20">
        <v>2.08</v>
      </c>
      <c r="B948" s="20">
        <v>0.06</v>
      </c>
      <c r="C948" s="2">
        <v>2</v>
      </c>
      <c r="D948" s="2" t="str">
        <f t="shared" si="362"/>
        <v>Sing et al., 2015, https://doi.org/10.1016/j.gca.2014.12.019</v>
      </c>
      <c r="E948" s="2" t="s">
        <v>51</v>
      </c>
      <c r="F948" s="2">
        <v>11.27</v>
      </c>
      <c r="G948" s="2">
        <v>86.99</v>
      </c>
      <c r="H948" s="20">
        <v>380</v>
      </c>
    </row>
    <row r="949" spans="1:8" ht="14.5">
      <c r="A949" s="20">
        <v>1.7</v>
      </c>
      <c r="B949" s="20">
        <v>0.06</v>
      </c>
      <c r="C949" s="2">
        <v>2</v>
      </c>
      <c r="D949" s="2" t="str">
        <f t="shared" si="362"/>
        <v>Sing et al., 2015, https://doi.org/10.1016/j.gca.2014.12.019</v>
      </c>
      <c r="E949" s="2" t="s">
        <v>51</v>
      </c>
      <c r="F949" s="2">
        <v>11.27</v>
      </c>
      <c r="G949" s="2">
        <v>86.99</v>
      </c>
      <c r="H949" s="20">
        <v>495</v>
      </c>
    </row>
    <row r="950" spans="1:8" ht="14.5">
      <c r="A950" s="20">
        <v>1.81</v>
      </c>
      <c r="B950" s="20">
        <v>0.1</v>
      </c>
      <c r="C950" s="2">
        <v>2</v>
      </c>
      <c r="D950" s="2" t="str">
        <f t="shared" si="362"/>
        <v>Sing et al., 2015, https://doi.org/10.1016/j.gca.2014.12.019</v>
      </c>
      <c r="E950" s="2" t="s">
        <v>51</v>
      </c>
      <c r="F950" s="2">
        <v>11.27</v>
      </c>
      <c r="G950" s="2">
        <v>86.99</v>
      </c>
      <c r="H950" s="20">
        <v>600</v>
      </c>
    </row>
    <row r="951" spans="1:8" ht="14.5">
      <c r="A951" s="20">
        <v>1.75</v>
      </c>
      <c r="B951" s="20">
        <v>0.04</v>
      </c>
      <c r="C951" s="2">
        <v>2</v>
      </c>
      <c r="D951" s="2" t="str">
        <f t="shared" si="362"/>
        <v>Sing et al., 2015, https://doi.org/10.1016/j.gca.2014.12.019</v>
      </c>
      <c r="E951" s="2" t="s">
        <v>51</v>
      </c>
      <c r="F951" s="2">
        <v>11.27</v>
      </c>
      <c r="G951" s="2">
        <v>86.99</v>
      </c>
      <c r="H951" s="20">
        <v>700</v>
      </c>
    </row>
    <row r="952" spans="1:8" ht="14.5">
      <c r="A952" s="20">
        <v>1.51</v>
      </c>
      <c r="B952" s="20">
        <v>0.05</v>
      </c>
      <c r="C952" s="2">
        <v>2</v>
      </c>
      <c r="D952" s="2" t="str">
        <f t="shared" si="362"/>
        <v>Sing et al., 2015, https://doi.org/10.1016/j.gca.2014.12.019</v>
      </c>
      <c r="E952" s="2" t="s">
        <v>51</v>
      </c>
      <c r="F952" s="2">
        <v>11.27</v>
      </c>
      <c r="G952" s="2">
        <v>86.99</v>
      </c>
      <c r="H952" s="20">
        <v>900</v>
      </c>
    </row>
    <row r="953" spans="1:8" ht="14.5">
      <c r="A953" s="20">
        <v>1.48</v>
      </c>
      <c r="B953" s="20">
        <v>0.06</v>
      </c>
      <c r="C953" s="2">
        <v>2</v>
      </c>
      <c r="D953" s="2" t="str">
        <f t="shared" si="362"/>
        <v>Sing et al., 2015, https://doi.org/10.1016/j.gca.2014.12.019</v>
      </c>
      <c r="E953" s="2" t="s">
        <v>51</v>
      </c>
      <c r="F953" s="2">
        <v>11.27</v>
      </c>
      <c r="G953" s="2">
        <v>86.99</v>
      </c>
      <c r="H953" s="20">
        <v>1200</v>
      </c>
    </row>
    <row r="954" spans="1:8" ht="14.5">
      <c r="A954" s="20">
        <v>1.42</v>
      </c>
      <c r="B954" s="20">
        <v>0.03</v>
      </c>
      <c r="C954" s="2">
        <v>2</v>
      </c>
      <c r="D954" s="2" t="str">
        <f t="shared" si="362"/>
        <v>Sing et al., 2015, https://doi.org/10.1016/j.gca.2014.12.019</v>
      </c>
      <c r="E954" s="2" t="s">
        <v>51</v>
      </c>
      <c r="F954" s="2">
        <v>11.27</v>
      </c>
      <c r="G954" s="2">
        <v>86.99</v>
      </c>
      <c r="H954" s="20">
        <v>1200</v>
      </c>
    </row>
    <row r="955" spans="1:8" ht="14.5">
      <c r="A955" s="20">
        <v>1.45</v>
      </c>
      <c r="B955" s="20">
        <v>0.04</v>
      </c>
      <c r="C955" s="2">
        <v>2</v>
      </c>
      <c r="D955" s="2" t="str">
        <f t="shared" si="362"/>
        <v>Sing et al., 2015, https://doi.org/10.1016/j.gca.2014.12.019</v>
      </c>
      <c r="E955" s="2" t="s">
        <v>51</v>
      </c>
      <c r="F955" s="2">
        <v>11.27</v>
      </c>
      <c r="G955" s="2">
        <v>86.99</v>
      </c>
      <c r="H955" s="20">
        <v>1700</v>
      </c>
    </row>
    <row r="956" spans="1:8" ht="14.5">
      <c r="A956" s="20">
        <v>1.4</v>
      </c>
      <c r="B956" s="20">
        <v>0.04</v>
      </c>
      <c r="C956" s="2">
        <v>2</v>
      </c>
      <c r="D956" s="2" t="str">
        <f t="shared" si="362"/>
        <v>Sing et al., 2015, https://doi.org/10.1016/j.gca.2014.12.019</v>
      </c>
      <c r="E956" s="2" t="s">
        <v>51</v>
      </c>
      <c r="F956" s="2">
        <v>11.27</v>
      </c>
      <c r="G956" s="2">
        <v>86.99</v>
      </c>
      <c r="H956" s="20">
        <v>2300</v>
      </c>
    </row>
    <row r="957" spans="1:8" ht="14.5">
      <c r="A957" s="20">
        <v>1.42</v>
      </c>
      <c r="B957" s="20">
        <v>0.05</v>
      </c>
      <c r="C957" s="2">
        <v>2</v>
      </c>
      <c r="D957" s="2" t="str">
        <f t="shared" si="362"/>
        <v>Sing et al., 2015, https://doi.org/10.1016/j.gca.2014.12.019</v>
      </c>
      <c r="E957" s="2" t="s">
        <v>51</v>
      </c>
      <c r="F957" s="2">
        <v>11.27</v>
      </c>
      <c r="G957" s="2">
        <v>86.99</v>
      </c>
      <c r="H957" s="20">
        <v>2900</v>
      </c>
    </row>
    <row r="958" spans="1:8" ht="14.5">
      <c r="A958" s="20">
        <v>1.39</v>
      </c>
      <c r="B958" s="20">
        <v>0.05</v>
      </c>
      <c r="C958" s="2">
        <v>2</v>
      </c>
      <c r="D958" s="2" t="str">
        <f t="shared" si="362"/>
        <v>Sing et al., 2015, https://doi.org/10.1016/j.gca.2014.12.019</v>
      </c>
      <c r="E958" s="2" t="s">
        <v>51</v>
      </c>
      <c r="F958" s="2">
        <v>11.27</v>
      </c>
      <c r="G958" s="2">
        <v>86.99</v>
      </c>
      <c r="H958" s="20">
        <v>3200</v>
      </c>
    </row>
    <row r="959" spans="1:8" ht="14.5">
      <c r="A959" s="20">
        <v>1.43</v>
      </c>
      <c r="B959" s="20">
        <v>7.0000000000000007E-2</v>
      </c>
      <c r="C959" s="2">
        <v>2</v>
      </c>
      <c r="D959" s="2" t="str">
        <f t="shared" si="362"/>
        <v>Sing et al., 2015, https://doi.org/10.1016/j.gca.2014.12.019</v>
      </c>
      <c r="E959" s="2" t="s">
        <v>51</v>
      </c>
      <c r="F959" s="2">
        <v>11.27</v>
      </c>
      <c r="G959" s="2">
        <v>86.99</v>
      </c>
      <c r="H959" s="20">
        <v>3200</v>
      </c>
    </row>
    <row r="960" spans="1:8" ht="14.5">
      <c r="A960" s="20">
        <v>2.7</v>
      </c>
      <c r="B960" s="20">
        <v>0.04</v>
      </c>
      <c r="C960" s="2">
        <v>2</v>
      </c>
      <c r="D960" s="2" t="str">
        <f t="shared" si="362"/>
        <v>Sing et al., 2015, https://doi.org/10.1016/j.gca.2014.12.019</v>
      </c>
      <c r="E960" s="2" t="s">
        <v>51</v>
      </c>
      <c r="F960" s="2">
        <v>13.769</v>
      </c>
      <c r="G960" s="2">
        <v>87.004000000000005</v>
      </c>
      <c r="H960" s="20">
        <v>5</v>
      </c>
    </row>
    <row r="961" spans="1:8" ht="14.5">
      <c r="A961" s="20">
        <v>2.52</v>
      </c>
      <c r="B961" s="20">
        <v>0.04</v>
      </c>
      <c r="C961" s="2">
        <v>2</v>
      </c>
      <c r="D961" s="2" t="str">
        <f t="shared" si="362"/>
        <v>Sing et al., 2015, https://doi.org/10.1016/j.gca.2014.12.019</v>
      </c>
      <c r="E961" s="2" t="s">
        <v>51</v>
      </c>
      <c r="F961" s="2">
        <v>13.769</v>
      </c>
      <c r="G961" s="2">
        <v>87.004000000000005</v>
      </c>
      <c r="H961" s="20">
        <v>85</v>
      </c>
    </row>
    <row r="962" spans="1:8" ht="14.5">
      <c r="A962" s="20">
        <v>1.74</v>
      </c>
      <c r="B962" s="20">
        <v>0.03</v>
      </c>
      <c r="C962" s="2">
        <v>2</v>
      </c>
      <c r="D962" s="2" t="str">
        <f t="shared" si="362"/>
        <v>Sing et al., 2015, https://doi.org/10.1016/j.gca.2014.12.019</v>
      </c>
      <c r="E962" s="2" t="s">
        <v>51</v>
      </c>
      <c r="F962" s="2">
        <v>13.769</v>
      </c>
      <c r="G962" s="2">
        <v>87.004000000000005</v>
      </c>
      <c r="H962" s="20">
        <v>180</v>
      </c>
    </row>
    <row r="963" spans="1:8" ht="14.5">
      <c r="A963" s="20">
        <v>1.63</v>
      </c>
      <c r="B963" s="20">
        <v>0.04</v>
      </c>
      <c r="C963" s="2">
        <v>2</v>
      </c>
      <c r="D963" s="2" t="str">
        <f t="shared" si="362"/>
        <v>Sing et al., 2015, https://doi.org/10.1016/j.gca.2014.12.019</v>
      </c>
      <c r="E963" s="2" t="s">
        <v>51</v>
      </c>
      <c r="F963" s="2">
        <v>13.769</v>
      </c>
      <c r="G963" s="2">
        <v>87.004000000000005</v>
      </c>
      <c r="H963" s="20">
        <v>300</v>
      </c>
    </row>
    <row r="964" spans="1:8" ht="14.5">
      <c r="A964" s="20">
        <v>1.75</v>
      </c>
      <c r="B964" s="20">
        <v>0.03</v>
      </c>
      <c r="C964" s="2">
        <v>2</v>
      </c>
      <c r="D964" s="2" t="str">
        <f t="shared" si="362"/>
        <v>Sing et al., 2015, https://doi.org/10.1016/j.gca.2014.12.019</v>
      </c>
      <c r="E964" s="2" t="s">
        <v>51</v>
      </c>
      <c r="F964" s="2">
        <v>13.769</v>
      </c>
      <c r="G964" s="2">
        <v>87.004000000000005</v>
      </c>
      <c r="H964" s="20">
        <v>400</v>
      </c>
    </row>
    <row r="965" spans="1:8" ht="14.5">
      <c r="A965" s="20">
        <v>1.69</v>
      </c>
      <c r="B965" s="20">
        <v>0.03</v>
      </c>
      <c r="C965" s="2">
        <v>2</v>
      </c>
      <c r="D965" s="2" t="str">
        <f t="shared" si="362"/>
        <v>Sing et al., 2015, https://doi.org/10.1016/j.gca.2014.12.019</v>
      </c>
      <c r="E965" s="2" t="s">
        <v>51</v>
      </c>
      <c r="F965" s="2">
        <v>13.769</v>
      </c>
      <c r="G965" s="2">
        <v>87.004000000000005</v>
      </c>
      <c r="H965" s="20">
        <v>500</v>
      </c>
    </row>
    <row r="966" spans="1:8" ht="14.5">
      <c r="A966" s="20">
        <v>1.57</v>
      </c>
      <c r="B966" s="20">
        <v>0.03</v>
      </c>
      <c r="C966" s="2">
        <v>2</v>
      </c>
      <c r="D966" s="2" t="str">
        <f t="shared" si="362"/>
        <v>Sing et al., 2015, https://doi.org/10.1016/j.gca.2014.12.019</v>
      </c>
      <c r="E966" s="2" t="s">
        <v>51</v>
      </c>
      <c r="F966" s="2">
        <v>13.769</v>
      </c>
      <c r="G966" s="2">
        <v>87.004000000000005</v>
      </c>
      <c r="H966" s="20">
        <v>600</v>
      </c>
    </row>
    <row r="967" spans="1:8" ht="14.5">
      <c r="A967" s="20">
        <v>1.57</v>
      </c>
      <c r="B967" s="20">
        <v>0.03</v>
      </c>
      <c r="C967" s="2">
        <v>2</v>
      </c>
      <c r="D967" s="2" t="str">
        <f t="shared" si="362"/>
        <v>Sing et al., 2015, https://doi.org/10.1016/j.gca.2014.12.019</v>
      </c>
      <c r="E967" s="2" t="s">
        <v>51</v>
      </c>
      <c r="F967" s="2">
        <v>13.769</v>
      </c>
      <c r="G967" s="2">
        <v>87.004000000000005</v>
      </c>
      <c r="H967" s="20">
        <v>700</v>
      </c>
    </row>
    <row r="968" spans="1:8" ht="14.5">
      <c r="A968" s="20">
        <v>1.64</v>
      </c>
      <c r="B968" s="20">
        <v>0.06</v>
      </c>
      <c r="C968" s="2">
        <v>2</v>
      </c>
      <c r="D968" s="2" t="str">
        <f t="shared" si="362"/>
        <v>Sing et al., 2015, https://doi.org/10.1016/j.gca.2014.12.019</v>
      </c>
      <c r="E968" s="2" t="s">
        <v>51</v>
      </c>
      <c r="F968" s="2">
        <v>13.769</v>
      </c>
      <c r="G968" s="2">
        <v>87.004000000000005</v>
      </c>
      <c r="H968" s="20">
        <v>800</v>
      </c>
    </row>
    <row r="969" spans="1:8" ht="14.5">
      <c r="A969" s="20">
        <v>1.72</v>
      </c>
      <c r="B969" s="20">
        <v>0.11</v>
      </c>
      <c r="C969" s="2">
        <v>2</v>
      </c>
      <c r="D969" s="2" t="str">
        <f t="shared" si="362"/>
        <v>Sing et al., 2015, https://doi.org/10.1016/j.gca.2014.12.019</v>
      </c>
      <c r="E969" s="2" t="s">
        <v>51</v>
      </c>
      <c r="F969" s="2">
        <v>13.769</v>
      </c>
      <c r="G969" s="2">
        <v>87.004000000000005</v>
      </c>
      <c r="H969" s="20">
        <v>900</v>
      </c>
    </row>
    <row r="970" spans="1:8" ht="14.5">
      <c r="A970" s="20">
        <v>1.51</v>
      </c>
      <c r="B970" s="20">
        <v>0.06</v>
      </c>
      <c r="C970" s="2">
        <v>2</v>
      </c>
      <c r="D970" s="2" t="str">
        <f t="shared" si="362"/>
        <v>Sing et al., 2015, https://doi.org/10.1016/j.gca.2014.12.019</v>
      </c>
      <c r="E970" s="2" t="s">
        <v>51</v>
      </c>
      <c r="F970" s="2">
        <v>13.769</v>
      </c>
      <c r="G970" s="2">
        <v>87.004000000000005</v>
      </c>
      <c r="H970" s="20">
        <v>1000</v>
      </c>
    </row>
    <row r="971" spans="1:8" ht="14.5">
      <c r="A971" s="20">
        <v>1.49</v>
      </c>
      <c r="B971" s="20">
        <v>0.05</v>
      </c>
      <c r="C971" s="2">
        <v>2</v>
      </c>
      <c r="D971" s="2" t="str">
        <f t="shared" si="362"/>
        <v>Sing et al., 2015, https://doi.org/10.1016/j.gca.2014.12.019</v>
      </c>
      <c r="E971" s="2" t="s">
        <v>51</v>
      </c>
      <c r="F971" s="2">
        <v>13.769</v>
      </c>
      <c r="G971" s="2">
        <v>87.004000000000005</v>
      </c>
      <c r="H971" s="20">
        <v>1000</v>
      </c>
    </row>
    <row r="972" spans="1:8" ht="14.5">
      <c r="A972" s="20">
        <v>1.4</v>
      </c>
      <c r="B972" s="20">
        <v>0.04</v>
      </c>
      <c r="C972" s="2">
        <v>2</v>
      </c>
      <c r="D972" s="2" t="str">
        <f t="shared" si="362"/>
        <v>Sing et al., 2015, https://doi.org/10.1016/j.gca.2014.12.019</v>
      </c>
      <c r="E972" s="2" t="s">
        <v>51</v>
      </c>
      <c r="F972" s="2">
        <v>13.769</v>
      </c>
      <c r="G972" s="2">
        <v>87.004000000000005</v>
      </c>
      <c r="H972" s="20">
        <v>1400</v>
      </c>
    </row>
    <row r="973" spans="1:8" ht="14.5">
      <c r="A973" s="20">
        <v>1.27</v>
      </c>
      <c r="B973" s="20">
        <v>0.03</v>
      </c>
      <c r="C973" s="2">
        <v>2</v>
      </c>
      <c r="D973" s="2" t="str">
        <f t="shared" si="362"/>
        <v>Sing et al., 2015, https://doi.org/10.1016/j.gca.2014.12.019</v>
      </c>
      <c r="E973" s="2" t="s">
        <v>51</v>
      </c>
      <c r="F973" s="2">
        <v>13.769</v>
      </c>
      <c r="G973" s="2">
        <v>87.004000000000005</v>
      </c>
      <c r="H973" s="20">
        <v>2000</v>
      </c>
    </row>
    <row r="974" spans="1:8" ht="14.5">
      <c r="A974" s="20">
        <v>1.37</v>
      </c>
      <c r="B974" s="20">
        <v>0.04</v>
      </c>
      <c r="C974" s="2">
        <v>2</v>
      </c>
      <c r="D974" s="2" t="str">
        <f t="shared" si="362"/>
        <v>Sing et al., 2015, https://doi.org/10.1016/j.gca.2014.12.019</v>
      </c>
      <c r="E974" s="2" t="s">
        <v>51</v>
      </c>
      <c r="F974" s="2">
        <v>13.769</v>
      </c>
      <c r="G974" s="2">
        <v>87.004000000000005</v>
      </c>
      <c r="H974" s="20">
        <v>2600</v>
      </c>
    </row>
    <row r="975" spans="1:8" ht="14.5">
      <c r="A975" s="20">
        <v>1.4</v>
      </c>
      <c r="B975" s="20">
        <v>0.03</v>
      </c>
      <c r="C975" s="2">
        <v>2</v>
      </c>
      <c r="D975" s="2" t="str">
        <f t="shared" si="362"/>
        <v>Sing et al., 2015, https://doi.org/10.1016/j.gca.2014.12.019</v>
      </c>
      <c r="E975" s="2" t="s">
        <v>51</v>
      </c>
      <c r="F975" s="2">
        <v>13.769</v>
      </c>
      <c r="G975" s="2">
        <v>87.004000000000005</v>
      </c>
      <c r="H975" s="20">
        <v>2900</v>
      </c>
    </row>
    <row r="976" spans="1:8" ht="14.5">
      <c r="A976" s="20">
        <v>1.3</v>
      </c>
      <c r="B976" s="20">
        <v>0.03</v>
      </c>
      <c r="C976" s="2">
        <v>2</v>
      </c>
      <c r="D976" s="2" t="str">
        <f t="shared" si="362"/>
        <v>Sing et al., 2015, https://doi.org/10.1016/j.gca.2014.12.019</v>
      </c>
      <c r="E976" s="2" t="s">
        <v>51</v>
      </c>
      <c r="F976" s="2">
        <v>13.769</v>
      </c>
      <c r="G976" s="2">
        <v>87.004000000000005</v>
      </c>
      <c r="H976" s="20">
        <v>2900</v>
      </c>
    </row>
    <row r="977" spans="1:8" ht="14.5">
      <c r="A977" s="20">
        <v>2.46</v>
      </c>
      <c r="B977" s="20">
        <v>0.13</v>
      </c>
      <c r="C977" s="2">
        <v>2</v>
      </c>
      <c r="D977" s="2" t="str">
        <f t="shared" si="362"/>
        <v>Sing et al., 2015, https://doi.org/10.1016/j.gca.2014.12.019</v>
      </c>
      <c r="E977" s="2" t="s">
        <v>51</v>
      </c>
      <c r="F977" s="2">
        <v>16.420000000000002</v>
      </c>
      <c r="G977" s="2">
        <v>90.498000000000005</v>
      </c>
      <c r="H977" s="20">
        <v>5</v>
      </c>
    </row>
    <row r="978" spans="1:8" ht="14.5">
      <c r="A978" s="20">
        <v>2.36</v>
      </c>
      <c r="B978" s="20">
        <v>0.08</v>
      </c>
      <c r="C978" s="2">
        <v>2</v>
      </c>
      <c r="D978" s="2" t="str">
        <f t="shared" si="362"/>
        <v>Sing et al., 2015, https://doi.org/10.1016/j.gca.2014.12.019</v>
      </c>
      <c r="E978" s="2" t="s">
        <v>51</v>
      </c>
      <c r="F978" s="2">
        <v>16.420000000000002</v>
      </c>
      <c r="G978" s="2">
        <v>90.498000000000005</v>
      </c>
      <c r="H978" s="20">
        <v>40</v>
      </c>
    </row>
    <row r="979" spans="1:8" ht="14.5">
      <c r="A979" s="20">
        <v>1.75</v>
      </c>
      <c r="B979" s="20">
        <v>0.04</v>
      </c>
      <c r="C979" s="2">
        <v>2</v>
      </c>
      <c r="D979" s="2" t="str">
        <f t="shared" si="362"/>
        <v>Sing et al., 2015, https://doi.org/10.1016/j.gca.2014.12.019</v>
      </c>
      <c r="E979" s="2" t="s">
        <v>51</v>
      </c>
      <c r="F979" s="2">
        <v>16.420000000000002</v>
      </c>
      <c r="G979" s="2">
        <v>90.498000000000005</v>
      </c>
      <c r="H979" s="20">
        <v>140</v>
      </c>
    </row>
    <row r="980" spans="1:8" ht="14.5">
      <c r="A980" s="20">
        <v>1.84</v>
      </c>
      <c r="B980" s="20">
        <v>7.0000000000000007E-2</v>
      </c>
      <c r="C980" s="2">
        <v>2</v>
      </c>
      <c r="D980" s="2" t="str">
        <f t="shared" si="362"/>
        <v>Sing et al., 2015, https://doi.org/10.1016/j.gca.2014.12.019</v>
      </c>
      <c r="E980" s="2" t="s">
        <v>51</v>
      </c>
      <c r="F980" s="2">
        <v>16.420000000000002</v>
      </c>
      <c r="G980" s="2">
        <v>90.498000000000005</v>
      </c>
      <c r="H980" s="20">
        <v>200</v>
      </c>
    </row>
    <row r="981" spans="1:8" ht="14.5">
      <c r="A981" s="20">
        <v>1.8</v>
      </c>
      <c r="B981" s="20">
        <v>0.03</v>
      </c>
      <c r="C981" s="2">
        <v>2</v>
      </c>
      <c r="D981" s="2" t="str">
        <f t="shared" si="362"/>
        <v>Sing et al., 2015, https://doi.org/10.1016/j.gca.2014.12.019</v>
      </c>
      <c r="E981" s="2" t="s">
        <v>51</v>
      </c>
      <c r="F981" s="2">
        <v>16.420000000000002</v>
      </c>
      <c r="G981" s="2">
        <v>90.498000000000005</v>
      </c>
      <c r="H981" s="20">
        <v>300</v>
      </c>
    </row>
    <row r="982" spans="1:8" ht="14.5">
      <c r="A982" s="20">
        <v>1.52</v>
      </c>
      <c r="B982" s="20">
        <v>0.03</v>
      </c>
      <c r="C982" s="2">
        <v>2</v>
      </c>
      <c r="D982" s="2" t="str">
        <f t="shared" si="362"/>
        <v>Sing et al., 2015, https://doi.org/10.1016/j.gca.2014.12.019</v>
      </c>
      <c r="E982" s="2" t="s">
        <v>51</v>
      </c>
      <c r="F982" s="2">
        <v>16.420000000000002</v>
      </c>
      <c r="G982" s="2">
        <v>90.498000000000005</v>
      </c>
      <c r="H982" s="20">
        <v>400</v>
      </c>
    </row>
    <row r="983" spans="1:8" ht="14.5">
      <c r="A983" s="20">
        <v>1.53</v>
      </c>
      <c r="B983" s="20">
        <v>0.04</v>
      </c>
      <c r="C983" s="2">
        <v>2</v>
      </c>
      <c r="D983" s="2" t="str">
        <f t="shared" si="362"/>
        <v>Sing et al., 2015, https://doi.org/10.1016/j.gca.2014.12.019</v>
      </c>
      <c r="E983" s="2" t="s">
        <v>51</v>
      </c>
      <c r="F983" s="2">
        <v>16.420000000000002</v>
      </c>
      <c r="G983" s="2">
        <v>90.498000000000005</v>
      </c>
      <c r="H983" s="20">
        <v>500</v>
      </c>
    </row>
    <row r="984" spans="1:8" ht="14.5">
      <c r="A984" s="20">
        <v>1.47</v>
      </c>
      <c r="B984" s="20">
        <v>0.03</v>
      </c>
      <c r="C984" s="2">
        <v>2</v>
      </c>
      <c r="D984" s="2" t="str">
        <f t="shared" si="362"/>
        <v>Sing et al., 2015, https://doi.org/10.1016/j.gca.2014.12.019</v>
      </c>
      <c r="E984" s="2" t="s">
        <v>51</v>
      </c>
      <c r="F984" s="2">
        <v>16.420000000000002</v>
      </c>
      <c r="G984" s="2">
        <v>90.498000000000005</v>
      </c>
      <c r="H984" s="20">
        <v>600</v>
      </c>
    </row>
    <row r="985" spans="1:8" ht="14.5">
      <c r="A985" s="20">
        <v>1.66</v>
      </c>
      <c r="B985" s="20">
        <v>0.06</v>
      </c>
      <c r="C985" s="2">
        <v>2</v>
      </c>
      <c r="D985" s="2" t="str">
        <f t="shared" si="362"/>
        <v>Sing et al., 2015, https://doi.org/10.1016/j.gca.2014.12.019</v>
      </c>
      <c r="E985" s="2" t="s">
        <v>51</v>
      </c>
      <c r="F985" s="2">
        <v>16.420000000000002</v>
      </c>
      <c r="G985" s="2">
        <v>90.498000000000005</v>
      </c>
      <c r="H985" s="20">
        <v>700</v>
      </c>
    </row>
    <row r="986" spans="1:8" ht="14.5">
      <c r="A986" s="20">
        <v>1.66</v>
      </c>
      <c r="B986" s="20">
        <v>0.05</v>
      </c>
      <c r="C986" s="2">
        <v>2</v>
      </c>
      <c r="D986" s="2" t="str">
        <f t="shared" si="362"/>
        <v>Sing et al., 2015, https://doi.org/10.1016/j.gca.2014.12.019</v>
      </c>
      <c r="E986" s="2" t="s">
        <v>51</v>
      </c>
      <c r="F986" s="2">
        <v>16.420000000000002</v>
      </c>
      <c r="G986" s="2">
        <v>90.498000000000005</v>
      </c>
      <c r="H986" s="20">
        <v>800</v>
      </c>
    </row>
    <row r="987" spans="1:8" ht="14.5">
      <c r="A987" s="20">
        <v>1.57</v>
      </c>
      <c r="B987" s="20">
        <v>0.04</v>
      </c>
      <c r="C987" s="2">
        <v>2</v>
      </c>
      <c r="D987" s="2" t="str">
        <f t="shared" si="362"/>
        <v>Sing et al., 2015, https://doi.org/10.1016/j.gca.2014.12.019</v>
      </c>
      <c r="E987" s="2" t="s">
        <v>51</v>
      </c>
      <c r="F987" s="2">
        <v>16.420000000000002</v>
      </c>
      <c r="G987" s="2">
        <v>90.498000000000005</v>
      </c>
      <c r="H987" s="20">
        <v>1000</v>
      </c>
    </row>
    <row r="988" spans="1:8" ht="14.5">
      <c r="A988" s="20">
        <v>1.51</v>
      </c>
      <c r="B988" s="20">
        <v>0.04</v>
      </c>
      <c r="C988" s="2">
        <v>2</v>
      </c>
      <c r="D988" s="2" t="str">
        <f t="shared" si="362"/>
        <v>Sing et al., 2015, https://doi.org/10.1016/j.gca.2014.12.019</v>
      </c>
      <c r="E988" s="2" t="s">
        <v>51</v>
      </c>
      <c r="F988" s="2">
        <v>16.420000000000002</v>
      </c>
      <c r="G988" s="2">
        <v>90.498000000000005</v>
      </c>
      <c r="H988" s="20">
        <v>1200</v>
      </c>
    </row>
    <row r="989" spans="1:8" ht="14.5">
      <c r="A989" s="20">
        <v>1.47</v>
      </c>
      <c r="B989" s="20">
        <v>0.04</v>
      </c>
      <c r="C989" s="2">
        <v>2</v>
      </c>
      <c r="D989" s="2" t="str">
        <f t="shared" si="362"/>
        <v>Sing et al., 2015, https://doi.org/10.1016/j.gca.2014.12.019</v>
      </c>
      <c r="E989" s="2" t="s">
        <v>51</v>
      </c>
      <c r="F989" s="2">
        <v>16.420000000000002</v>
      </c>
      <c r="G989" s="2">
        <v>90.498000000000005</v>
      </c>
      <c r="H989" s="20">
        <v>1200</v>
      </c>
    </row>
    <row r="990" spans="1:8" ht="14.5">
      <c r="A990" s="20">
        <v>1.45</v>
      </c>
      <c r="B990" s="20">
        <v>0.03</v>
      </c>
      <c r="C990" s="2">
        <v>2</v>
      </c>
      <c r="D990" s="2" t="str">
        <f t="shared" si="362"/>
        <v>Sing et al., 2015, https://doi.org/10.1016/j.gca.2014.12.019</v>
      </c>
      <c r="E990" s="2" t="s">
        <v>51</v>
      </c>
      <c r="F990" s="2">
        <v>16.420000000000002</v>
      </c>
      <c r="G990" s="2">
        <v>90.498000000000005</v>
      </c>
      <c r="H990" s="20">
        <v>1400</v>
      </c>
    </row>
    <row r="991" spans="1:8" ht="14.5">
      <c r="A991" s="20">
        <v>1.31</v>
      </c>
      <c r="B991" s="20">
        <v>0.03</v>
      </c>
      <c r="C991" s="2">
        <v>2</v>
      </c>
      <c r="D991" s="2" t="str">
        <f t="shared" si="362"/>
        <v>Sing et al., 2015, https://doi.org/10.1016/j.gca.2014.12.019</v>
      </c>
      <c r="E991" s="2" t="s">
        <v>51</v>
      </c>
      <c r="F991" s="2">
        <v>16.420000000000002</v>
      </c>
      <c r="G991" s="2">
        <v>90.498000000000005</v>
      </c>
      <c r="H991" s="20">
        <v>1700</v>
      </c>
    </row>
    <row r="992" spans="1:8" ht="14.5">
      <c r="A992" s="20">
        <v>1.36</v>
      </c>
      <c r="B992" s="20">
        <v>0.04</v>
      </c>
      <c r="C992" s="2">
        <v>2</v>
      </c>
      <c r="D992" s="2" t="str">
        <f t="shared" si="362"/>
        <v>Sing et al., 2015, https://doi.org/10.1016/j.gca.2014.12.019</v>
      </c>
      <c r="E992" s="2" t="s">
        <v>51</v>
      </c>
      <c r="F992" s="2">
        <v>16.420000000000002</v>
      </c>
      <c r="G992" s="2">
        <v>90.498000000000005</v>
      </c>
      <c r="H992" s="20">
        <v>2000</v>
      </c>
    </row>
    <row r="993" spans="1:8" ht="14.5">
      <c r="A993" s="20">
        <v>1.42</v>
      </c>
      <c r="B993" s="20">
        <v>0.03</v>
      </c>
      <c r="C993" s="2">
        <v>2</v>
      </c>
      <c r="D993" s="2" t="str">
        <f t="shared" si="362"/>
        <v>Sing et al., 2015, https://doi.org/10.1016/j.gca.2014.12.019</v>
      </c>
      <c r="E993" s="2" t="s">
        <v>51</v>
      </c>
      <c r="F993" s="2">
        <v>16.420000000000002</v>
      </c>
      <c r="G993" s="2">
        <v>90.498000000000005</v>
      </c>
      <c r="H993" s="20">
        <v>2200</v>
      </c>
    </row>
    <row r="994" spans="1:8" ht="14.5">
      <c r="A994" s="20">
        <v>1.36</v>
      </c>
      <c r="B994" s="20">
        <v>0.04</v>
      </c>
      <c r="C994" s="2">
        <v>2</v>
      </c>
      <c r="D994" s="2" t="str">
        <f t="shared" si="362"/>
        <v>Sing et al., 2015, https://doi.org/10.1016/j.gca.2014.12.019</v>
      </c>
      <c r="E994" s="2" t="s">
        <v>51</v>
      </c>
      <c r="F994" s="2">
        <v>16.420000000000002</v>
      </c>
      <c r="G994" s="2">
        <v>90.498000000000005</v>
      </c>
      <c r="H994" s="20">
        <v>2350</v>
      </c>
    </row>
    <row r="995" spans="1:8" ht="14.5">
      <c r="A995" s="20">
        <v>1.39</v>
      </c>
      <c r="B995" s="20">
        <v>0.05</v>
      </c>
      <c r="C995" s="2">
        <v>2</v>
      </c>
      <c r="D995" s="2" t="str">
        <f t="shared" si="362"/>
        <v>Sing et al., 2015, https://doi.org/10.1016/j.gca.2014.12.019</v>
      </c>
      <c r="E995" s="2" t="s">
        <v>51</v>
      </c>
      <c r="F995" s="2">
        <v>16.420000000000002</v>
      </c>
      <c r="G995" s="2">
        <v>90.498000000000005</v>
      </c>
      <c r="H995" s="20">
        <v>2350</v>
      </c>
    </row>
    <row r="996" spans="1:8" ht="14.5">
      <c r="A996" s="20">
        <v>2.58</v>
      </c>
      <c r="B996" s="20">
        <v>0.06</v>
      </c>
      <c r="C996" s="2">
        <v>2</v>
      </c>
      <c r="D996" s="2" t="str">
        <f t="shared" si="362"/>
        <v>Sing et al., 2015, https://doi.org/10.1016/j.gca.2014.12.019</v>
      </c>
      <c r="E996" s="2" t="s">
        <v>51</v>
      </c>
      <c r="F996" s="2">
        <v>16.759</v>
      </c>
      <c r="G996" s="2">
        <v>86.992999999999995</v>
      </c>
      <c r="H996" s="20">
        <v>5</v>
      </c>
    </row>
    <row r="997" spans="1:8" ht="14.5">
      <c r="A997" s="20">
        <v>1.79</v>
      </c>
      <c r="B997" s="20">
        <v>0.03</v>
      </c>
      <c r="C997" s="2">
        <v>2</v>
      </c>
      <c r="D997" s="2" t="str">
        <f t="shared" si="362"/>
        <v>Sing et al., 2015, https://doi.org/10.1016/j.gca.2014.12.019</v>
      </c>
      <c r="E997" s="2" t="s">
        <v>51</v>
      </c>
      <c r="F997" s="2">
        <v>16.759</v>
      </c>
      <c r="G997" s="2">
        <v>86.992999999999995</v>
      </c>
      <c r="H997" s="20">
        <v>70</v>
      </c>
    </row>
    <row r="998" spans="1:8" ht="14.5">
      <c r="A998" s="20">
        <v>1.72</v>
      </c>
      <c r="B998" s="20">
        <v>0.03</v>
      </c>
      <c r="C998" s="2">
        <v>2</v>
      </c>
      <c r="D998" s="2" t="str">
        <f t="shared" si="362"/>
        <v>Sing et al., 2015, https://doi.org/10.1016/j.gca.2014.12.019</v>
      </c>
      <c r="E998" s="2" t="s">
        <v>51</v>
      </c>
      <c r="F998" s="2">
        <v>16.759</v>
      </c>
      <c r="G998" s="2">
        <v>86.992999999999995</v>
      </c>
      <c r="H998" s="20">
        <v>110</v>
      </c>
    </row>
    <row r="999" spans="1:8" ht="14.5">
      <c r="A999" s="20">
        <v>1.59</v>
      </c>
      <c r="B999" s="20">
        <v>0.03</v>
      </c>
      <c r="C999" s="2">
        <v>2</v>
      </c>
      <c r="D999" s="2" t="str">
        <f t="shared" si="362"/>
        <v>Sing et al., 2015, https://doi.org/10.1016/j.gca.2014.12.019</v>
      </c>
      <c r="E999" s="2" t="s">
        <v>51</v>
      </c>
      <c r="F999" s="2">
        <v>16.759</v>
      </c>
      <c r="G999" s="2">
        <v>86.992999999999995</v>
      </c>
      <c r="H999" s="20">
        <v>180</v>
      </c>
    </row>
    <row r="1000" spans="1:8" ht="14.5">
      <c r="A1000" s="20">
        <v>1.6</v>
      </c>
      <c r="B1000" s="20">
        <v>0.03</v>
      </c>
      <c r="C1000" s="2">
        <v>2</v>
      </c>
      <c r="D1000" s="2" t="str">
        <f t="shared" si="362"/>
        <v>Sing et al., 2015, https://doi.org/10.1016/j.gca.2014.12.019</v>
      </c>
      <c r="E1000" s="2" t="s">
        <v>51</v>
      </c>
      <c r="F1000" s="2">
        <v>16.759</v>
      </c>
      <c r="G1000" s="2">
        <v>86.992999999999995</v>
      </c>
      <c r="H1000" s="20">
        <v>300</v>
      </c>
    </row>
    <row r="1001" spans="1:8" ht="14.5">
      <c r="A1001" s="20">
        <v>1.51</v>
      </c>
      <c r="B1001" s="20">
        <v>0.03</v>
      </c>
      <c r="C1001" s="2">
        <v>2</v>
      </c>
      <c r="D1001" s="2" t="str">
        <f t="shared" si="362"/>
        <v>Sing et al., 2015, https://doi.org/10.1016/j.gca.2014.12.019</v>
      </c>
      <c r="E1001" s="2" t="s">
        <v>51</v>
      </c>
      <c r="F1001" s="2">
        <v>16.759</v>
      </c>
      <c r="G1001" s="2">
        <v>86.992999999999995</v>
      </c>
      <c r="H1001" s="20">
        <v>400</v>
      </c>
    </row>
    <row r="1002" spans="1:8" ht="14.5">
      <c r="A1002" s="20">
        <v>1.53</v>
      </c>
      <c r="B1002" s="20">
        <v>0.02</v>
      </c>
      <c r="C1002" s="2">
        <v>2</v>
      </c>
      <c r="D1002" s="2" t="str">
        <f t="shared" si="362"/>
        <v>Sing et al., 2015, https://doi.org/10.1016/j.gca.2014.12.019</v>
      </c>
      <c r="E1002" s="2" t="s">
        <v>51</v>
      </c>
      <c r="F1002" s="2">
        <v>16.759</v>
      </c>
      <c r="G1002" s="2">
        <v>86.992999999999995</v>
      </c>
      <c r="H1002" s="20">
        <v>500</v>
      </c>
    </row>
    <row r="1003" spans="1:8" ht="14.5">
      <c r="A1003" s="20">
        <v>1.56</v>
      </c>
      <c r="B1003" s="20">
        <v>0.04</v>
      </c>
      <c r="C1003" s="2">
        <v>2</v>
      </c>
      <c r="D1003" s="2" t="str">
        <f t="shared" si="362"/>
        <v>Sing et al., 2015, https://doi.org/10.1016/j.gca.2014.12.019</v>
      </c>
      <c r="E1003" s="2" t="s">
        <v>51</v>
      </c>
      <c r="F1003" s="2">
        <v>16.759</v>
      </c>
      <c r="G1003" s="2">
        <v>86.992999999999995</v>
      </c>
      <c r="H1003" s="20">
        <v>600</v>
      </c>
    </row>
    <row r="1004" spans="1:8" ht="14.5">
      <c r="A1004" s="20">
        <v>1.8</v>
      </c>
      <c r="B1004" s="20">
        <v>0.09</v>
      </c>
      <c r="C1004" s="2">
        <v>2</v>
      </c>
      <c r="D1004" s="2" t="str">
        <f t="shared" si="362"/>
        <v>Sing et al., 2015, https://doi.org/10.1016/j.gca.2014.12.019</v>
      </c>
      <c r="E1004" s="2" t="s">
        <v>51</v>
      </c>
      <c r="F1004" s="2">
        <v>16.759</v>
      </c>
      <c r="G1004" s="2">
        <v>86.992999999999995</v>
      </c>
      <c r="H1004" s="20">
        <v>700</v>
      </c>
    </row>
    <row r="1005" spans="1:8" ht="14.5">
      <c r="A1005" s="20">
        <v>1.53</v>
      </c>
      <c r="B1005" s="20">
        <v>0.05</v>
      </c>
      <c r="C1005" s="2">
        <v>2</v>
      </c>
      <c r="D1005" s="2" t="str">
        <f t="shared" si="362"/>
        <v>Sing et al., 2015, https://doi.org/10.1016/j.gca.2014.12.019</v>
      </c>
      <c r="E1005" s="2" t="s">
        <v>51</v>
      </c>
      <c r="F1005" s="2">
        <v>16.759</v>
      </c>
      <c r="G1005" s="2">
        <v>86.992999999999995</v>
      </c>
      <c r="H1005" s="20">
        <v>900</v>
      </c>
    </row>
    <row r="1006" spans="1:8" ht="14.5">
      <c r="A1006" s="20">
        <v>1.58</v>
      </c>
      <c r="B1006" s="20">
        <v>0.06</v>
      </c>
      <c r="C1006" s="2">
        <v>2</v>
      </c>
      <c r="D1006" s="2" t="str">
        <f t="shared" si="362"/>
        <v>Sing et al., 2015, https://doi.org/10.1016/j.gca.2014.12.019</v>
      </c>
      <c r="E1006" s="2" t="s">
        <v>51</v>
      </c>
      <c r="F1006" s="2">
        <v>16.759</v>
      </c>
      <c r="G1006" s="2">
        <v>86.992999999999995</v>
      </c>
      <c r="H1006" s="20">
        <v>1100</v>
      </c>
    </row>
    <row r="1007" spans="1:8" ht="14.5">
      <c r="A1007" s="20">
        <v>1.52</v>
      </c>
      <c r="B1007" s="20">
        <v>0.05</v>
      </c>
      <c r="C1007" s="2">
        <v>2</v>
      </c>
      <c r="D1007" s="2" t="str">
        <f t="shared" si="362"/>
        <v>Sing et al., 2015, https://doi.org/10.1016/j.gca.2014.12.019</v>
      </c>
      <c r="E1007" s="2" t="s">
        <v>51</v>
      </c>
      <c r="F1007" s="2">
        <v>16.759</v>
      </c>
      <c r="G1007" s="2">
        <v>86.992999999999995</v>
      </c>
      <c r="H1007" s="20">
        <v>1100</v>
      </c>
    </row>
    <row r="1008" spans="1:8" ht="14.5">
      <c r="A1008" s="20">
        <v>1.43</v>
      </c>
      <c r="B1008" s="20">
        <v>0.04</v>
      </c>
      <c r="C1008" s="2">
        <v>2</v>
      </c>
      <c r="D1008" s="2" t="str">
        <f t="shared" si="362"/>
        <v>Sing et al., 2015, https://doi.org/10.1016/j.gca.2014.12.019</v>
      </c>
      <c r="E1008" s="2" t="s">
        <v>51</v>
      </c>
      <c r="F1008" s="2">
        <v>16.759</v>
      </c>
      <c r="G1008" s="2">
        <v>86.992999999999995</v>
      </c>
      <c r="H1008" s="20">
        <v>1300</v>
      </c>
    </row>
    <row r="1009" spans="1:8" ht="14.5">
      <c r="A1009" s="20">
        <v>1.36</v>
      </c>
      <c r="B1009" s="20">
        <v>0.03</v>
      </c>
      <c r="C1009" s="2">
        <v>2</v>
      </c>
      <c r="D1009" s="2" t="str">
        <f t="shared" si="362"/>
        <v>Sing et al., 2015, https://doi.org/10.1016/j.gca.2014.12.019</v>
      </c>
      <c r="E1009" s="2" t="s">
        <v>51</v>
      </c>
      <c r="F1009" s="2">
        <v>16.759</v>
      </c>
      <c r="G1009" s="2">
        <v>86.992999999999995</v>
      </c>
      <c r="H1009" s="20">
        <v>1500</v>
      </c>
    </row>
    <row r="1010" spans="1:8" ht="14.5">
      <c r="A1010" s="20">
        <v>1.35</v>
      </c>
      <c r="B1010" s="20">
        <v>0.06</v>
      </c>
      <c r="C1010" s="2">
        <v>2</v>
      </c>
      <c r="D1010" s="2" t="str">
        <f t="shared" si="362"/>
        <v>Sing et al., 2015, https://doi.org/10.1016/j.gca.2014.12.019</v>
      </c>
      <c r="E1010" s="2" t="s">
        <v>51</v>
      </c>
      <c r="F1010" s="2">
        <v>16.759</v>
      </c>
      <c r="G1010" s="2">
        <v>86.992999999999995</v>
      </c>
      <c r="H1010" s="20">
        <v>1700</v>
      </c>
    </row>
    <row r="1011" spans="1:8" ht="14.5">
      <c r="A1011" s="20">
        <v>1.33</v>
      </c>
      <c r="B1011" s="20">
        <v>0.1</v>
      </c>
      <c r="C1011" s="2">
        <v>2</v>
      </c>
      <c r="D1011" s="2" t="str">
        <f t="shared" si="362"/>
        <v>Sing et al., 2015, https://doi.org/10.1016/j.gca.2014.12.019</v>
      </c>
      <c r="E1011" s="2" t="s">
        <v>51</v>
      </c>
      <c r="F1011" s="2">
        <v>16.759</v>
      </c>
      <c r="G1011" s="2">
        <v>86.992999999999995</v>
      </c>
      <c r="H1011" s="20">
        <v>1900</v>
      </c>
    </row>
    <row r="1012" spans="1:8" ht="14.5">
      <c r="A1012" s="20">
        <v>1.39</v>
      </c>
      <c r="B1012" s="20">
        <v>0.03</v>
      </c>
      <c r="C1012" s="2">
        <v>2</v>
      </c>
      <c r="D1012" s="2" t="str">
        <f t="shared" si="362"/>
        <v>Sing et al., 2015, https://doi.org/10.1016/j.gca.2014.12.019</v>
      </c>
      <c r="E1012" s="2" t="s">
        <v>51</v>
      </c>
      <c r="F1012" s="2">
        <v>16.759</v>
      </c>
      <c r="G1012" s="2">
        <v>86.992999999999995</v>
      </c>
      <c r="H1012" s="20">
        <v>2100</v>
      </c>
    </row>
    <row r="1013" spans="1:8" ht="14.5">
      <c r="A1013" s="20">
        <v>1.39</v>
      </c>
      <c r="B1013" s="20">
        <v>7.0000000000000007E-2</v>
      </c>
      <c r="C1013" s="2">
        <v>2</v>
      </c>
      <c r="D1013" s="2" t="str">
        <f t="shared" si="362"/>
        <v>Sing et al., 2015, https://doi.org/10.1016/j.gca.2014.12.019</v>
      </c>
      <c r="E1013" s="2" t="s">
        <v>51</v>
      </c>
      <c r="F1013" s="2">
        <v>16.759</v>
      </c>
      <c r="G1013" s="2">
        <v>86.992999999999995</v>
      </c>
      <c r="H1013" s="20">
        <v>2300</v>
      </c>
    </row>
    <row r="1014" spans="1:8" ht="14.5">
      <c r="A1014" s="20">
        <v>1.28</v>
      </c>
      <c r="B1014" s="20">
        <v>7.0000000000000007E-2</v>
      </c>
      <c r="C1014" s="2">
        <v>2</v>
      </c>
      <c r="D1014" s="2" t="str">
        <f t="shared" si="362"/>
        <v>Sing et al., 2015, https://doi.org/10.1016/j.gca.2014.12.019</v>
      </c>
      <c r="E1014" s="2" t="s">
        <v>51</v>
      </c>
      <c r="F1014" s="2">
        <v>16.759</v>
      </c>
      <c r="G1014" s="2">
        <v>86.992999999999995</v>
      </c>
      <c r="H1014" s="20">
        <v>2500</v>
      </c>
    </row>
    <row r="1015" spans="1:8" ht="14.5">
      <c r="A1015" s="20">
        <v>1.41</v>
      </c>
      <c r="B1015" s="20">
        <v>0.04</v>
      </c>
      <c r="C1015" s="2">
        <v>2</v>
      </c>
      <c r="D1015" s="2" t="str">
        <f t="shared" si="362"/>
        <v>Sing et al., 2015, https://doi.org/10.1016/j.gca.2014.12.019</v>
      </c>
      <c r="E1015" s="2" t="s">
        <v>51</v>
      </c>
      <c r="F1015" s="2">
        <v>16.759</v>
      </c>
      <c r="G1015" s="2">
        <v>86.992999999999995</v>
      </c>
      <c r="H1015" s="20">
        <v>2500</v>
      </c>
    </row>
    <row r="1016" spans="1:8" ht="14.5">
      <c r="A1016" s="20">
        <v>2.06</v>
      </c>
      <c r="B1016" s="20">
        <v>7.0000000000000007E-2</v>
      </c>
      <c r="C1016" s="2">
        <v>2</v>
      </c>
      <c r="D1016" s="2" t="str">
        <f t="shared" si="362"/>
        <v>Sing et al., 2015, https://doi.org/10.1016/j.gca.2014.12.019</v>
      </c>
      <c r="E1016" s="2" t="s">
        <v>51</v>
      </c>
      <c r="F1016" s="2">
        <v>18.759</v>
      </c>
      <c r="G1016" s="2">
        <v>86.997</v>
      </c>
      <c r="H1016" s="20">
        <v>5</v>
      </c>
    </row>
    <row r="1017" spans="1:8" ht="14.5">
      <c r="A1017" s="20">
        <v>2.15</v>
      </c>
      <c r="B1017" s="20">
        <v>0.04</v>
      </c>
      <c r="C1017" s="2">
        <v>2</v>
      </c>
      <c r="D1017" s="2" t="str">
        <f t="shared" si="362"/>
        <v>Sing et al., 2015, https://doi.org/10.1016/j.gca.2014.12.019</v>
      </c>
      <c r="E1017" s="2" t="s">
        <v>51</v>
      </c>
      <c r="F1017" s="2">
        <v>18.759</v>
      </c>
      <c r="G1017" s="2">
        <v>86.997</v>
      </c>
      <c r="H1017" s="20">
        <v>50</v>
      </c>
    </row>
    <row r="1018" spans="1:8" ht="14.5">
      <c r="A1018" s="20">
        <v>1.77</v>
      </c>
      <c r="B1018" s="20">
        <v>0.04</v>
      </c>
      <c r="C1018" s="2">
        <v>2</v>
      </c>
      <c r="D1018" s="2" t="str">
        <f t="shared" si="362"/>
        <v>Sing et al., 2015, https://doi.org/10.1016/j.gca.2014.12.019</v>
      </c>
      <c r="E1018" s="2" t="s">
        <v>51</v>
      </c>
      <c r="F1018" s="2">
        <v>18.759</v>
      </c>
      <c r="G1018" s="2">
        <v>86.997</v>
      </c>
      <c r="H1018" s="20">
        <v>110</v>
      </c>
    </row>
    <row r="1019" spans="1:8" ht="14.5">
      <c r="A1019" s="20">
        <v>1.45</v>
      </c>
      <c r="B1019" s="20">
        <v>0.04</v>
      </c>
      <c r="C1019" s="2">
        <v>2</v>
      </c>
      <c r="D1019" s="2" t="str">
        <f t="shared" si="362"/>
        <v>Sing et al., 2015, https://doi.org/10.1016/j.gca.2014.12.019</v>
      </c>
      <c r="E1019" s="2" t="s">
        <v>51</v>
      </c>
      <c r="F1019" s="2">
        <v>18.759</v>
      </c>
      <c r="G1019" s="2">
        <v>86.997</v>
      </c>
      <c r="H1019" s="20">
        <v>200</v>
      </c>
    </row>
    <row r="1020" spans="1:8" ht="14.5">
      <c r="A1020" s="20">
        <v>1.43</v>
      </c>
      <c r="B1020" s="20">
        <v>0.05</v>
      </c>
      <c r="C1020" s="2">
        <v>2</v>
      </c>
      <c r="D1020" s="2" t="str">
        <f t="shared" si="362"/>
        <v>Sing et al., 2015, https://doi.org/10.1016/j.gca.2014.12.019</v>
      </c>
      <c r="E1020" s="2" t="s">
        <v>51</v>
      </c>
      <c r="F1020" s="2">
        <v>18.759</v>
      </c>
      <c r="G1020" s="2">
        <v>86.997</v>
      </c>
      <c r="H1020" s="20">
        <v>300</v>
      </c>
    </row>
    <row r="1021" spans="1:8" ht="14.5">
      <c r="A1021" s="20">
        <v>1.48</v>
      </c>
      <c r="B1021" s="20">
        <v>7.0000000000000007E-2</v>
      </c>
      <c r="C1021" s="2">
        <v>2</v>
      </c>
      <c r="D1021" s="2" t="str">
        <f t="shared" si="362"/>
        <v>Sing et al., 2015, https://doi.org/10.1016/j.gca.2014.12.019</v>
      </c>
      <c r="E1021" s="2" t="s">
        <v>51</v>
      </c>
      <c r="F1021" s="2">
        <v>18.759</v>
      </c>
      <c r="G1021" s="2">
        <v>86.997</v>
      </c>
      <c r="H1021" s="20">
        <v>400</v>
      </c>
    </row>
    <row r="1022" spans="1:8" ht="14.5">
      <c r="A1022" s="20">
        <v>1.56</v>
      </c>
      <c r="B1022" s="20">
        <v>0.02</v>
      </c>
      <c r="C1022" s="2">
        <v>2</v>
      </c>
      <c r="D1022" s="2" t="str">
        <f t="shared" si="362"/>
        <v>Sing et al., 2015, https://doi.org/10.1016/j.gca.2014.12.019</v>
      </c>
      <c r="E1022" s="2" t="s">
        <v>51</v>
      </c>
      <c r="F1022" s="2">
        <v>18.759</v>
      </c>
      <c r="G1022" s="2">
        <v>86.997</v>
      </c>
      <c r="H1022" s="20">
        <v>500</v>
      </c>
    </row>
    <row r="1023" spans="1:8" ht="14.5">
      <c r="A1023" s="20">
        <v>1.38</v>
      </c>
      <c r="B1023" s="20">
        <v>0.03</v>
      </c>
      <c r="C1023" s="2">
        <v>2</v>
      </c>
      <c r="D1023" s="2" t="str">
        <f t="shared" si="362"/>
        <v>Sing et al., 2015, https://doi.org/10.1016/j.gca.2014.12.019</v>
      </c>
      <c r="E1023" s="2" t="s">
        <v>51</v>
      </c>
      <c r="F1023" s="2">
        <v>18.759</v>
      </c>
      <c r="G1023" s="2">
        <v>86.997</v>
      </c>
      <c r="H1023" s="20">
        <v>600</v>
      </c>
    </row>
    <row r="1024" spans="1:8" ht="14.5">
      <c r="A1024" s="20">
        <v>1.43</v>
      </c>
      <c r="B1024" s="20">
        <v>0.02</v>
      </c>
      <c r="C1024" s="2">
        <v>2</v>
      </c>
      <c r="D1024" s="2" t="str">
        <f t="shared" si="362"/>
        <v>Sing et al., 2015, https://doi.org/10.1016/j.gca.2014.12.019</v>
      </c>
      <c r="E1024" s="2" t="s">
        <v>51</v>
      </c>
      <c r="F1024" s="2">
        <v>18.759</v>
      </c>
      <c r="G1024" s="2">
        <v>86.997</v>
      </c>
      <c r="H1024" s="20">
        <v>800</v>
      </c>
    </row>
    <row r="1025" spans="1:8" ht="14.5">
      <c r="A1025" s="20">
        <v>1.37</v>
      </c>
      <c r="B1025" s="20">
        <v>0.03</v>
      </c>
      <c r="C1025" s="2">
        <v>2</v>
      </c>
      <c r="D1025" s="2" t="str">
        <f t="shared" si="362"/>
        <v>Sing et al., 2015, https://doi.org/10.1016/j.gca.2014.12.019</v>
      </c>
      <c r="E1025" s="2" t="s">
        <v>51</v>
      </c>
      <c r="F1025" s="2">
        <v>18.759</v>
      </c>
      <c r="G1025" s="2">
        <v>86.997</v>
      </c>
      <c r="H1025" s="20">
        <v>1000</v>
      </c>
    </row>
    <row r="1026" spans="1:8" ht="14.5">
      <c r="A1026" s="20">
        <v>1.3</v>
      </c>
      <c r="B1026" s="20">
        <v>0.04</v>
      </c>
      <c r="C1026" s="2">
        <v>2</v>
      </c>
      <c r="D1026" s="2" t="str">
        <f t="shared" si="362"/>
        <v>Sing et al., 2015, https://doi.org/10.1016/j.gca.2014.12.019</v>
      </c>
      <c r="E1026" s="2" t="s">
        <v>51</v>
      </c>
      <c r="F1026" s="2">
        <v>18.759</v>
      </c>
      <c r="G1026" s="2">
        <v>86.997</v>
      </c>
      <c r="H1026" s="20">
        <v>1000</v>
      </c>
    </row>
    <row r="1027" spans="1:8" ht="14.5">
      <c r="A1027" s="20">
        <v>1.4</v>
      </c>
      <c r="B1027" s="20">
        <v>0.03</v>
      </c>
      <c r="C1027" s="2">
        <v>2</v>
      </c>
      <c r="D1027" s="2" t="str">
        <f t="shared" si="362"/>
        <v>Sing et al., 2015, https://doi.org/10.1016/j.gca.2014.12.019</v>
      </c>
      <c r="E1027" s="2" t="s">
        <v>51</v>
      </c>
      <c r="F1027" s="2">
        <v>18.759</v>
      </c>
      <c r="G1027" s="2">
        <v>86.997</v>
      </c>
      <c r="H1027" s="20">
        <v>1200</v>
      </c>
    </row>
    <row r="1028" spans="1:8" ht="14.5">
      <c r="A1028" s="20">
        <v>1.51</v>
      </c>
      <c r="B1028" s="20">
        <v>0.03</v>
      </c>
      <c r="C1028" s="2">
        <v>2</v>
      </c>
      <c r="D1028" s="2" t="str">
        <f t="shared" si="362"/>
        <v>Sing et al., 2015, https://doi.org/10.1016/j.gca.2014.12.019</v>
      </c>
      <c r="E1028" s="2" t="s">
        <v>51</v>
      </c>
      <c r="F1028" s="2">
        <v>18.759</v>
      </c>
      <c r="G1028" s="2">
        <v>86.997</v>
      </c>
      <c r="H1028" s="20">
        <v>1400</v>
      </c>
    </row>
    <row r="1029" spans="1:8" ht="14.5">
      <c r="A1029" s="20">
        <v>1.32</v>
      </c>
      <c r="B1029" s="20">
        <v>0.04</v>
      </c>
      <c r="C1029" s="2">
        <v>2</v>
      </c>
      <c r="D1029" s="2" t="str">
        <f t="shared" si="362"/>
        <v>Sing et al., 2015, https://doi.org/10.1016/j.gca.2014.12.019</v>
      </c>
      <c r="E1029" s="2" t="s">
        <v>51</v>
      </c>
      <c r="F1029" s="2">
        <v>18.759</v>
      </c>
      <c r="G1029" s="2">
        <v>86.997</v>
      </c>
      <c r="H1029" s="20">
        <v>1700</v>
      </c>
    </row>
    <row r="1030" spans="1:8" ht="14.5">
      <c r="A1030" s="20">
        <v>1.32</v>
      </c>
      <c r="B1030" s="20">
        <v>0.03</v>
      </c>
      <c r="C1030" s="2">
        <v>2</v>
      </c>
      <c r="D1030" s="2" t="str">
        <f t="shared" si="362"/>
        <v>Sing et al., 2015, https://doi.org/10.1016/j.gca.2014.12.019</v>
      </c>
      <c r="E1030" s="2" t="s">
        <v>51</v>
      </c>
      <c r="F1030" s="2">
        <v>18.759</v>
      </c>
      <c r="G1030" s="2">
        <v>86.997</v>
      </c>
      <c r="H1030" s="20">
        <v>2000</v>
      </c>
    </row>
    <row r="1031" spans="1:8" ht="14.5">
      <c r="A1031" s="20">
        <v>1.33</v>
      </c>
      <c r="B1031" s="20">
        <v>0.03</v>
      </c>
      <c r="C1031" s="2">
        <v>2</v>
      </c>
      <c r="D1031" s="2" t="str">
        <f t="shared" si="362"/>
        <v>Sing et al., 2015, https://doi.org/10.1016/j.gca.2014.12.019</v>
      </c>
      <c r="E1031" s="2" t="s">
        <v>51</v>
      </c>
      <c r="F1031" s="2">
        <v>18.759</v>
      </c>
      <c r="G1031" s="2">
        <v>86.997</v>
      </c>
      <c r="H1031" s="20">
        <v>2000</v>
      </c>
    </row>
    <row r="1032" spans="1:8" ht="14.5">
      <c r="A1032" s="20">
        <v>2.62</v>
      </c>
      <c r="B1032" s="20">
        <v>0.04</v>
      </c>
      <c r="C1032" s="2">
        <v>2</v>
      </c>
      <c r="D1032" s="2" t="str">
        <f t="shared" si="362"/>
        <v>Sing et al., 2015, https://doi.org/10.1016/j.gca.2014.12.019</v>
      </c>
      <c r="E1032" s="2" t="s">
        <v>51</v>
      </c>
      <c r="F1032" s="2">
        <v>20.047000000000001</v>
      </c>
      <c r="G1032" s="2">
        <v>87.262</v>
      </c>
      <c r="H1032" s="20">
        <v>5</v>
      </c>
    </row>
    <row r="1033" spans="1:8" ht="14.5">
      <c r="A1033" s="20">
        <v>2.2999999999999998</v>
      </c>
      <c r="B1033" s="20">
        <v>0.05</v>
      </c>
      <c r="C1033" s="2">
        <v>2</v>
      </c>
      <c r="D1033" s="2" t="str">
        <f t="shared" si="362"/>
        <v>Sing et al., 2015, https://doi.org/10.1016/j.gca.2014.12.019</v>
      </c>
      <c r="E1033" s="2" t="s">
        <v>51</v>
      </c>
      <c r="F1033" s="2">
        <v>20.047000000000001</v>
      </c>
      <c r="G1033" s="2">
        <v>87.262</v>
      </c>
      <c r="H1033" s="20">
        <v>70</v>
      </c>
    </row>
    <row r="1034" spans="1:8" ht="14.5">
      <c r="A1034" s="20">
        <v>1.87</v>
      </c>
      <c r="B1034" s="20">
        <v>0.04</v>
      </c>
      <c r="C1034" s="2">
        <v>2</v>
      </c>
      <c r="D1034" s="2" t="str">
        <f t="shared" si="362"/>
        <v>Sing et al., 2015, https://doi.org/10.1016/j.gca.2014.12.019</v>
      </c>
      <c r="E1034" s="2" t="s">
        <v>51</v>
      </c>
      <c r="F1034" s="2">
        <v>20.047000000000001</v>
      </c>
      <c r="G1034" s="2">
        <v>87.262</v>
      </c>
      <c r="H1034" s="20">
        <v>150</v>
      </c>
    </row>
    <row r="1035" spans="1:8" ht="14.5">
      <c r="A1035" s="20">
        <v>1.69</v>
      </c>
      <c r="B1035" s="20">
        <v>0.05</v>
      </c>
      <c r="C1035" s="2">
        <v>2</v>
      </c>
      <c r="D1035" s="2" t="str">
        <f t="shared" si="362"/>
        <v>Sing et al., 2015, https://doi.org/10.1016/j.gca.2014.12.019</v>
      </c>
      <c r="E1035" s="2" t="s">
        <v>51</v>
      </c>
      <c r="F1035" s="2">
        <v>20.047000000000001</v>
      </c>
      <c r="G1035" s="2">
        <v>87.262</v>
      </c>
      <c r="H1035" s="20">
        <v>250</v>
      </c>
    </row>
    <row r="1036" spans="1:8" ht="14.5">
      <c r="A1036" s="20">
        <v>1.66</v>
      </c>
      <c r="B1036" s="20">
        <v>0.03</v>
      </c>
      <c r="C1036" s="2">
        <v>2</v>
      </c>
      <c r="D1036" s="2" t="str">
        <f t="shared" si="362"/>
        <v>Sing et al., 2015, https://doi.org/10.1016/j.gca.2014.12.019</v>
      </c>
      <c r="E1036" s="2" t="s">
        <v>51</v>
      </c>
      <c r="F1036" s="2">
        <v>20.047000000000001</v>
      </c>
      <c r="G1036" s="2">
        <v>87.262</v>
      </c>
      <c r="H1036" s="20">
        <v>350</v>
      </c>
    </row>
    <row r="1037" spans="1:8" ht="14.5">
      <c r="A1037" s="20">
        <v>1.68</v>
      </c>
      <c r="B1037" s="20">
        <v>0.03</v>
      </c>
      <c r="C1037" s="2">
        <v>2</v>
      </c>
      <c r="D1037" s="2" t="str">
        <f t="shared" si="362"/>
        <v>Sing et al., 2015, https://doi.org/10.1016/j.gca.2014.12.019</v>
      </c>
      <c r="E1037" s="2" t="s">
        <v>51</v>
      </c>
      <c r="F1037" s="2">
        <v>20.047000000000001</v>
      </c>
      <c r="G1037" s="2">
        <v>87.262</v>
      </c>
      <c r="H1037" s="20">
        <v>440</v>
      </c>
    </row>
    <row r="1038" spans="1:8" ht="14.5">
      <c r="A1038" s="20">
        <v>1.67</v>
      </c>
      <c r="B1038" s="20">
        <v>0.02</v>
      </c>
      <c r="C1038" s="2">
        <v>2</v>
      </c>
      <c r="D1038" s="2" t="str">
        <f t="shared" si="362"/>
        <v>Sing et al., 2015, https://doi.org/10.1016/j.gca.2014.12.019</v>
      </c>
      <c r="E1038" s="2" t="s">
        <v>51</v>
      </c>
      <c r="F1038" s="2">
        <v>20.047000000000001</v>
      </c>
      <c r="G1038" s="2">
        <v>87.262</v>
      </c>
      <c r="H1038" s="20">
        <v>550</v>
      </c>
    </row>
    <row r="1039" spans="1:8" ht="14.5">
      <c r="A1039" s="20">
        <v>1.8</v>
      </c>
      <c r="B1039" s="20">
        <v>0.04</v>
      </c>
      <c r="C1039" s="2">
        <v>2</v>
      </c>
      <c r="D1039" s="2" t="str">
        <f t="shared" si="362"/>
        <v>Sing et al., 2015, https://doi.org/10.1016/j.gca.2014.12.019</v>
      </c>
      <c r="E1039" s="2" t="s">
        <v>51</v>
      </c>
      <c r="F1039" s="2">
        <v>20.047000000000001</v>
      </c>
      <c r="G1039" s="2">
        <v>87.262</v>
      </c>
      <c r="H1039" s="20">
        <v>640</v>
      </c>
    </row>
    <row r="1040" spans="1:8" ht="14.5">
      <c r="A1040" s="20">
        <v>2.1</v>
      </c>
      <c r="B1040" s="20">
        <v>0.04</v>
      </c>
      <c r="C1040" s="2">
        <v>2</v>
      </c>
      <c r="D1040" s="2" t="str">
        <f t="shared" si="362"/>
        <v>Sing et al., 2015, https://doi.org/10.1016/j.gca.2014.12.019</v>
      </c>
      <c r="E1040" s="2" t="s">
        <v>51</v>
      </c>
      <c r="F1040" s="2">
        <v>20.536999999999999</v>
      </c>
      <c r="G1040" s="2">
        <v>87.475999999999999</v>
      </c>
      <c r="H1040" s="20">
        <v>4</v>
      </c>
    </row>
    <row r="1041" spans="1:8" ht="14.5">
      <c r="A1041" s="20">
        <v>2.4900000000000002</v>
      </c>
      <c r="B1041" s="20">
        <v>0.06</v>
      </c>
      <c r="C1041" s="2">
        <v>2</v>
      </c>
      <c r="D1041" s="2" t="str">
        <f t="shared" si="362"/>
        <v>Sing et al., 2015, https://doi.org/10.1016/j.gca.2014.12.019</v>
      </c>
      <c r="E1041" s="2" t="s">
        <v>51</v>
      </c>
      <c r="F1041" s="2">
        <v>20.536999999999999</v>
      </c>
      <c r="G1041" s="2">
        <v>87.475999999999999</v>
      </c>
      <c r="H1041" s="20">
        <v>45</v>
      </c>
    </row>
    <row r="1042" spans="1:8" ht="14.5">
      <c r="A1042" s="20">
        <v>3.55</v>
      </c>
      <c r="B1042" s="20">
        <v>0.04</v>
      </c>
      <c r="C1042" s="2">
        <v>2</v>
      </c>
      <c r="D1042" s="2" t="str">
        <f t="shared" si="362"/>
        <v>Sing et al., 2015, https://doi.org/10.1016/j.gca.2014.12.019</v>
      </c>
      <c r="E1042" s="2" t="s">
        <v>51</v>
      </c>
      <c r="F1042" s="2">
        <v>20.975000000000001</v>
      </c>
      <c r="G1042" s="2">
        <v>87.778000000000006</v>
      </c>
      <c r="H1042" s="20">
        <v>4</v>
      </c>
    </row>
    <row r="1043" spans="1:8" ht="14.5">
      <c r="A1043" s="20">
        <v>2.44</v>
      </c>
      <c r="B1043" s="20">
        <v>0.05</v>
      </c>
      <c r="C1043" s="2">
        <v>2</v>
      </c>
      <c r="D1043" s="2" t="str">
        <f t="shared" si="362"/>
        <v>Sing et al., 2015, https://doi.org/10.1016/j.gca.2014.12.019</v>
      </c>
      <c r="E1043" s="2" t="s">
        <v>51</v>
      </c>
      <c r="F1043" s="2">
        <v>20.975000000000001</v>
      </c>
      <c r="G1043" s="2">
        <v>87.778000000000006</v>
      </c>
      <c r="H1043" s="20">
        <v>30</v>
      </c>
    </row>
    <row r="1044" spans="1:8" ht="14.5">
      <c r="A1044" s="20">
        <v>2.34</v>
      </c>
      <c r="B1044" s="20">
        <v>0.04</v>
      </c>
      <c r="C1044" s="2">
        <v>2</v>
      </c>
      <c r="D1044" s="2" t="str">
        <f t="shared" si="362"/>
        <v>Sing et al., 2015, https://doi.org/10.1016/j.gca.2014.12.019</v>
      </c>
      <c r="E1044" s="2" t="s">
        <v>51</v>
      </c>
      <c r="F1044" s="2">
        <v>20.571000000000002</v>
      </c>
      <c r="G1044" s="2">
        <v>88.106999999999999</v>
      </c>
      <c r="H1044" s="2">
        <v>4</v>
      </c>
    </row>
    <row r="1045" spans="1:8" ht="14.5">
      <c r="A1045" s="20">
        <v>2.1</v>
      </c>
      <c r="B1045" s="20">
        <v>0.04</v>
      </c>
      <c r="C1045" s="2">
        <v>2</v>
      </c>
      <c r="D1045" s="2" t="str">
        <f t="shared" si="362"/>
        <v>Sing et al., 2015, https://doi.org/10.1016/j.gca.2014.12.019</v>
      </c>
      <c r="E1045" s="2" t="s">
        <v>51</v>
      </c>
      <c r="F1045" s="2">
        <v>20.835999999999999</v>
      </c>
      <c r="G1045" s="2">
        <v>88.492000000000004</v>
      </c>
      <c r="H1045" s="2">
        <v>5</v>
      </c>
    </row>
    <row r="1046" spans="1:8" ht="14.5">
      <c r="A1046" s="20">
        <v>2.04</v>
      </c>
      <c r="B1046" s="20">
        <v>0.03</v>
      </c>
      <c r="C1046" s="2">
        <v>2</v>
      </c>
      <c r="D1046" s="2" t="str">
        <f t="shared" si="362"/>
        <v>Sing et al., 2015, https://doi.org/10.1016/j.gca.2014.12.019</v>
      </c>
      <c r="E1046" s="2" t="s">
        <v>51</v>
      </c>
      <c r="F1046" s="2">
        <v>20.835999999999999</v>
      </c>
      <c r="G1046" s="2">
        <v>88.492000000000004</v>
      </c>
      <c r="H1046" s="2">
        <v>70</v>
      </c>
    </row>
    <row r="1047" spans="1:8" ht="14.5">
      <c r="A1047" s="20">
        <v>2.06</v>
      </c>
      <c r="B1047" s="20">
        <v>0.03</v>
      </c>
      <c r="C1047" s="2">
        <v>2</v>
      </c>
      <c r="D1047" s="2" t="str">
        <f t="shared" si="362"/>
        <v>Sing et al., 2015, https://doi.org/10.1016/j.gca.2014.12.019</v>
      </c>
      <c r="E1047" s="2" t="s">
        <v>51</v>
      </c>
      <c r="F1047" s="2">
        <v>21.003</v>
      </c>
      <c r="G1047" s="2">
        <v>88.995999999999995</v>
      </c>
      <c r="H1047" s="2">
        <v>5</v>
      </c>
    </row>
    <row r="1048" spans="1:8" ht="14.5">
      <c r="A1048" s="20">
        <v>1.83</v>
      </c>
      <c r="B1048" s="20">
        <v>0.04</v>
      </c>
      <c r="C1048" s="2">
        <v>2</v>
      </c>
      <c r="D1048" s="2" t="str">
        <f t="shared" si="362"/>
        <v>Sing et al., 2015, https://doi.org/10.1016/j.gca.2014.12.019</v>
      </c>
      <c r="E1048" s="2" t="s">
        <v>51</v>
      </c>
      <c r="F1048" s="2">
        <v>21.003</v>
      </c>
      <c r="G1048" s="2">
        <v>88.995999999999995</v>
      </c>
      <c r="H1048" s="2">
        <v>60</v>
      </c>
    </row>
    <row r="1049" spans="1:8" ht="14.5">
      <c r="A1049" s="20">
        <v>2.4300000000000002</v>
      </c>
      <c r="B1049" s="20">
        <v>0.04</v>
      </c>
      <c r="C1049" s="2">
        <v>2</v>
      </c>
      <c r="D1049" s="2" t="str">
        <f t="shared" si="362"/>
        <v>Sing et al., 2015, https://doi.org/10.1016/j.gca.2014.12.019</v>
      </c>
      <c r="E1049" s="2" t="s">
        <v>51</v>
      </c>
      <c r="F1049" s="2">
        <v>20.576000000000001</v>
      </c>
      <c r="G1049" s="2">
        <v>88.753</v>
      </c>
      <c r="H1049" s="2">
        <v>5</v>
      </c>
    </row>
    <row r="1050" spans="1:8" ht="14.5">
      <c r="A1050" s="20">
        <v>2.19</v>
      </c>
      <c r="B1050" s="20">
        <v>0.05</v>
      </c>
      <c r="C1050" s="2">
        <v>2</v>
      </c>
      <c r="D1050" s="2" t="str">
        <f t="shared" si="362"/>
        <v>Sing et al., 2015, https://doi.org/10.1016/j.gca.2014.12.019</v>
      </c>
      <c r="E1050" s="2" t="s">
        <v>51</v>
      </c>
      <c r="F1050" s="2">
        <v>20.576000000000001</v>
      </c>
      <c r="G1050" s="2">
        <v>88.753</v>
      </c>
      <c r="H1050" s="2">
        <v>110</v>
      </c>
    </row>
    <row r="1051" spans="1:8" ht="14.5">
      <c r="A1051" s="20">
        <v>2.5</v>
      </c>
      <c r="B1051" s="20">
        <v>0.04</v>
      </c>
      <c r="C1051" s="2">
        <v>2</v>
      </c>
      <c r="D1051" s="2" t="str">
        <f t="shared" si="362"/>
        <v>Sing et al., 2015, https://doi.org/10.1016/j.gca.2014.12.019</v>
      </c>
      <c r="E1051" s="2" t="s">
        <v>51</v>
      </c>
      <c r="F1051" s="2">
        <v>20.585000000000001</v>
      </c>
      <c r="G1051" s="2">
        <v>88.248999999999995</v>
      </c>
      <c r="H1051" s="2">
        <v>5</v>
      </c>
    </row>
    <row r="1052" spans="1:8" ht="15.5">
      <c r="A1052" s="21">
        <v>2.95</v>
      </c>
      <c r="B1052" s="21">
        <v>0.08</v>
      </c>
      <c r="C1052" s="2">
        <v>2</v>
      </c>
      <c r="D1052" s="22" t="s">
        <v>220</v>
      </c>
      <c r="E1052" s="2" t="s">
        <v>53</v>
      </c>
      <c r="F1052" s="21">
        <v>-12.01</v>
      </c>
      <c r="G1052" s="21">
        <v>-79.2</v>
      </c>
      <c r="H1052" s="21">
        <v>19.7</v>
      </c>
    </row>
    <row r="1053" spans="1:8" ht="15.5">
      <c r="A1053" s="21">
        <v>2.93</v>
      </c>
      <c r="B1053" s="21">
        <v>0.25</v>
      </c>
      <c r="C1053" s="2">
        <v>2</v>
      </c>
      <c r="D1053" s="2" t="s">
        <v>54</v>
      </c>
      <c r="E1053" s="2" t="s">
        <v>53</v>
      </c>
      <c r="F1053" s="21">
        <v>-12.01</v>
      </c>
      <c r="G1053" s="21">
        <v>-79.2</v>
      </c>
      <c r="H1053" s="21">
        <v>28.6</v>
      </c>
    </row>
    <row r="1054" spans="1:8" ht="15.5">
      <c r="A1054" s="21">
        <v>2.2799999999999998</v>
      </c>
      <c r="B1054" s="21">
        <v>0.04</v>
      </c>
      <c r="C1054" s="2">
        <v>2</v>
      </c>
      <c r="D1054" s="2" t="s">
        <v>54</v>
      </c>
      <c r="E1054" s="2" t="s">
        <v>53</v>
      </c>
      <c r="F1054" s="21">
        <v>-12.01</v>
      </c>
      <c r="G1054" s="21">
        <v>-79.2</v>
      </c>
      <c r="H1054" s="21">
        <v>64.3</v>
      </c>
    </row>
    <row r="1055" spans="1:8" ht="15.5">
      <c r="A1055" s="21">
        <v>1.51</v>
      </c>
      <c r="B1055" s="21">
        <v>0.04</v>
      </c>
      <c r="C1055" s="2">
        <v>2</v>
      </c>
      <c r="D1055" s="2" t="s">
        <v>55</v>
      </c>
      <c r="E1055" s="2" t="s">
        <v>53</v>
      </c>
      <c r="F1055" s="21">
        <v>-12.01</v>
      </c>
      <c r="G1055" s="21">
        <v>-79.2</v>
      </c>
      <c r="H1055" s="21">
        <v>130.19999999999999</v>
      </c>
    </row>
    <row r="1056" spans="1:8" ht="15.5">
      <c r="A1056" s="21">
        <v>1.51</v>
      </c>
      <c r="B1056" s="21">
        <v>0.12</v>
      </c>
      <c r="C1056" s="2">
        <v>2</v>
      </c>
      <c r="D1056" s="2" t="s">
        <v>56</v>
      </c>
      <c r="E1056" s="2" t="s">
        <v>53</v>
      </c>
      <c r="F1056" s="21">
        <v>-12.01</v>
      </c>
      <c r="G1056" s="21">
        <v>-79.2</v>
      </c>
      <c r="H1056" s="21">
        <v>261.10000000000002</v>
      </c>
    </row>
    <row r="1057" spans="1:8" ht="15.5">
      <c r="A1057" s="21">
        <v>1.53</v>
      </c>
      <c r="B1057" s="21">
        <v>0.2</v>
      </c>
      <c r="C1057" s="2">
        <v>2</v>
      </c>
      <c r="D1057" s="2" t="s">
        <v>57</v>
      </c>
      <c r="E1057" s="2" t="s">
        <v>53</v>
      </c>
      <c r="F1057" s="21">
        <v>-12.01</v>
      </c>
      <c r="G1057" s="21">
        <v>-79.2</v>
      </c>
      <c r="H1057" s="21">
        <v>449.9</v>
      </c>
    </row>
    <row r="1058" spans="1:8" ht="15.5">
      <c r="A1058" s="21">
        <v>1.51</v>
      </c>
      <c r="B1058" s="23" t="s">
        <v>58</v>
      </c>
      <c r="C1058" s="2">
        <v>2</v>
      </c>
      <c r="D1058" s="2" t="s">
        <v>59</v>
      </c>
      <c r="E1058" s="2" t="s">
        <v>53</v>
      </c>
      <c r="F1058" s="21">
        <v>-12.01</v>
      </c>
      <c r="G1058" s="21">
        <v>-79.2</v>
      </c>
      <c r="H1058" s="21">
        <v>799.6</v>
      </c>
    </row>
    <row r="1059" spans="1:8" ht="15.5">
      <c r="A1059" s="21">
        <v>1.36</v>
      </c>
      <c r="B1059" s="21">
        <v>0.18</v>
      </c>
      <c r="C1059" s="2">
        <v>2</v>
      </c>
      <c r="D1059" s="2" t="s">
        <v>60</v>
      </c>
      <c r="E1059" s="2" t="s">
        <v>53</v>
      </c>
      <c r="F1059" s="21">
        <v>-12.01</v>
      </c>
      <c r="G1059" s="21">
        <v>-79.2</v>
      </c>
      <c r="H1059" s="21">
        <v>1201.5</v>
      </c>
    </row>
    <row r="1060" spans="1:8" ht="15.5">
      <c r="A1060" s="21">
        <v>1.31</v>
      </c>
      <c r="B1060" s="21">
        <v>0.27</v>
      </c>
      <c r="C1060" s="2">
        <v>2</v>
      </c>
      <c r="D1060" s="2" t="s">
        <v>61</v>
      </c>
      <c r="E1060" s="2" t="s">
        <v>53</v>
      </c>
      <c r="F1060" s="21">
        <v>-12.01</v>
      </c>
      <c r="G1060" s="21">
        <v>-79.2</v>
      </c>
      <c r="H1060" s="21">
        <v>2002.4</v>
      </c>
    </row>
    <row r="1061" spans="1:8" ht="15.5">
      <c r="A1061" s="21">
        <v>1.3</v>
      </c>
      <c r="B1061" s="21">
        <v>0.11</v>
      </c>
      <c r="C1061" s="2">
        <v>2</v>
      </c>
      <c r="D1061" s="2" t="s">
        <v>62</v>
      </c>
      <c r="E1061" s="2" t="s">
        <v>53</v>
      </c>
      <c r="F1061" s="21">
        <v>-12.01</v>
      </c>
      <c r="G1061" s="21">
        <v>-79.2</v>
      </c>
      <c r="H1061" s="21">
        <v>2400.9</v>
      </c>
    </row>
    <row r="1062" spans="1:8" ht="15.5">
      <c r="A1062" s="21">
        <v>1.43</v>
      </c>
      <c r="B1062" s="21">
        <v>0.09</v>
      </c>
      <c r="C1062" s="2">
        <v>2</v>
      </c>
      <c r="D1062" s="2" t="s">
        <v>63</v>
      </c>
      <c r="E1062" s="2" t="s">
        <v>53</v>
      </c>
      <c r="F1062" s="21">
        <v>-12.01</v>
      </c>
      <c r="G1062" s="21">
        <v>-79.2</v>
      </c>
      <c r="H1062" s="21">
        <v>2800.7</v>
      </c>
    </row>
    <row r="1063" spans="1:8" ht="15.5">
      <c r="A1063" s="21">
        <v>1.31</v>
      </c>
      <c r="B1063" s="21">
        <v>0.08</v>
      </c>
      <c r="C1063" s="2">
        <v>2</v>
      </c>
      <c r="D1063" s="2" t="s">
        <v>64</v>
      </c>
      <c r="E1063" s="2" t="s">
        <v>53</v>
      </c>
      <c r="F1063" s="21">
        <v>-12.01</v>
      </c>
      <c r="G1063" s="21">
        <v>-79.2</v>
      </c>
      <c r="H1063" s="21">
        <v>3198.1</v>
      </c>
    </row>
    <row r="1064" spans="1:8" ht="15.5">
      <c r="A1064" s="21">
        <v>1.31</v>
      </c>
      <c r="B1064" s="23" t="s">
        <v>58</v>
      </c>
      <c r="C1064" s="2">
        <v>2</v>
      </c>
      <c r="D1064" s="2" t="s">
        <v>65</v>
      </c>
      <c r="E1064" s="2" t="s">
        <v>53</v>
      </c>
      <c r="F1064" s="21">
        <v>-12.01</v>
      </c>
      <c r="G1064" s="21">
        <v>-79.2</v>
      </c>
      <c r="H1064" s="21">
        <v>3194.8</v>
      </c>
    </row>
    <row r="1065" spans="1:8" ht="15.5">
      <c r="A1065" s="21">
        <v>1.34</v>
      </c>
      <c r="B1065" s="21">
        <v>0.1</v>
      </c>
      <c r="C1065" s="2">
        <v>2</v>
      </c>
      <c r="D1065" s="2" t="s">
        <v>66</v>
      </c>
      <c r="E1065" s="2" t="s">
        <v>53</v>
      </c>
      <c r="F1065" s="21">
        <v>-12.01</v>
      </c>
      <c r="G1065" s="21">
        <v>-79.2</v>
      </c>
      <c r="H1065" s="21">
        <v>3594.9</v>
      </c>
    </row>
    <row r="1066" spans="1:8" ht="15.5">
      <c r="A1066" s="21">
        <v>1.35</v>
      </c>
      <c r="B1066" s="21">
        <v>0.11</v>
      </c>
      <c r="C1066" s="2">
        <v>2</v>
      </c>
      <c r="D1066" s="2" t="s">
        <v>67</v>
      </c>
      <c r="E1066" s="2" t="s">
        <v>53</v>
      </c>
      <c r="F1066" s="21">
        <v>-12.01</v>
      </c>
      <c r="G1066" s="21">
        <v>-79.2</v>
      </c>
      <c r="H1066" s="21">
        <v>4393.5</v>
      </c>
    </row>
    <row r="1067" spans="1:8" ht="15.5">
      <c r="A1067" s="21">
        <v>1.35</v>
      </c>
      <c r="B1067" s="21">
        <v>0.13</v>
      </c>
      <c r="C1067" s="2">
        <v>2</v>
      </c>
      <c r="D1067" s="2" t="s">
        <v>68</v>
      </c>
      <c r="E1067" s="2" t="s">
        <v>53</v>
      </c>
      <c r="F1067" s="21">
        <v>-12.01</v>
      </c>
      <c r="G1067" s="21">
        <v>-79.2</v>
      </c>
      <c r="H1067" s="21">
        <v>5040.8</v>
      </c>
    </row>
    <row r="1068" spans="1:8" ht="15.5">
      <c r="A1068" s="21">
        <v>1.3</v>
      </c>
      <c r="B1068" s="23" t="s">
        <v>58</v>
      </c>
      <c r="C1068" s="2">
        <v>2</v>
      </c>
      <c r="D1068" s="2" t="s">
        <v>69</v>
      </c>
      <c r="E1068" s="2" t="s">
        <v>53</v>
      </c>
      <c r="F1068" s="21">
        <v>-12.01</v>
      </c>
      <c r="G1068" s="21">
        <v>-79.2</v>
      </c>
      <c r="H1068" s="21">
        <v>5317</v>
      </c>
    </row>
    <row r="1069" spans="1:8" ht="15.5">
      <c r="A1069" s="24">
        <v>1.29</v>
      </c>
      <c r="B1069" s="24">
        <v>0.18</v>
      </c>
      <c r="C1069" s="2">
        <v>2</v>
      </c>
      <c r="D1069" s="2" t="s">
        <v>70</v>
      </c>
      <c r="E1069" s="2" t="s">
        <v>53</v>
      </c>
      <c r="F1069" s="24">
        <v>-12.01</v>
      </c>
      <c r="G1069" s="24">
        <v>-79.2</v>
      </c>
      <c r="H1069" s="24">
        <v>5500.3</v>
      </c>
    </row>
    <row r="1070" spans="1:8" ht="15.5">
      <c r="A1070" s="21">
        <v>2.46</v>
      </c>
      <c r="B1070" s="21">
        <v>0.14000000000000001</v>
      </c>
      <c r="C1070" s="2">
        <v>2</v>
      </c>
      <c r="D1070" s="2" t="s">
        <v>71</v>
      </c>
      <c r="E1070" s="2" t="s">
        <v>53</v>
      </c>
      <c r="F1070" s="21">
        <v>-12</v>
      </c>
      <c r="G1070" s="21">
        <v>-84</v>
      </c>
      <c r="H1070" s="21">
        <v>19.5</v>
      </c>
    </row>
    <row r="1071" spans="1:8" ht="15.5">
      <c r="A1071" s="21">
        <v>2.34</v>
      </c>
      <c r="B1071" s="21">
        <v>0.24</v>
      </c>
      <c r="C1071" s="2">
        <v>2</v>
      </c>
      <c r="D1071" s="2" t="s">
        <v>72</v>
      </c>
      <c r="E1071" s="2" t="s">
        <v>53</v>
      </c>
      <c r="F1071" s="21">
        <v>-12</v>
      </c>
      <c r="G1071" s="21">
        <v>-84</v>
      </c>
      <c r="H1071" s="21">
        <v>39.5</v>
      </c>
    </row>
    <row r="1072" spans="1:8" ht="15.5">
      <c r="A1072" s="21">
        <v>2.37</v>
      </c>
      <c r="B1072" s="21">
        <v>0.21</v>
      </c>
      <c r="C1072" s="2">
        <v>2</v>
      </c>
      <c r="D1072" s="2" t="s">
        <v>73</v>
      </c>
      <c r="E1072" s="2" t="s">
        <v>53</v>
      </c>
      <c r="F1072" s="21">
        <v>-12</v>
      </c>
      <c r="G1072" s="21">
        <v>-84</v>
      </c>
      <c r="H1072" s="21">
        <v>58.9</v>
      </c>
    </row>
    <row r="1073" spans="1:8" ht="15.5">
      <c r="A1073" s="21">
        <v>1.53</v>
      </c>
      <c r="B1073" s="21">
        <v>0.16</v>
      </c>
      <c r="C1073" s="2">
        <v>2</v>
      </c>
      <c r="D1073" s="2" t="s">
        <v>74</v>
      </c>
      <c r="E1073" s="2" t="s">
        <v>53</v>
      </c>
      <c r="F1073" s="21">
        <v>-12</v>
      </c>
      <c r="G1073" s="21">
        <v>-84</v>
      </c>
      <c r="H1073" s="21">
        <v>251</v>
      </c>
    </row>
    <row r="1074" spans="1:8" ht="15.5">
      <c r="A1074" s="21">
        <v>1.75</v>
      </c>
      <c r="B1074" s="21">
        <v>0.37</v>
      </c>
      <c r="C1074" s="2">
        <v>2</v>
      </c>
      <c r="D1074" s="2" t="s">
        <v>75</v>
      </c>
      <c r="E1074" s="2" t="s">
        <v>53</v>
      </c>
      <c r="F1074" s="21">
        <v>-12</v>
      </c>
      <c r="G1074" s="21">
        <v>-84</v>
      </c>
      <c r="H1074" s="21">
        <v>399.1</v>
      </c>
    </row>
    <row r="1075" spans="1:8" ht="15.5">
      <c r="A1075" s="21">
        <v>1.42</v>
      </c>
      <c r="B1075" s="21">
        <v>0.27</v>
      </c>
      <c r="C1075" s="2">
        <v>2</v>
      </c>
      <c r="D1075" s="2" t="s">
        <v>76</v>
      </c>
      <c r="E1075" s="2" t="s">
        <v>53</v>
      </c>
      <c r="F1075" s="21">
        <v>-12</v>
      </c>
      <c r="G1075" s="21">
        <v>-84</v>
      </c>
      <c r="H1075" s="21">
        <v>1249.4000000000001</v>
      </c>
    </row>
    <row r="1076" spans="1:8" ht="15.5">
      <c r="A1076" s="21">
        <v>1.37</v>
      </c>
      <c r="B1076" s="23" t="s">
        <v>58</v>
      </c>
      <c r="C1076" s="2">
        <v>2</v>
      </c>
      <c r="D1076" s="2" t="s">
        <v>77</v>
      </c>
      <c r="E1076" s="2" t="s">
        <v>53</v>
      </c>
      <c r="F1076" s="21">
        <v>-12</v>
      </c>
      <c r="G1076" s="21">
        <v>-84</v>
      </c>
      <c r="H1076" s="21">
        <v>1749.1</v>
      </c>
    </row>
    <row r="1077" spans="1:8" ht="15.5">
      <c r="A1077" s="21">
        <v>1.43</v>
      </c>
      <c r="B1077" s="21">
        <v>0.21</v>
      </c>
      <c r="C1077" s="2">
        <v>2</v>
      </c>
      <c r="D1077" s="2" t="s">
        <v>78</v>
      </c>
      <c r="E1077" s="2" t="s">
        <v>53</v>
      </c>
      <c r="F1077" s="21">
        <v>-12</v>
      </c>
      <c r="G1077" s="21">
        <v>-84</v>
      </c>
      <c r="H1077" s="21">
        <v>2249.1999999999998</v>
      </c>
    </row>
    <row r="1078" spans="1:8" ht="15.5">
      <c r="A1078" s="21">
        <v>1.27</v>
      </c>
      <c r="B1078" s="21">
        <v>0.13</v>
      </c>
      <c r="C1078" s="2">
        <v>2</v>
      </c>
      <c r="D1078" s="2" t="s">
        <v>79</v>
      </c>
      <c r="E1078" s="2" t="s">
        <v>53</v>
      </c>
      <c r="F1078" s="21">
        <v>-12</v>
      </c>
      <c r="G1078" s="21">
        <v>-84</v>
      </c>
      <c r="H1078" s="21">
        <v>2996</v>
      </c>
    </row>
    <row r="1079" spans="1:8" ht="15.5">
      <c r="A1079" s="21">
        <v>1.18</v>
      </c>
      <c r="B1079" s="21">
        <v>0.08</v>
      </c>
      <c r="C1079" s="2">
        <v>2</v>
      </c>
      <c r="D1079" s="2" t="s">
        <v>80</v>
      </c>
      <c r="E1079" s="2" t="s">
        <v>53</v>
      </c>
      <c r="F1079" s="21">
        <v>-12</v>
      </c>
      <c r="G1079" s="21">
        <v>-84</v>
      </c>
      <c r="H1079" s="21">
        <v>3244.4</v>
      </c>
    </row>
    <row r="1080" spans="1:8" ht="15.5">
      <c r="A1080" s="21">
        <v>1.38</v>
      </c>
      <c r="B1080" s="21">
        <v>0.17</v>
      </c>
      <c r="C1080" s="2">
        <v>2</v>
      </c>
      <c r="D1080" s="2" t="s">
        <v>81</v>
      </c>
      <c r="E1080" s="2" t="s">
        <v>53</v>
      </c>
      <c r="F1080" s="21">
        <v>-12</v>
      </c>
      <c r="G1080" s="21">
        <v>-84</v>
      </c>
      <c r="H1080" s="21">
        <v>3494.3</v>
      </c>
    </row>
    <row r="1081" spans="1:8" ht="15.5">
      <c r="A1081" s="21">
        <v>1.39</v>
      </c>
      <c r="B1081" s="21">
        <v>0.19</v>
      </c>
      <c r="C1081" s="2">
        <v>2</v>
      </c>
      <c r="D1081" s="2" t="s">
        <v>82</v>
      </c>
      <c r="E1081" s="2" t="s">
        <v>53</v>
      </c>
      <c r="F1081" s="21">
        <v>-12</v>
      </c>
      <c r="G1081" s="21">
        <v>-84</v>
      </c>
      <c r="H1081" s="21">
        <v>3746.1</v>
      </c>
    </row>
    <row r="1082" spans="1:8" ht="15.5">
      <c r="A1082" s="21">
        <v>1.38</v>
      </c>
      <c r="B1082" s="21">
        <v>0.12</v>
      </c>
      <c r="C1082" s="2">
        <v>2</v>
      </c>
      <c r="D1082" s="2" t="s">
        <v>83</v>
      </c>
      <c r="E1082" s="2" t="s">
        <v>53</v>
      </c>
      <c r="F1082" s="21">
        <v>-12</v>
      </c>
      <c r="G1082" s="21">
        <v>-84</v>
      </c>
      <c r="H1082" s="21">
        <v>4243.3</v>
      </c>
    </row>
    <row r="1083" spans="1:8" ht="15.5">
      <c r="A1083" s="24">
        <v>1.28</v>
      </c>
      <c r="B1083" s="24">
        <v>0.21</v>
      </c>
      <c r="C1083" s="2">
        <v>2</v>
      </c>
      <c r="D1083" s="2" t="s">
        <v>84</v>
      </c>
      <c r="E1083" s="2" t="s">
        <v>53</v>
      </c>
      <c r="F1083" s="24">
        <v>-12</v>
      </c>
      <c r="G1083" s="24">
        <v>-84</v>
      </c>
      <c r="H1083" s="24">
        <v>4543.2</v>
      </c>
    </row>
    <row r="1084" spans="1:8" ht="15.5">
      <c r="A1084" s="21">
        <v>2.31</v>
      </c>
      <c r="B1084" s="21">
        <v>0.31</v>
      </c>
      <c r="C1084" s="2">
        <v>2</v>
      </c>
      <c r="D1084" s="2" t="s">
        <v>85</v>
      </c>
      <c r="E1084" s="2" t="s">
        <v>53</v>
      </c>
      <c r="F1084" s="21">
        <v>-12</v>
      </c>
      <c r="G1084" s="21">
        <v>-89</v>
      </c>
      <c r="H1084" s="21">
        <v>20.6</v>
      </c>
    </row>
    <row r="1085" spans="1:8" ht="15.5">
      <c r="A1085" s="21">
        <v>2.52</v>
      </c>
      <c r="B1085" s="21">
        <v>0.14000000000000001</v>
      </c>
      <c r="C1085" s="2">
        <v>2</v>
      </c>
      <c r="D1085" s="2" t="s">
        <v>86</v>
      </c>
      <c r="E1085" s="2" t="s">
        <v>53</v>
      </c>
      <c r="F1085" s="21">
        <v>-12</v>
      </c>
      <c r="G1085" s="21">
        <v>-89</v>
      </c>
      <c r="H1085" s="21">
        <v>39.799999999999997</v>
      </c>
    </row>
    <row r="1086" spans="1:8" ht="15.5">
      <c r="A1086" s="21">
        <v>2.36</v>
      </c>
      <c r="B1086" s="21">
        <v>0.24</v>
      </c>
      <c r="C1086" s="2">
        <v>2</v>
      </c>
      <c r="D1086" s="2" t="s">
        <v>87</v>
      </c>
      <c r="E1086" s="2" t="s">
        <v>53</v>
      </c>
      <c r="F1086" s="21">
        <v>-12</v>
      </c>
      <c r="G1086" s="21">
        <v>-89</v>
      </c>
      <c r="H1086" s="21">
        <v>59.4</v>
      </c>
    </row>
    <row r="1087" spans="1:8" ht="15.5">
      <c r="A1087" s="21">
        <v>2.0299999999999998</v>
      </c>
      <c r="B1087" s="21">
        <v>0.1</v>
      </c>
      <c r="C1087" s="2">
        <v>2</v>
      </c>
      <c r="D1087" s="2" t="s">
        <v>88</v>
      </c>
      <c r="E1087" s="2" t="s">
        <v>53</v>
      </c>
      <c r="F1087" s="21">
        <v>-12</v>
      </c>
      <c r="G1087" s="21">
        <v>-89</v>
      </c>
      <c r="H1087" s="21">
        <v>99.4</v>
      </c>
    </row>
    <row r="1088" spans="1:8" ht="15.5">
      <c r="A1088" s="21">
        <v>1.48</v>
      </c>
      <c r="B1088" s="21">
        <v>0.17</v>
      </c>
      <c r="C1088" s="2">
        <v>2</v>
      </c>
      <c r="D1088" s="2" t="s">
        <v>89</v>
      </c>
      <c r="E1088" s="2" t="s">
        <v>53</v>
      </c>
      <c r="F1088" s="21">
        <v>-12</v>
      </c>
      <c r="G1088" s="21">
        <v>-89</v>
      </c>
      <c r="H1088" s="21">
        <v>248.1</v>
      </c>
    </row>
    <row r="1089" spans="1:8" ht="15.5">
      <c r="A1089" s="21">
        <v>1.58</v>
      </c>
      <c r="B1089" s="21">
        <v>0.19</v>
      </c>
      <c r="C1089" s="2">
        <v>2</v>
      </c>
      <c r="D1089" s="2" t="s">
        <v>90</v>
      </c>
      <c r="E1089" s="2" t="s">
        <v>53</v>
      </c>
      <c r="F1089" s="21">
        <v>-12</v>
      </c>
      <c r="G1089" s="21">
        <v>-89</v>
      </c>
      <c r="H1089" s="21">
        <v>397.7</v>
      </c>
    </row>
    <row r="1090" spans="1:8" ht="15.5">
      <c r="A1090" s="21">
        <v>1.51</v>
      </c>
      <c r="B1090" s="23" t="s">
        <v>58</v>
      </c>
      <c r="C1090" s="2">
        <v>2</v>
      </c>
      <c r="D1090" s="2" t="s">
        <v>91</v>
      </c>
      <c r="E1090" s="2" t="s">
        <v>53</v>
      </c>
      <c r="F1090" s="21">
        <v>-12</v>
      </c>
      <c r="G1090" s="21">
        <v>-89</v>
      </c>
      <c r="H1090" s="21">
        <v>993.5</v>
      </c>
    </row>
    <row r="1091" spans="1:8" ht="15.5">
      <c r="A1091" s="21">
        <v>1.47</v>
      </c>
      <c r="B1091" s="21">
        <v>0.14000000000000001</v>
      </c>
      <c r="C1091" s="2">
        <v>2</v>
      </c>
      <c r="D1091" s="2" t="s">
        <v>92</v>
      </c>
      <c r="E1091" s="2" t="s">
        <v>53</v>
      </c>
      <c r="F1091" s="21">
        <v>-12</v>
      </c>
      <c r="G1091" s="21">
        <v>-89</v>
      </c>
      <c r="H1091" s="21">
        <v>1243.0999999999999</v>
      </c>
    </row>
    <row r="1092" spans="1:8" ht="15.5">
      <c r="A1092" s="21">
        <v>1.36</v>
      </c>
      <c r="B1092" s="21">
        <v>0.22</v>
      </c>
      <c r="C1092" s="2">
        <v>2</v>
      </c>
      <c r="D1092" s="2" t="s">
        <v>93</v>
      </c>
      <c r="E1092" s="2" t="s">
        <v>53</v>
      </c>
      <c r="F1092" s="21">
        <v>-12</v>
      </c>
      <c r="G1092" s="21">
        <v>-89</v>
      </c>
      <c r="H1092" s="21">
        <v>1740.5</v>
      </c>
    </row>
    <row r="1093" spans="1:8" ht="15.5">
      <c r="A1093" s="21">
        <v>1.35</v>
      </c>
      <c r="B1093" s="23" t="s">
        <v>58</v>
      </c>
      <c r="C1093" s="2">
        <v>2</v>
      </c>
      <c r="D1093" s="2" t="s">
        <v>94</v>
      </c>
      <c r="E1093" s="2" t="s">
        <v>53</v>
      </c>
      <c r="F1093" s="21">
        <v>-12</v>
      </c>
      <c r="G1093" s="21">
        <v>-89</v>
      </c>
      <c r="H1093" s="21">
        <v>1989.3</v>
      </c>
    </row>
    <row r="1094" spans="1:8" ht="15.5">
      <c r="A1094" s="21">
        <v>1.38</v>
      </c>
      <c r="B1094" s="21">
        <v>0.19</v>
      </c>
      <c r="C1094" s="2">
        <v>2</v>
      </c>
      <c r="D1094" s="2" t="s">
        <v>95</v>
      </c>
      <c r="E1094" s="2" t="s">
        <v>53</v>
      </c>
      <c r="F1094" s="21">
        <v>-12</v>
      </c>
      <c r="G1094" s="21">
        <v>-89</v>
      </c>
      <c r="H1094" s="21">
        <v>2485.1</v>
      </c>
    </row>
    <row r="1095" spans="1:8" ht="15.5">
      <c r="A1095" s="21">
        <v>1.28</v>
      </c>
      <c r="B1095" s="21">
        <v>0.26</v>
      </c>
      <c r="C1095" s="2">
        <v>2</v>
      </c>
      <c r="D1095" s="2" t="s">
        <v>96</v>
      </c>
      <c r="E1095" s="2" t="s">
        <v>53</v>
      </c>
      <c r="F1095" s="21">
        <v>-12</v>
      </c>
      <c r="G1095" s="21">
        <v>-89</v>
      </c>
      <c r="H1095" s="21">
        <v>2981.5</v>
      </c>
    </row>
    <row r="1096" spans="1:8" ht="15.5">
      <c r="A1096" s="21">
        <v>1.23</v>
      </c>
      <c r="B1096" s="23" t="s">
        <v>58</v>
      </c>
      <c r="C1096" s="2">
        <v>2</v>
      </c>
      <c r="D1096" s="2" t="s">
        <v>97</v>
      </c>
      <c r="E1096" s="2" t="s">
        <v>53</v>
      </c>
      <c r="F1096" s="21">
        <v>-12</v>
      </c>
      <c r="G1096" s="21">
        <v>-89</v>
      </c>
      <c r="H1096" s="21">
        <v>3975</v>
      </c>
    </row>
    <row r="1097" spans="1:8" ht="15.5">
      <c r="A1097" s="21">
        <v>1.37</v>
      </c>
      <c r="B1097" s="23" t="s">
        <v>58</v>
      </c>
      <c r="C1097" s="2">
        <v>2</v>
      </c>
      <c r="D1097" s="2" t="s">
        <v>98</v>
      </c>
      <c r="E1097" s="2" t="s">
        <v>53</v>
      </c>
      <c r="F1097" s="21">
        <v>-12.0002</v>
      </c>
      <c r="G1097" s="21">
        <v>-89.001099999999994</v>
      </c>
      <c r="H1097" s="21">
        <v>4024.5</v>
      </c>
    </row>
    <row r="1098" spans="1:8" ht="15.5">
      <c r="A1098" s="24">
        <v>1.45</v>
      </c>
      <c r="B1098" s="24">
        <v>0.01</v>
      </c>
      <c r="C1098" s="2">
        <v>2</v>
      </c>
      <c r="D1098" s="2" t="s">
        <v>99</v>
      </c>
      <c r="E1098" s="2" t="s">
        <v>53</v>
      </c>
      <c r="F1098" s="24">
        <v>-12</v>
      </c>
      <c r="G1098" s="24">
        <v>-89</v>
      </c>
      <c r="H1098" s="24">
        <v>4085</v>
      </c>
    </row>
    <row r="1099" spans="1:8" ht="15.5">
      <c r="A1099" s="21">
        <v>2.65</v>
      </c>
      <c r="B1099" s="21">
        <v>0.32</v>
      </c>
      <c r="C1099" s="2">
        <v>2</v>
      </c>
      <c r="D1099" s="2" t="s">
        <v>100</v>
      </c>
      <c r="E1099" s="2" t="s">
        <v>53</v>
      </c>
      <c r="F1099" s="21">
        <v>-12</v>
      </c>
      <c r="G1099" s="21">
        <v>-94</v>
      </c>
      <c r="H1099" s="21">
        <v>39.799999999999997</v>
      </c>
    </row>
    <row r="1100" spans="1:8" ht="15.5">
      <c r="A1100" s="21">
        <v>2.16</v>
      </c>
      <c r="B1100" s="21">
        <v>0.22</v>
      </c>
      <c r="C1100" s="2">
        <v>2</v>
      </c>
      <c r="D1100" s="2" t="s">
        <v>101</v>
      </c>
      <c r="E1100" s="2" t="s">
        <v>53</v>
      </c>
      <c r="F1100" s="21">
        <v>-12</v>
      </c>
      <c r="G1100" s="21">
        <v>-94</v>
      </c>
      <c r="H1100" s="21">
        <v>110.9</v>
      </c>
    </row>
    <row r="1101" spans="1:8" ht="15.5">
      <c r="A1101" s="21">
        <v>1.84</v>
      </c>
      <c r="B1101" s="21">
        <v>0.11</v>
      </c>
      <c r="C1101" s="2">
        <v>2</v>
      </c>
      <c r="D1101" s="2" t="s">
        <v>102</v>
      </c>
      <c r="E1101" s="2" t="s">
        <v>53</v>
      </c>
      <c r="F1101" s="21">
        <v>-12</v>
      </c>
      <c r="G1101" s="21">
        <v>-94</v>
      </c>
      <c r="H1101" s="21">
        <v>130.1</v>
      </c>
    </row>
    <row r="1102" spans="1:8" ht="15.5">
      <c r="A1102" s="21">
        <v>1.5</v>
      </c>
      <c r="B1102" s="21">
        <v>0.04</v>
      </c>
      <c r="C1102" s="2">
        <v>2</v>
      </c>
      <c r="D1102" s="2" t="s">
        <v>103</v>
      </c>
      <c r="E1102" s="2" t="s">
        <v>53</v>
      </c>
      <c r="F1102" s="21">
        <v>-12</v>
      </c>
      <c r="G1102" s="21">
        <v>-94</v>
      </c>
      <c r="H1102" s="21">
        <v>259.39999999999998</v>
      </c>
    </row>
    <row r="1103" spans="1:8" ht="15.5">
      <c r="A1103" s="21">
        <v>1.65</v>
      </c>
      <c r="B1103" s="21">
        <v>0.25</v>
      </c>
      <c r="C1103" s="2">
        <v>2</v>
      </c>
      <c r="D1103" s="2" t="s">
        <v>104</v>
      </c>
      <c r="E1103" s="2" t="s">
        <v>53</v>
      </c>
      <c r="F1103" s="21">
        <v>-12</v>
      </c>
      <c r="G1103" s="21">
        <v>-94</v>
      </c>
      <c r="H1103" s="21">
        <v>399.9</v>
      </c>
    </row>
    <row r="1104" spans="1:8" ht="15.5">
      <c r="A1104" s="21">
        <v>1.35</v>
      </c>
      <c r="B1104" s="21">
        <v>7.0000000000000007E-2</v>
      </c>
      <c r="C1104" s="2">
        <v>2</v>
      </c>
      <c r="D1104" s="2" t="s">
        <v>105</v>
      </c>
      <c r="E1104" s="2" t="s">
        <v>53</v>
      </c>
      <c r="F1104" s="21">
        <v>-12</v>
      </c>
      <c r="G1104" s="21">
        <v>-94</v>
      </c>
      <c r="H1104" s="21">
        <v>699.3</v>
      </c>
    </row>
    <row r="1105" spans="1:8" ht="15.5">
      <c r="A1105" s="21">
        <v>1.39</v>
      </c>
      <c r="B1105" s="21">
        <v>0.11</v>
      </c>
      <c r="C1105" s="2">
        <v>2</v>
      </c>
      <c r="D1105" s="2" t="s">
        <v>106</v>
      </c>
      <c r="E1105" s="2" t="s">
        <v>53</v>
      </c>
      <c r="F1105" s="21">
        <v>-12</v>
      </c>
      <c r="G1105" s="21">
        <v>-94</v>
      </c>
      <c r="H1105" s="21">
        <v>899.3</v>
      </c>
    </row>
    <row r="1106" spans="1:8" ht="15.5">
      <c r="A1106" s="21">
        <v>1.43</v>
      </c>
      <c r="B1106" s="21">
        <v>0.09</v>
      </c>
      <c r="C1106" s="2">
        <v>2</v>
      </c>
      <c r="D1106" s="2" t="s">
        <v>107</v>
      </c>
      <c r="E1106" s="2" t="s">
        <v>53</v>
      </c>
      <c r="F1106" s="21">
        <v>-12</v>
      </c>
      <c r="G1106" s="21">
        <v>-94</v>
      </c>
      <c r="H1106" s="21">
        <v>1249.4000000000001</v>
      </c>
    </row>
    <row r="1107" spans="1:8" ht="15.5">
      <c r="A1107" s="21">
        <v>1.37</v>
      </c>
      <c r="B1107" s="23" t="s">
        <v>58</v>
      </c>
      <c r="C1107" s="2">
        <v>2</v>
      </c>
      <c r="D1107" s="2" t="s">
        <v>108</v>
      </c>
      <c r="E1107" s="2" t="s">
        <v>53</v>
      </c>
      <c r="F1107" s="21">
        <v>-12</v>
      </c>
      <c r="G1107" s="21">
        <v>-94</v>
      </c>
      <c r="H1107" s="21">
        <v>1751.1</v>
      </c>
    </row>
    <row r="1108" spans="1:8" ht="15.5">
      <c r="A1108" s="21">
        <v>1.3</v>
      </c>
      <c r="B1108" s="23" t="s">
        <v>58</v>
      </c>
      <c r="C1108" s="2">
        <v>2</v>
      </c>
      <c r="D1108" s="2" t="s">
        <v>109</v>
      </c>
      <c r="E1108" s="2" t="s">
        <v>53</v>
      </c>
      <c r="F1108" s="21">
        <v>-12</v>
      </c>
      <c r="G1108" s="21">
        <v>-94</v>
      </c>
      <c r="H1108" s="21">
        <v>2247.3000000000002</v>
      </c>
    </row>
    <row r="1109" spans="1:8" ht="15.5">
      <c r="A1109" s="21">
        <v>1.33</v>
      </c>
      <c r="B1109" s="21">
        <v>0.04</v>
      </c>
      <c r="C1109" s="2">
        <v>2</v>
      </c>
      <c r="D1109" s="2" t="s">
        <v>110</v>
      </c>
      <c r="E1109" s="2" t="s">
        <v>53</v>
      </c>
      <c r="F1109" s="21">
        <v>-12</v>
      </c>
      <c r="G1109" s="21">
        <v>-94</v>
      </c>
      <c r="H1109" s="21">
        <v>2497.1</v>
      </c>
    </row>
    <row r="1110" spans="1:8" ht="15.5">
      <c r="A1110" s="21">
        <v>1.24</v>
      </c>
      <c r="B1110" s="21">
        <v>0.14000000000000001</v>
      </c>
      <c r="C1110" s="2">
        <v>2</v>
      </c>
      <c r="D1110" s="2" t="s">
        <v>111</v>
      </c>
      <c r="E1110" s="2" t="s">
        <v>53</v>
      </c>
      <c r="F1110" s="21">
        <v>-12</v>
      </c>
      <c r="G1110" s="21">
        <v>-94</v>
      </c>
      <c r="H1110" s="21">
        <v>2747.1</v>
      </c>
    </row>
    <row r="1111" spans="1:8" ht="15.5">
      <c r="A1111" s="21">
        <v>1.29</v>
      </c>
      <c r="B1111" s="21">
        <v>0.08</v>
      </c>
      <c r="C1111" s="2">
        <v>2</v>
      </c>
      <c r="D1111" s="2" t="s">
        <v>112</v>
      </c>
      <c r="E1111" s="2" t="s">
        <v>53</v>
      </c>
      <c r="F1111" s="21">
        <v>-12</v>
      </c>
      <c r="G1111" s="21">
        <v>-94</v>
      </c>
      <c r="H1111" s="21">
        <v>2996.2</v>
      </c>
    </row>
    <row r="1112" spans="1:8" ht="15.5">
      <c r="A1112" s="21">
        <v>1.29</v>
      </c>
      <c r="B1112" s="21">
        <v>0.2</v>
      </c>
      <c r="C1112" s="2">
        <v>2</v>
      </c>
      <c r="D1112" s="2" t="s">
        <v>113</v>
      </c>
      <c r="E1112" s="2" t="s">
        <v>53</v>
      </c>
      <c r="F1112" s="21">
        <v>-12</v>
      </c>
      <c r="G1112" s="21">
        <v>-94</v>
      </c>
      <c r="H1112" s="21">
        <v>3495.8</v>
      </c>
    </row>
    <row r="1113" spans="1:8" ht="15.5">
      <c r="A1113" s="21">
        <v>1.28</v>
      </c>
      <c r="B1113" s="21">
        <v>0.14000000000000001</v>
      </c>
      <c r="C1113" s="2">
        <v>2</v>
      </c>
      <c r="D1113" s="2" t="s">
        <v>114</v>
      </c>
      <c r="E1113" s="2" t="s">
        <v>53</v>
      </c>
      <c r="F1113" s="21">
        <v>-12</v>
      </c>
      <c r="G1113" s="21">
        <v>-94</v>
      </c>
      <c r="H1113" s="21">
        <v>3620.5</v>
      </c>
    </row>
    <row r="1114" spans="1:8" ht="15.5">
      <c r="A1114" s="24">
        <v>1.69</v>
      </c>
      <c r="B1114" s="25" t="s">
        <v>58</v>
      </c>
      <c r="C1114" s="2">
        <v>2</v>
      </c>
      <c r="D1114" s="2" t="s">
        <v>115</v>
      </c>
      <c r="E1114" s="2" t="s">
        <v>53</v>
      </c>
      <c r="F1114" s="24">
        <v>-12</v>
      </c>
      <c r="G1114" s="24">
        <v>-94</v>
      </c>
      <c r="H1114" s="24">
        <v>3639.3</v>
      </c>
    </row>
    <row r="1115" spans="1:8" ht="15.5">
      <c r="A1115" s="21">
        <v>3.41</v>
      </c>
      <c r="B1115" s="21">
        <v>0.02</v>
      </c>
      <c r="C1115" s="2">
        <v>2</v>
      </c>
      <c r="D1115" s="2" t="s">
        <v>116</v>
      </c>
      <c r="E1115" s="2" t="s">
        <v>53</v>
      </c>
      <c r="F1115" s="21">
        <v>-16</v>
      </c>
      <c r="G1115" s="21">
        <v>-104</v>
      </c>
      <c r="H1115" s="21">
        <v>50.4</v>
      </c>
    </row>
    <row r="1116" spans="1:8" ht="15.5">
      <c r="A1116" s="21">
        <v>3.31</v>
      </c>
      <c r="B1116" s="21">
        <v>0.19</v>
      </c>
      <c r="C1116" s="2">
        <v>2</v>
      </c>
      <c r="D1116" s="2" t="s">
        <v>117</v>
      </c>
      <c r="E1116" s="2" t="s">
        <v>53</v>
      </c>
      <c r="F1116" s="21">
        <v>-16</v>
      </c>
      <c r="G1116" s="21">
        <v>-104</v>
      </c>
      <c r="H1116" s="21">
        <v>104.6</v>
      </c>
    </row>
    <row r="1117" spans="1:8" ht="15.5">
      <c r="A1117" s="21">
        <v>2.98</v>
      </c>
      <c r="B1117" s="21">
        <v>0.18</v>
      </c>
      <c r="C1117" s="2">
        <v>2</v>
      </c>
      <c r="D1117" s="2" t="s">
        <v>118</v>
      </c>
      <c r="E1117" s="2" t="s">
        <v>53</v>
      </c>
      <c r="F1117" s="21">
        <v>-16</v>
      </c>
      <c r="G1117" s="21">
        <v>-104</v>
      </c>
      <c r="H1117" s="21">
        <v>183.9</v>
      </c>
    </row>
    <row r="1118" spans="1:8" ht="15.5">
      <c r="A1118" s="21">
        <v>1.86</v>
      </c>
      <c r="B1118" s="21">
        <v>0.24</v>
      </c>
      <c r="C1118" s="2">
        <v>2</v>
      </c>
      <c r="D1118" s="2" t="s">
        <v>119</v>
      </c>
      <c r="E1118" s="2" t="s">
        <v>53</v>
      </c>
      <c r="F1118" s="21">
        <v>-16</v>
      </c>
      <c r="G1118" s="21">
        <v>-104</v>
      </c>
      <c r="H1118" s="21">
        <v>275.2</v>
      </c>
    </row>
    <row r="1119" spans="1:8" ht="15.5">
      <c r="A1119" s="21">
        <v>1.58</v>
      </c>
      <c r="B1119" s="21">
        <v>0.14000000000000001</v>
      </c>
      <c r="C1119" s="2">
        <v>2</v>
      </c>
      <c r="D1119" s="2" t="s">
        <v>120</v>
      </c>
      <c r="E1119" s="2" t="s">
        <v>53</v>
      </c>
      <c r="F1119" s="21">
        <v>-16</v>
      </c>
      <c r="G1119" s="21">
        <v>-104</v>
      </c>
      <c r="H1119" s="21">
        <v>408.8</v>
      </c>
    </row>
    <row r="1120" spans="1:8" ht="15.5">
      <c r="A1120" s="21">
        <v>1.39</v>
      </c>
      <c r="B1120" s="21">
        <v>0.14000000000000001</v>
      </c>
      <c r="C1120" s="2">
        <v>2</v>
      </c>
      <c r="D1120" s="2" t="s">
        <v>121</v>
      </c>
      <c r="E1120" s="2" t="s">
        <v>53</v>
      </c>
      <c r="F1120" s="21">
        <v>-16</v>
      </c>
      <c r="G1120" s="21">
        <v>-104</v>
      </c>
      <c r="H1120" s="21">
        <v>1249.5999999999999</v>
      </c>
    </row>
    <row r="1121" spans="1:8" ht="15.5">
      <c r="A1121" s="21">
        <v>1.38</v>
      </c>
      <c r="B1121" s="21">
        <v>0.16</v>
      </c>
      <c r="C1121" s="2">
        <v>2</v>
      </c>
      <c r="D1121" s="2" t="s">
        <v>122</v>
      </c>
      <c r="E1121" s="2" t="s">
        <v>53</v>
      </c>
      <c r="F1121" s="21">
        <v>-16</v>
      </c>
      <c r="G1121" s="21">
        <v>-104</v>
      </c>
      <c r="H1121" s="21">
        <v>1747.5</v>
      </c>
    </row>
    <row r="1122" spans="1:8" ht="15.5">
      <c r="A1122" s="21">
        <v>1.28</v>
      </c>
      <c r="B1122" s="21">
        <v>0.2</v>
      </c>
      <c r="C1122" s="2">
        <v>2</v>
      </c>
      <c r="D1122" s="2" t="s">
        <v>123</v>
      </c>
      <c r="E1122" s="2" t="s">
        <v>53</v>
      </c>
      <c r="F1122" s="21">
        <v>-16</v>
      </c>
      <c r="G1122" s="21">
        <v>-104</v>
      </c>
      <c r="H1122" s="21">
        <v>2198.9</v>
      </c>
    </row>
    <row r="1123" spans="1:8" ht="15.5">
      <c r="A1123" s="21">
        <v>1.32</v>
      </c>
      <c r="B1123" s="21">
        <v>0.03</v>
      </c>
      <c r="C1123" s="2">
        <v>2</v>
      </c>
      <c r="D1123" s="2" t="s">
        <v>124</v>
      </c>
      <c r="E1123" s="2" t="s">
        <v>53</v>
      </c>
      <c r="F1123" s="21">
        <v>-16</v>
      </c>
      <c r="G1123" s="21">
        <v>-104</v>
      </c>
      <c r="H1123" s="21">
        <v>2398.3000000000002</v>
      </c>
    </row>
    <row r="1124" spans="1:8" ht="15.5">
      <c r="A1124" s="21">
        <v>1.29</v>
      </c>
      <c r="B1124" s="21">
        <v>0.22</v>
      </c>
      <c r="C1124" s="2">
        <v>2</v>
      </c>
      <c r="D1124" s="2" t="s">
        <v>125</v>
      </c>
      <c r="E1124" s="2" t="s">
        <v>53</v>
      </c>
      <c r="F1124" s="21">
        <v>-16</v>
      </c>
      <c r="G1124" s="21">
        <v>-104</v>
      </c>
      <c r="H1124" s="21">
        <v>2795.4</v>
      </c>
    </row>
    <row r="1125" spans="1:8" ht="15.5">
      <c r="A1125" s="21">
        <v>1.35</v>
      </c>
      <c r="B1125" s="21">
        <v>0.32</v>
      </c>
      <c r="C1125" s="2">
        <v>2</v>
      </c>
      <c r="D1125" s="2" t="s">
        <v>126</v>
      </c>
      <c r="E1125" s="2" t="s">
        <v>53</v>
      </c>
      <c r="F1125" s="21">
        <v>-16</v>
      </c>
      <c r="G1125" s="21">
        <v>-104</v>
      </c>
      <c r="H1125" s="21">
        <v>3246.6</v>
      </c>
    </row>
    <row r="1126" spans="1:8" ht="15.5">
      <c r="A1126" s="21">
        <v>1.33</v>
      </c>
      <c r="B1126" s="21">
        <v>0.23</v>
      </c>
      <c r="C1126" s="2">
        <v>2</v>
      </c>
      <c r="D1126" s="2" t="s">
        <v>127</v>
      </c>
      <c r="E1126" s="2" t="s">
        <v>53</v>
      </c>
      <c r="F1126" s="21">
        <v>-16</v>
      </c>
      <c r="G1126" s="21">
        <v>-104</v>
      </c>
      <c r="H1126" s="21">
        <v>3744.8</v>
      </c>
    </row>
    <row r="1127" spans="1:8" ht="15.5">
      <c r="A1127" s="21">
        <v>1.32</v>
      </c>
      <c r="B1127" s="21">
        <v>0.19</v>
      </c>
      <c r="C1127" s="2">
        <v>2</v>
      </c>
      <c r="D1127" s="2" t="s">
        <v>128</v>
      </c>
      <c r="E1127" s="2" t="s">
        <v>53</v>
      </c>
      <c r="F1127" s="21">
        <v>-16</v>
      </c>
      <c r="G1127" s="21">
        <v>-104</v>
      </c>
      <c r="H1127" s="21">
        <v>3894.8</v>
      </c>
    </row>
    <row r="1128" spans="1:8" ht="15.5">
      <c r="A1128" s="24">
        <v>1.29</v>
      </c>
      <c r="B1128" s="24">
        <v>0.31</v>
      </c>
      <c r="C1128" s="2">
        <v>2</v>
      </c>
      <c r="D1128" s="2" t="s">
        <v>129</v>
      </c>
      <c r="E1128" s="2" t="s">
        <v>53</v>
      </c>
      <c r="F1128" s="24">
        <v>-16</v>
      </c>
      <c r="G1128" s="24">
        <v>-104</v>
      </c>
      <c r="H1128" s="24">
        <v>3919.4</v>
      </c>
    </row>
    <row r="1129" spans="1:8" ht="15.5">
      <c r="A1129" s="21">
        <v>3.09</v>
      </c>
      <c r="B1129" s="21">
        <v>0.24</v>
      </c>
      <c r="C1129" s="2">
        <v>2</v>
      </c>
      <c r="D1129" s="2" t="s">
        <v>130</v>
      </c>
      <c r="E1129" s="2" t="s">
        <v>53</v>
      </c>
      <c r="F1129" s="21">
        <v>-14.98</v>
      </c>
      <c r="G1129" s="21">
        <v>-112.75</v>
      </c>
      <c r="H1129" s="21">
        <v>19.7</v>
      </c>
    </row>
    <row r="1130" spans="1:8" ht="15.5">
      <c r="A1130" s="21">
        <v>3.51</v>
      </c>
      <c r="B1130" s="21">
        <v>7.0000000000000007E-2</v>
      </c>
      <c r="C1130" s="2">
        <v>2</v>
      </c>
      <c r="D1130" s="2" t="s">
        <v>131</v>
      </c>
      <c r="E1130" s="2" t="s">
        <v>53</v>
      </c>
      <c r="F1130" s="21">
        <v>-14.98</v>
      </c>
      <c r="G1130" s="21">
        <v>-112.75</v>
      </c>
      <c r="H1130" s="21">
        <v>95.4</v>
      </c>
    </row>
    <row r="1131" spans="1:8" ht="15.5">
      <c r="A1131" s="21">
        <v>3.16</v>
      </c>
      <c r="B1131" s="21">
        <v>0.14000000000000001</v>
      </c>
      <c r="C1131" s="2">
        <v>2</v>
      </c>
      <c r="D1131" s="2" t="s">
        <v>132</v>
      </c>
      <c r="E1131" s="2" t="s">
        <v>53</v>
      </c>
      <c r="F1131" s="21">
        <v>-14.98</v>
      </c>
      <c r="G1131" s="21">
        <v>-112.75</v>
      </c>
      <c r="H1131" s="21">
        <v>201.8</v>
      </c>
    </row>
    <row r="1132" spans="1:8" ht="15.5">
      <c r="A1132" s="21">
        <v>1.58</v>
      </c>
      <c r="B1132" s="21">
        <v>0.39</v>
      </c>
      <c r="C1132" s="2">
        <v>2</v>
      </c>
      <c r="D1132" s="2" t="s">
        <v>133</v>
      </c>
      <c r="E1132" s="2" t="s">
        <v>53</v>
      </c>
      <c r="F1132" s="21">
        <v>-14.98</v>
      </c>
      <c r="G1132" s="21">
        <v>-112.75</v>
      </c>
      <c r="H1132" s="21">
        <v>303.39999999999998</v>
      </c>
    </row>
    <row r="1133" spans="1:8" ht="15.5">
      <c r="A1133" s="21">
        <v>1.65</v>
      </c>
      <c r="B1133" s="21">
        <v>0.34</v>
      </c>
      <c r="C1133" s="2">
        <v>2</v>
      </c>
      <c r="D1133" s="2" t="s">
        <v>134</v>
      </c>
      <c r="E1133" s="2" t="s">
        <v>53</v>
      </c>
      <c r="F1133" s="21">
        <v>-14.98</v>
      </c>
      <c r="G1133" s="21">
        <v>-112.75</v>
      </c>
      <c r="H1133" s="21">
        <v>396.7</v>
      </c>
    </row>
    <row r="1134" spans="1:8" ht="15.5">
      <c r="A1134" s="21">
        <v>1.69</v>
      </c>
      <c r="B1134" s="21">
        <v>0.28999999999999998</v>
      </c>
      <c r="C1134" s="2">
        <v>2</v>
      </c>
      <c r="D1134" s="2" t="s">
        <v>135</v>
      </c>
      <c r="E1134" s="2" t="s">
        <v>53</v>
      </c>
      <c r="F1134" s="21">
        <v>-14.98</v>
      </c>
      <c r="G1134" s="21">
        <v>-112.75</v>
      </c>
      <c r="H1134" s="21">
        <v>795.4</v>
      </c>
    </row>
    <row r="1135" spans="1:8" ht="15.5">
      <c r="A1135" s="21">
        <v>1.33</v>
      </c>
      <c r="B1135" s="21">
        <v>0.24</v>
      </c>
      <c r="C1135" s="2">
        <v>2</v>
      </c>
      <c r="D1135" s="2" t="s">
        <v>136</v>
      </c>
      <c r="E1135" s="2" t="s">
        <v>53</v>
      </c>
      <c r="F1135" s="21">
        <v>-14.983499999999999</v>
      </c>
      <c r="G1135" s="21">
        <v>-112.7504</v>
      </c>
      <c r="H1135" s="21">
        <v>1193.9000000000001</v>
      </c>
    </row>
    <row r="1136" spans="1:8" ht="15.5">
      <c r="A1136" s="21">
        <v>1.38</v>
      </c>
      <c r="B1136" s="21">
        <v>0.13</v>
      </c>
      <c r="C1136" s="2">
        <v>2</v>
      </c>
      <c r="D1136" s="2" t="s">
        <v>137</v>
      </c>
      <c r="E1136" s="2" t="s">
        <v>53</v>
      </c>
      <c r="F1136" s="21">
        <v>-14.98</v>
      </c>
      <c r="G1136" s="21">
        <v>-112.75</v>
      </c>
      <c r="H1136" s="21">
        <v>1193.5</v>
      </c>
    </row>
    <row r="1137" spans="1:8" ht="15.5">
      <c r="A1137" s="21">
        <v>1.23</v>
      </c>
      <c r="B1137" s="23" t="s">
        <v>58</v>
      </c>
      <c r="C1137" s="2">
        <v>2</v>
      </c>
      <c r="D1137" s="2" t="s">
        <v>138</v>
      </c>
      <c r="E1137" s="2" t="s">
        <v>53</v>
      </c>
      <c r="F1137" s="21">
        <v>-14.98</v>
      </c>
      <c r="G1137" s="21">
        <v>-112.75</v>
      </c>
      <c r="H1137" s="21">
        <v>2186.1</v>
      </c>
    </row>
    <row r="1138" spans="1:8" ht="15.5">
      <c r="A1138" s="21">
        <v>1.56</v>
      </c>
      <c r="B1138" s="21">
        <v>0.08</v>
      </c>
      <c r="C1138" s="2">
        <v>2</v>
      </c>
      <c r="D1138" s="2" t="s">
        <v>139</v>
      </c>
      <c r="E1138" s="2" t="s">
        <v>53</v>
      </c>
      <c r="F1138" s="21">
        <v>-14.98</v>
      </c>
      <c r="G1138" s="21">
        <v>-112.75</v>
      </c>
      <c r="H1138" s="21">
        <v>2211.3000000000002</v>
      </c>
    </row>
    <row r="1139" spans="1:8" ht="15.5">
      <c r="A1139" s="21">
        <v>1.38</v>
      </c>
      <c r="B1139" s="21">
        <v>0.01</v>
      </c>
      <c r="C1139" s="2">
        <v>2</v>
      </c>
      <c r="D1139" s="2" t="s">
        <v>140</v>
      </c>
      <c r="E1139" s="2" t="s">
        <v>53</v>
      </c>
      <c r="F1139" s="21">
        <v>-14.98</v>
      </c>
      <c r="G1139" s="21">
        <v>-112.75</v>
      </c>
      <c r="H1139" s="21">
        <v>2311.6999999999998</v>
      </c>
    </row>
    <row r="1140" spans="1:8" ht="15.5">
      <c r="A1140" s="21">
        <v>1.31</v>
      </c>
      <c r="B1140" s="21">
        <v>7.0000000000000007E-2</v>
      </c>
      <c r="C1140" s="2">
        <v>2</v>
      </c>
      <c r="D1140" s="2" t="s">
        <v>141</v>
      </c>
      <c r="E1140" s="2" t="s">
        <v>53</v>
      </c>
      <c r="F1140" s="21">
        <v>-14.98</v>
      </c>
      <c r="G1140" s="21">
        <v>-112.75</v>
      </c>
      <c r="H1140" s="21">
        <v>2346.1999999999998</v>
      </c>
    </row>
    <row r="1141" spans="1:8" ht="15.5">
      <c r="A1141" s="21">
        <v>1.3</v>
      </c>
      <c r="B1141" s="21">
        <v>0.11</v>
      </c>
      <c r="C1141" s="2">
        <v>2</v>
      </c>
      <c r="D1141" s="2" t="s">
        <v>142</v>
      </c>
      <c r="E1141" s="2" t="s">
        <v>53</v>
      </c>
      <c r="F1141" s="21">
        <v>-14.98</v>
      </c>
      <c r="G1141" s="21">
        <v>-112.75</v>
      </c>
      <c r="H1141" s="21">
        <v>2421.6</v>
      </c>
    </row>
    <row r="1142" spans="1:8" ht="15.5">
      <c r="A1142" s="21">
        <v>1.36</v>
      </c>
      <c r="B1142" s="21">
        <v>0.18</v>
      </c>
      <c r="C1142" s="2">
        <v>2</v>
      </c>
      <c r="D1142" s="2" t="s">
        <v>143</v>
      </c>
      <c r="E1142" s="2" t="s">
        <v>53</v>
      </c>
      <c r="F1142" s="21">
        <v>-14.98</v>
      </c>
      <c r="G1142" s="21">
        <v>-112.75</v>
      </c>
      <c r="H1142" s="21">
        <v>2469.8000000000002</v>
      </c>
    </row>
    <row r="1143" spans="1:8" ht="15.5">
      <c r="A1143" s="21">
        <v>1.26</v>
      </c>
      <c r="B1143" s="21">
        <v>0.08</v>
      </c>
      <c r="C1143" s="2">
        <v>2</v>
      </c>
      <c r="D1143" s="2" t="s">
        <v>144</v>
      </c>
      <c r="E1143" s="2" t="s">
        <v>53</v>
      </c>
      <c r="F1143" s="21">
        <v>-14.98</v>
      </c>
      <c r="G1143" s="21">
        <v>-112.75</v>
      </c>
      <c r="H1143" s="21">
        <v>2521</v>
      </c>
    </row>
    <row r="1144" spans="1:8" ht="15.5">
      <c r="A1144" s="24">
        <v>1.34</v>
      </c>
      <c r="B1144" s="24">
        <v>7.0000000000000007E-2</v>
      </c>
      <c r="C1144" s="2">
        <v>2</v>
      </c>
      <c r="D1144" s="2" t="s">
        <v>145</v>
      </c>
      <c r="E1144" s="2" t="s">
        <v>53</v>
      </c>
      <c r="F1144" s="24">
        <v>-14.98</v>
      </c>
      <c r="G1144" s="24">
        <v>-112.75</v>
      </c>
      <c r="H1144" s="24">
        <v>2620</v>
      </c>
    </row>
    <row r="1145" spans="1:8" ht="15.5">
      <c r="A1145" s="21">
        <v>3.5</v>
      </c>
      <c r="B1145" s="21">
        <v>0.2</v>
      </c>
      <c r="C1145" s="2">
        <v>2</v>
      </c>
      <c r="D1145" s="2" t="s">
        <v>146</v>
      </c>
      <c r="E1145" s="2" t="s">
        <v>53</v>
      </c>
      <c r="F1145" s="21">
        <v>-14</v>
      </c>
      <c r="G1145" s="21">
        <v>-120</v>
      </c>
      <c r="H1145" s="21">
        <v>50.1</v>
      </c>
    </row>
    <row r="1146" spans="1:8" ht="15.5">
      <c r="A1146" s="21">
        <v>2.93</v>
      </c>
      <c r="B1146" s="21">
        <v>0.25</v>
      </c>
      <c r="C1146" s="2">
        <v>2</v>
      </c>
      <c r="D1146" s="2" t="s">
        <v>147</v>
      </c>
      <c r="E1146" s="2" t="s">
        <v>53</v>
      </c>
      <c r="F1146" s="21">
        <v>-14</v>
      </c>
      <c r="G1146" s="21">
        <v>-120</v>
      </c>
      <c r="H1146" s="21">
        <v>227.6</v>
      </c>
    </row>
    <row r="1147" spans="1:8" ht="15.5">
      <c r="A1147" s="21">
        <v>1.75</v>
      </c>
      <c r="B1147" s="21">
        <v>0.36</v>
      </c>
      <c r="C1147" s="2">
        <v>2</v>
      </c>
      <c r="D1147" s="2" t="s">
        <v>148</v>
      </c>
      <c r="E1147" s="2" t="s">
        <v>53</v>
      </c>
      <c r="F1147" s="21">
        <v>-14</v>
      </c>
      <c r="G1147" s="21">
        <v>-120</v>
      </c>
      <c r="H1147" s="21">
        <v>347.8</v>
      </c>
    </row>
    <row r="1148" spans="1:8" ht="15.5">
      <c r="A1148" s="21">
        <v>1.43</v>
      </c>
      <c r="B1148" s="21">
        <v>0.3</v>
      </c>
      <c r="C1148" s="2">
        <v>2</v>
      </c>
      <c r="D1148" s="2" t="s">
        <v>149</v>
      </c>
      <c r="E1148" s="2" t="s">
        <v>53</v>
      </c>
      <c r="F1148" s="21">
        <v>-14</v>
      </c>
      <c r="G1148" s="21">
        <v>-120</v>
      </c>
      <c r="H1148" s="21">
        <v>745.8</v>
      </c>
    </row>
    <row r="1149" spans="1:8" ht="15.5">
      <c r="A1149" s="21">
        <v>1.56</v>
      </c>
      <c r="B1149" s="23" t="s">
        <v>58</v>
      </c>
      <c r="C1149" s="2">
        <v>2</v>
      </c>
      <c r="D1149" s="2" t="s">
        <v>150</v>
      </c>
      <c r="E1149" s="2" t="s">
        <v>53</v>
      </c>
      <c r="F1149" s="21">
        <v>-14</v>
      </c>
      <c r="G1149" s="21">
        <v>-120</v>
      </c>
      <c r="H1149" s="21">
        <v>994.7</v>
      </c>
    </row>
    <row r="1150" spans="1:8" ht="15.5">
      <c r="A1150" s="21">
        <v>1.52</v>
      </c>
      <c r="B1150" s="23" t="s">
        <v>58</v>
      </c>
      <c r="C1150" s="2">
        <v>2</v>
      </c>
      <c r="D1150" s="2" t="s">
        <v>151</v>
      </c>
      <c r="E1150" s="2" t="s">
        <v>53</v>
      </c>
      <c r="F1150" s="21">
        <v>-14</v>
      </c>
      <c r="G1150" s="21">
        <v>-120</v>
      </c>
      <c r="H1150" s="21">
        <v>992.7</v>
      </c>
    </row>
    <row r="1151" spans="1:8" ht="15.5">
      <c r="A1151" s="21">
        <v>1.5</v>
      </c>
      <c r="B1151" s="21">
        <v>0.18</v>
      </c>
      <c r="C1151" s="2">
        <v>2</v>
      </c>
      <c r="D1151" s="2" t="s">
        <v>152</v>
      </c>
      <c r="E1151" s="2" t="s">
        <v>53</v>
      </c>
      <c r="F1151" s="21">
        <v>-14</v>
      </c>
      <c r="G1151" s="21">
        <v>-120</v>
      </c>
      <c r="H1151" s="21">
        <v>1242.9000000000001</v>
      </c>
    </row>
    <row r="1152" spans="1:8" ht="15.5">
      <c r="A1152" s="21">
        <v>1.37</v>
      </c>
      <c r="B1152" s="21">
        <v>0.03</v>
      </c>
      <c r="C1152" s="2">
        <v>2</v>
      </c>
      <c r="D1152" s="2" t="s">
        <v>153</v>
      </c>
      <c r="E1152" s="2" t="s">
        <v>53</v>
      </c>
      <c r="F1152" s="21">
        <v>-14</v>
      </c>
      <c r="G1152" s="21">
        <v>-120</v>
      </c>
      <c r="H1152" s="21">
        <v>1489.9</v>
      </c>
    </row>
    <row r="1153" spans="1:8" ht="15.5">
      <c r="A1153" s="21">
        <v>1.49</v>
      </c>
      <c r="B1153" s="21">
        <v>0.14000000000000001</v>
      </c>
      <c r="C1153" s="2">
        <v>2</v>
      </c>
      <c r="D1153" s="2" t="s">
        <v>154</v>
      </c>
      <c r="E1153" s="2" t="s">
        <v>53</v>
      </c>
      <c r="F1153" s="21">
        <v>-14</v>
      </c>
      <c r="G1153" s="21">
        <v>-120</v>
      </c>
      <c r="H1153" s="21">
        <v>2087</v>
      </c>
    </row>
    <row r="1154" spans="1:8" ht="15.5">
      <c r="A1154" s="21">
        <v>1.34</v>
      </c>
      <c r="B1154" s="21">
        <v>0.3</v>
      </c>
      <c r="C1154" s="2">
        <v>2</v>
      </c>
      <c r="D1154" s="2" t="s">
        <v>155</v>
      </c>
      <c r="E1154" s="2" t="s">
        <v>53</v>
      </c>
      <c r="F1154" s="21">
        <v>-14</v>
      </c>
      <c r="G1154" s="21">
        <v>-120</v>
      </c>
      <c r="H1154" s="21">
        <v>2186.4</v>
      </c>
    </row>
    <row r="1155" spans="1:8" ht="15.5">
      <c r="A1155" s="21">
        <v>1.35</v>
      </c>
      <c r="B1155" s="21">
        <v>0.08</v>
      </c>
      <c r="C1155" s="2">
        <v>2</v>
      </c>
      <c r="D1155" s="2" t="s">
        <v>156</v>
      </c>
      <c r="E1155" s="2" t="s">
        <v>53</v>
      </c>
      <c r="F1155" s="21">
        <v>-14</v>
      </c>
      <c r="G1155" s="21">
        <v>-120</v>
      </c>
      <c r="H1155" s="21">
        <v>2335.6999999999998</v>
      </c>
    </row>
    <row r="1156" spans="1:8" ht="15.5">
      <c r="A1156" s="21">
        <v>1.44</v>
      </c>
      <c r="B1156" s="21">
        <v>0.23</v>
      </c>
      <c r="C1156" s="2">
        <v>2</v>
      </c>
      <c r="D1156" s="2" t="s">
        <v>157</v>
      </c>
      <c r="E1156" s="2" t="s">
        <v>53</v>
      </c>
      <c r="F1156" s="21">
        <v>-14</v>
      </c>
      <c r="G1156" s="21">
        <v>-120</v>
      </c>
      <c r="H1156" s="21">
        <v>2484.6</v>
      </c>
    </row>
    <row r="1157" spans="1:8" ht="15.5">
      <c r="A1157" s="21">
        <v>1.22</v>
      </c>
      <c r="B1157" s="21">
        <v>0.11</v>
      </c>
      <c r="C1157" s="2">
        <v>2</v>
      </c>
      <c r="D1157" s="2" t="s">
        <v>158</v>
      </c>
      <c r="E1157" s="2" t="s">
        <v>53</v>
      </c>
      <c r="F1157" s="21">
        <v>-14</v>
      </c>
      <c r="G1157" s="21">
        <v>-120</v>
      </c>
      <c r="H1157" s="21">
        <v>2583.1999999999998</v>
      </c>
    </row>
    <row r="1158" spans="1:8" ht="15.5">
      <c r="A1158" s="21">
        <v>1.24</v>
      </c>
      <c r="B1158" s="21">
        <v>0</v>
      </c>
      <c r="C1158" s="2">
        <v>2</v>
      </c>
      <c r="D1158" s="2" t="s">
        <v>159</v>
      </c>
      <c r="E1158" s="2" t="s">
        <v>53</v>
      </c>
      <c r="F1158" s="21">
        <v>-14</v>
      </c>
      <c r="G1158" s="21">
        <v>-120</v>
      </c>
      <c r="H1158" s="21">
        <v>2882</v>
      </c>
    </row>
    <row r="1159" spans="1:8" ht="15.5">
      <c r="A1159" s="21">
        <v>1.36</v>
      </c>
      <c r="B1159" s="21">
        <v>0.05</v>
      </c>
      <c r="C1159" s="2">
        <v>2</v>
      </c>
      <c r="D1159" s="2" t="s">
        <v>160</v>
      </c>
      <c r="E1159" s="2" t="s">
        <v>53</v>
      </c>
      <c r="F1159" s="21">
        <v>-14.003299999999999</v>
      </c>
      <c r="G1159" s="21">
        <v>-120.00020000000001</v>
      </c>
      <c r="H1159" s="21">
        <v>3080.8</v>
      </c>
    </row>
    <row r="1160" spans="1:8" ht="15.5">
      <c r="A1160" s="24">
        <v>1.38</v>
      </c>
      <c r="B1160" s="24">
        <v>0.31</v>
      </c>
      <c r="C1160" s="2">
        <v>2</v>
      </c>
      <c r="D1160" s="2" t="s">
        <v>161</v>
      </c>
      <c r="E1160" s="2" t="s">
        <v>53</v>
      </c>
      <c r="F1160" s="24">
        <v>-14</v>
      </c>
      <c r="G1160" s="24">
        <v>-120</v>
      </c>
      <c r="H1160" s="24">
        <v>3371.1</v>
      </c>
    </row>
    <row r="1161" spans="1:8" ht="15.5">
      <c r="A1161" s="21">
        <v>3.42</v>
      </c>
      <c r="B1161" s="21">
        <v>0.11</v>
      </c>
      <c r="C1161" s="2">
        <v>2</v>
      </c>
      <c r="D1161" s="2" t="s">
        <v>162</v>
      </c>
      <c r="E1161" s="2" t="s">
        <v>53</v>
      </c>
      <c r="F1161" s="21">
        <v>-11.63</v>
      </c>
      <c r="G1161" s="21">
        <v>-132.5</v>
      </c>
      <c r="H1161" s="21">
        <v>20.7</v>
      </c>
    </row>
    <row r="1162" spans="1:8" ht="15.5">
      <c r="A1162" s="21">
        <v>3.25</v>
      </c>
      <c r="B1162" s="21">
        <v>0.11</v>
      </c>
      <c r="C1162" s="2">
        <v>2</v>
      </c>
      <c r="D1162" s="2" t="s">
        <v>163</v>
      </c>
      <c r="E1162" s="2" t="s">
        <v>53</v>
      </c>
      <c r="F1162" s="21">
        <v>-11.63</v>
      </c>
      <c r="G1162" s="21">
        <v>-132.5</v>
      </c>
      <c r="H1162" s="21">
        <v>59</v>
      </c>
    </row>
    <row r="1163" spans="1:8" ht="15.5">
      <c r="A1163" s="21">
        <v>2.4500000000000002</v>
      </c>
      <c r="B1163" s="21">
        <v>0.2</v>
      </c>
      <c r="C1163" s="2">
        <v>2</v>
      </c>
      <c r="D1163" s="2" t="s">
        <v>164</v>
      </c>
      <c r="E1163" s="2" t="s">
        <v>53</v>
      </c>
      <c r="F1163" s="21">
        <v>-11.63</v>
      </c>
      <c r="G1163" s="21">
        <v>-132.5</v>
      </c>
      <c r="H1163" s="21">
        <v>218.6</v>
      </c>
    </row>
    <row r="1164" spans="1:8" ht="15.5">
      <c r="A1164" s="21">
        <v>1.72</v>
      </c>
      <c r="B1164" s="21">
        <v>7.0000000000000007E-2</v>
      </c>
      <c r="C1164" s="2">
        <v>2</v>
      </c>
      <c r="D1164" s="2" t="s">
        <v>165</v>
      </c>
      <c r="E1164" s="2" t="s">
        <v>53</v>
      </c>
      <c r="F1164" s="21">
        <v>-11.63</v>
      </c>
      <c r="G1164" s="21">
        <v>-132.5</v>
      </c>
      <c r="H1164" s="21">
        <v>267.60000000000002</v>
      </c>
    </row>
    <row r="1165" spans="1:8" ht="15.5">
      <c r="A1165" s="21">
        <v>1.67</v>
      </c>
      <c r="B1165" s="21">
        <v>0.18</v>
      </c>
      <c r="C1165" s="2">
        <v>2</v>
      </c>
      <c r="D1165" s="2" t="s">
        <v>166</v>
      </c>
      <c r="E1165" s="2" t="s">
        <v>53</v>
      </c>
      <c r="F1165" s="21">
        <v>-11.63</v>
      </c>
      <c r="G1165" s="21">
        <v>-132.5</v>
      </c>
      <c r="H1165" s="21">
        <v>338.1</v>
      </c>
    </row>
    <row r="1166" spans="1:8" ht="15.5">
      <c r="A1166" s="21">
        <v>1.53</v>
      </c>
      <c r="B1166" s="21">
        <v>0.15</v>
      </c>
      <c r="C1166" s="2">
        <v>2</v>
      </c>
      <c r="D1166" s="2" t="s">
        <v>167</v>
      </c>
      <c r="E1166" s="2" t="s">
        <v>53</v>
      </c>
      <c r="F1166" s="21">
        <v>-11.63</v>
      </c>
      <c r="G1166" s="21">
        <v>-132.5</v>
      </c>
      <c r="H1166" s="21">
        <v>608</v>
      </c>
    </row>
    <row r="1167" spans="1:8" ht="15.5">
      <c r="A1167" s="21">
        <v>1.55</v>
      </c>
      <c r="B1167" s="23" t="s">
        <v>58</v>
      </c>
      <c r="C1167" s="2">
        <v>2</v>
      </c>
      <c r="D1167" s="2" t="s">
        <v>168</v>
      </c>
      <c r="E1167" s="2" t="s">
        <v>53</v>
      </c>
      <c r="F1167" s="21">
        <v>-11.63</v>
      </c>
      <c r="G1167" s="21">
        <v>-132.5</v>
      </c>
      <c r="H1167" s="21">
        <v>857.2</v>
      </c>
    </row>
    <row r="1168" spans="1:8" ht="15.5">
      <c r="A1168" s="21">
        <v>1.47</v>
      </c>
      <c r="B1168" s="21">
        <v>0.03</v>
      </c>
      <c r="C1168" s="2">
        <v>2</v>
      </c>
      <c r="D1168" s="2" t="s">
        <v>169</v>
      </c>
      <c r="E1168" s="2" t="s">
        <v>53</v>
      </c>
      <c r="F1168" s="21">
        <v>-11.63</v>
      </c>
      <c r="G1168" s="21">
        <v>-132.5</v>
      </c>
      <c r="H1168" s="21">
        <v>852.7</v>
      </c>
    </row>
    <row r="1169" spans="1:8" ht="15.5">
      <c r="A1169" s="21">
        <v>1.45</v>
      </c>
      <c r="B1169" s="21">
        <v>0.13</v>
      </c>
      <c r="C1169" s="2">
        <v>2</v>
      </c>
      <c r="D1169" s="2" t="s">
        <v>170</v>
      </c>
      <c r="E1169" s="2" t="s">
        <v>53</v>
      </c>
      <c r="F1169" s="21">
        <v>-11.63</v>
      </c>
      <c r="G1169" s="21">
        <v>-132.5</v>
      </c>
      <c r="H1169" s="21">
        <v>1190.3</v>
      </c>
    </row>
    <row r="1170" spans="1:8" ht="15.5">
      <c r="A1170" s="21">
        <v>1.45</v>
      </c>
      <c r="B1170" s="21">
        <v>0.41</v>
      </c>
      <c r="C1170" s="2">
        <v>2</v>
      </c>
      <c r="D1170" s="2" t="s">
        <v>171</v>
      </c>
      <c r="E1170" s="2" t="s">
        <v>53</v>
      </c>
      <c r="F1170" s="21">
        <v>-11.63</v>
      </c>
      <c r="G1170" s="21">
        <v>-132.5</v>
      </c>
      <c r="H1170" s="21">
        <v>1738.2</v>
      </c>
    </row>
    <row r="1171" spans="1:8" ht="15.5">
      <c r="A1171" s="21">
        <v>1.32</v>
      </c>
      <c r="B1171" s="21">
        <v>0.37</v>
      </c>
      <c r="C1171" s="2">
        <v>2</v>
      </c>
      <c r="D1171" s="2" t="s">
        <v>172</v>
      </c>
      <c r="E1171" s="2" t="s">
        <v>53</v>
      </c>
      <c r="F1171" s="21">
        <v>-11.63</v>
      </c>
      <c r="G1171" s="21">
        <v>-132.5</v>
      </c>
      <c r="H1171" s="21">
        <v>2087</v>
      </c>
    </row>
    <row r="1172" spans="1:8" ht="15.5">
      <c r="A1172" s="21">
        <v>1.39</v>
      </c>
      <c r="B1172" s="21">
        <v>7.0000000000000007E-2</v>
      </c>
      <c r="C1172" s="2">
        <v>2</v>
      </c>
      <c r="D1172" s="2" t="s">
        <v>173</v>
      </c>
      <c r="E1172" s="2" t="s">
        <v>53</v>
      </c>
      <c r="F1172" s="21">
        <v>-11.63</v>
      </c>
      <c r="G1172" s="21">
        <v>-132.5</v>
      </c>
      <c r="H1172" s="21">
        <v>2284.3000000000002</v>
      </c>
    </row>
    <row r="1173" spans="1:8" ht="15.5">
      <c r="A1173" s="21">
        <v>1.31</v>
      </c>
      <c r="B1173" s="23" t="s">
        <v>58</v>
      </c>
      <c r="C1173" s="2">
        <v>2</v>
      </c>
      <c r="D1173" s="2" t="s">
        <v>174</v>
      </c>
      <c r="E1173" s="2" t="s">
        <v>53</v>
      </c>
      <c r="F1173" s="21">
        <v>-11.63</v>
      </c>
      <c r="G1173" s="21">
        <v>-132.5</v>
      </c>
      <c r="H1173" s="21">
        <v>2435.1999999999998</v>
      </c>
    </row>
    <row r="1174" spans="1:8" ht="15.5">
      <c r="A1174" s="21">
        <v>1.29</v>
      </c>
      <c r="B1174" s="21">
        <v>0.05</v>
      </c>
      <c r="C1174" s="2">
        <v>2</v>
      </c>
      <c r="D1174" s="2" t="s">
        <v>175</v>
      </c>
      <c r="E1174" s="2" t="s">
        <v>53</v>
      </c>
      <c r="F1174" s="21">
        <v>-11.63</v>
      </c>
      <c r="G1174" s="21">
        <v>-132.5</v>
      </c>
      <c r="H1174" s="21">
        <v>2981</v>
      </c>
    </row>
    <row r="1175" spans="1:8" ht="15.5">
      <c r="A1175" s="21">
        <v>1.32</v>
      </c>
      <c r="B1175" s="21">
        <v>0.08</v>
      </c>
      <c r="C1175" s="2">
        <v>2</v>
      </c>
      <c r="D1175" s="2" t="s">
        <v>176</v>
      </c>
      <c r="E1175" s="2" t="s">
        <v>53</v>
      </c>
      <c r="F1175" s="21">
        <v>-11.63</v>
      </c>
      <c r="G1175" s="21">
        <v>-132.5</v>
      </c>
      <c r="H1175" s="21">
        <v>3229</v>
      </c>
    </row>
    <row r="1176" spans="1:8" ht="15.5">
      <c r="A1176" s="21">
        <v>1.42</v>
      </c>
      <c r="B1176" s="23" t="s">
        <v>58</v>
      </c>
      <c r="C1176" s="2">
        <v>2</v>
      </c>
      <c r="D1176" s="2" t="s">
        <v>177</v>
      </c>
      <c r="E1176" s="2" t="s">
        <v>53</v>
      </c>
      <c r="F1176" s="21">
        <v>-11.63</v>
      </c>
      <c r="G1176" s="21">
        <v>-132.5</v>
      </c>
      <c r="H1176" s="21">
        <v>3478.2</v>
      </c>
    </row>
    <row r="1177" spans="1:8" ht="15.5">
      <c r="A1177" s="21">
        <v>1.38</v>
      </c>
      <c r="B1177" s="23" t="s">
        <v>58</v>
      </c>
      <c r="C1177" s="2">
        <v>2</v>
      </c>
      <c r="D1177" s="2" t="s">
        <v>178</v>
      </c>
      <c r="E1177" s="2" t="s">
        <v>53</v>
      </c>
      <c r="F1177" s="21">
        <v>-11.63</v>
      </c>
      <c r="G1177" s="21">
        <v>-132.5</v>
      </c>
      <c r="H1177" s="21">
        <v>3875</v>
      </c>
    </row>
    <row r="1178" spans="1:8" ht="15.5">
      <c r="A1178" s="24">
        <v>1.33</v>
      </c>
      <c r="B1178" s="24">
        <v>0.15</v>
      </c>
      <c r="C1178" s="2">
        <v>2</v>
      </c>
      <c r="D1178" s="2" t="s">
        <v>179</v>
      </c>
      <c r="E1178" s="2" t="s">
        <v>53</v>
      </c>
      <c r="F1178" s="24">
        <v>-11.63</v>
      </c>
      <c r="G1178" s="24">
        <v>-132.5</v>
      </c>
      <c r="H1178" s="24">
        <v>3989.3</v>
      </c>
    </row>
    <row r="1179" spans="1:8" ht="15.5">
      <c r="A1179" s="21">
        <v>3.32</v>
      </c>
      <c r="B1179" s="21">
        <v>0.08</v>
      </c>
      <c r="C1179" s="2">
        <v>2</v>
      </c>
      <c r="D1179" s="2" t="s">
        <v>180</v>
      </c>
      <c r="E1179" s="2" t="s">
        <v>53</v>
      </c>
      <c r="F1179" s="21">
        <v>-11.03</v>
      </c>
      <c r="G1179" s="21">
        <v>-142.94999999999999</v>
      </c>
      <c r="H1179" s="21">
        <v>30</v>
      </c>
    </row>
    <row r="1180" spans="1:8" ht="15.5">
      <c r="A1180" s="21">
        <v>3.28</v>
      </c>
      <c r="B1180" s="21">
        <v>0.26</v>
      </c>
      <c r="C1180" s="2">
        <v>2</v>
      </c>
      <c r="D1180" s="2" t="s">
        <v>181</v>
      </c>
      <c r="E1180" s="2" t="s">
        <v>53</v>
      </c>
      <c r="F1180" s="21">
        <v>-11.03</v>
      </c>
      <c r="G1180" s="21">
        <v>-142.94999999999999</v>
      </c>
      <c r="H1180" s="21">
        <v>90.9</v>
      </c>
    </row>
    <row r="1181" spans="1:8" ht="15.5">
      <c r="A1181" s="21">
        <v>2.77</v>
      </c>
      <c r="B1181" s="21">
        <v>7.0000000000000007E-2</v>
      </c>
      <c r="C1181" s="2">
        <v>2</v>
      </c>
      <c r="D1181" s="2" t="s">
        <v>182</v>
      </c>
      <c r="E1181" s="2" t="s">
        <v>53</v>
      </c>
      <c r="F1181" s="21">
        <v>-11.03</v>
      </c>
      <c r="G1181" s="21">
        <v>-142.94999999999999</v>
      </c>
      <c r="H1181" s="21">
        <v>124.7</v>
      </c>
    </row>
    <row r="1182" spans="1:8" ht="15.5">
      <c r="A1182" s="21">
        <v>2.71</v>
      </c>
      <c r="B1182" s="21">
        <v>0.24</v>
      </c>
      <c r="C1182" s="2">
        <v>2</v>
      </c>
      <c r="D1182" s="2" t="s">
        <v>183</v>
      </c>
      <c r="E1182" s="2" t="s">
        <v>53</v>
      </c>
      <c r="F1182" s="21">
        <v>-11.03</v>
      </c>
      <c r="G1182" s="21">
        <v>-142.94999999999999</v>
      </c>
      <c r="H1182" s="21">
        <v>199.3</v>
      </c>
    </row>
    <row r="1183" spans="1:8" ht="15.5">
      <c r="A1183" s="21">
        <v>1.48</v>
      </c>
      <c r="B1183" s="21">
        <v>0.16</v>
      </c>
      <c r="C1183" s="2">
        <v>2</v>
      </c>
      <c r="D1183" s="2" t="s">
        <v>184</v>
      </c>
      <c r="E1183" s="2" t="s">
        <v>53</v>
      </c>
      <c r="F1183" s="21">
        <v>-11.03</v>
      </c>
      <c r="G1183" s="21">
        <v>-142.94999999999999</v>
      </c>
      <c r="H1183" s="21">
        <v>334.7</v>
      </c>
    </row>
    <row r="1184" spans="1:8" ht="15.5">
      <c r="A1184" s="21">
        <v>1.4</v>
      </c>
      <c r="B1184" s="21">
        <v>0.06</v>
      </c>
      <c r="C1184" s="2">
        <v>2</v>
      </c>
      <c r="D1184" s="2" t="s">
        <v>185</v>
      </c>
      <c r="E1184" s="2" t="s">
        <v>53</v>
      </c>
      <c r="F1184" s="21">
        <v>-11.03</v>
      </c>
      <c r="G1184" s="21">
        <v>-142.94999999999999</v>
      </c>
      <c r="H1184" s="21">
        <v>449.1</v>
      </c>
    </row>
    <row r="1185" spans="1:8" ht="15.5">
      <c r="A1185" s="21">
        <v>1.26</v>
      </c>
      <c r="B1185" s="23" t="s">
        <v>58</v>
      </c>
      <c r="C1185" s="2">
        <v>2</v>
      </c>
      <c r="D1185" s="2" t="s">
        <v>186</v>
      </c>
      <c r="E1185" s="2" t="s">
        <v>53</v>
      </c>
      <c r="F1185" s="21">
        <v>-11.03</v>
      </c>
      <c r="G1185" s="21">
        <v>-142.94999999999999</v>
      </c>
      <c r="H1185" s="21">
        <v>847.2</v>
      </c>
    </row>
    <row r="1186" spans="1:8" ht="15.5">
      <c r="A1186" s="21">
        <v>1.34</v>
      </c>
      <c r="B1186" s="21">
        <v>0.24</v>
      </c>
      <c r="C1186" s="2">
        <v>2</v>
      </c>
      <c r="D1186" s="2" t="s">
        <v>187</v>
      </c>
      <c r="E1186" s="2" t="s">
        <v>53</v>
      </c>
      <c r="F1186" s="21">
        <v>-11.03</v>
      </c>
      <c r="G1186" s="21">
        <v>-142.94999999999999</v>
      </c>
      <c r="H1186" s="21">
        <v>996.2</v>
      </c>
    </row>
    <row r="1187" spans="1:8" ht="15.5">
      <c r="A1187" s="21">
        <v>1.41</v>
      </c>
      <c r="B1187" s="21">
        <v>0.03</v>
      </c>
      <c r="C1187" s="2">
        <v>2</v>
      </c>
      <c r="D1187" s="2" t="s">
        <v>188</v>
      </c>
      <c r="E1187" s="2" t="s">
        <v>53</v>
      </c>
      <c r="F1187" s="21">
        <v>-11.03</v>
      </c>
      <c r="G1187" s="21">
        <v>-142.94999999999999</v>
      </c>
      <c r="H1187" s="21">
        <v>1243.8</v>
      </c>
    </row>
    <row r="1188" spans="1:8" ht="15.5">
      <c r="A1188" s="21">
        <v>1.36</v>
      </c>
      <c r="B1188" s="21">
        <v>0.1</v>
      </c>
      <c r="C1188" s="2">
        <v>2</v>
      </c>
      <c r="D1188" s="2" t="s">
        <v>189</v>
      </c>
      <c r="E1188" s="2" t="s">
        <v>53</v>
      </c>
      <c r="F1188" s="21">
        <v>-11.03</v>
      </c>
      <c r="G1188" s="21">
        <v>-142.94999999999999</v>
      </c>
      <c r="H1188" s="21">
        <v>1492.4</v>
      </c>
    </row>
    <row r="1189" spans="1:8" ht="15.5">
      <c r="A1189" s="21">
        <v>1.34</v>
      </c>
      <c r="B1189" s="21">
        <v>0.22</v>
      </c>
      <c r="C1189" s="2">
        <v>2</v>
      </c>
      <c r="D1189" s="2" t="s">
        <v>190</v>
      </c>
      <c r="E1189" s="2" t="s">
        <v>53</v>
      </c>
      <c r="F1189" s="21">
        <v>-11.03</v>
      </c>
      <c r="G1189" s="21">
        <v>-142.94999999999999</v>
      </c>
      <c r="H1189" s="21">
        <v>1739</v>
      </c>
    </row>
    <row r="1190" spans="1:8" ht="15.5">
      <c r="A1190" s="21">
        <v>1.32</v>
      </c>
      <c r="B1190" s="21">
        <v>0.18</v>
      </c>
      <c r="C1190" s="2">
        <v>2</v>
      </c>
      <c r="D1190" s="2" t="s">
        <v>191</v>
      </c>
      <c r="E1190" s="2" t="s">
        <v>53</v>
      </c>
      <c r="F1190" s="21">
        <v>-11.03</v>
      </c>
      <c r="G1190" s="21">
        <v>-142.94999999999999</v>
      </c>
      <c r="H1190" s="21">
        <v>2087</v>
      </c>
    </row>
    <row r="1191" spans="1:8" ht="15.5">
      <c r="A1191" s="21">
        <v>1.26</v>
      </c>
      <c r="B1191" s="21">
        <v>0.23</v>
      </c>
      <c r="C1191" s="2">
        <v>2</v>
      </c>
      <c r="D1191" s="2" t="s">
        <v>192</v>
      </c>
      <c r="E1191" s="2" t="s">
        <v>53</v>
      </c>
      <c r="F1191" s="21">
        <v>-11.03</v>
      </c>
      <c r="G1191" s="21">
        <v>-142.94999999999999</v>
      </c>
      <c r="H1191" s="21">
        <v>2385.5</v>
      </c>
    </row>
    <row r="1192" spans="1:8" ht="15.5">
      <c r="A1192" s="21">
        <v>1.37</v>
      </c>
      <c r="B1192" s="21">
        <v>0.16</v>
      </c>
      <c r="C1192" s="2">
        <v>2</v>
      </c>
      <c r="D1192" s="2" t="s">
        <v>193</v>
      </c>
      <c r="E1192" s="2" t="s">
        <v>53</v>
      </c>
      <c r="F1192" s="21">
        <v>-11.03</v>
      </c>
      <c r="G1192" s="21">
        <v>-142.94999999999999</v>
      </c>
      <c r="H1192" s="21">
        <v>2585.1999999999998</v>
      </c>
    </row>
    <row r="1193" spans="1:8" ht="15.5">
      <c r="A1193" s="21">
        <v>1.26</v>
      </c>
      <c r="B1193" s="21">
        <v>0.15</v>
      </c>
      <c r="C1193" s="2">
        <v>2</v>
      </c>
      <c r="D1193" s="2" t="s">
        <v>194</v>
      </c>
      <c r="E1193" s="2" t="s">
        <v>53</v>
      </c>
      <c r="F1193" s="21">
        <v>-11.03</v>
      </c>
      <c r="G1193" s="21">
        <v>-142.94999999999999</v>
      </c>
      <c r="H1193" s="21">
        <v>2782.3</v>
      </c>
    </row>
    <row r="1194" spans="1:8" ht="15.5">
      <c r="A1194" s="21">
        <v>1.32</v>
      </c>
      <c r="B1194" s="21">
        <v>0.22</v>
      </c>
      <c r="C1194" s="2">
        <v>2</v>
      </c>
      <c r="D1194" s="2" t="s">
        <v>195</v>
      </c>
      <c r="E1194" s="2" t="s">
        <v>53</v>
      </c>
      <c r="F1194" s="21">
        <v>-11.03</v>
      </c>
      <c r="G1194" s="21">
        <v>-142.94999999999999</v>
      </c>
      <c r="H1194" s="21">
        <v>3477.8</v>
      </c>
    </row>
    <row r="1195" spans="1:8" ht="15.5">
      <c r="A1195" s="21">
        <v>1.32</v>
      </c>
      <c r="B1195" s="21">
        <v>0.01</v>
      </c>
      <c r="C1195" s="2">
        <v>2</v>
      </c>
      <c r="D1195" s="2" t="s">
        <v>196</v>
      </c>
      <c r="E1195" s="2" t="s">
        <v>53</v>
      </c>
      <c r="F1195" s="21">
        <v>-11.03</v>
      </c>
      <c r="G1195" s="21">
        <v>-142.94999999999999</v>
      </c>
      <c r="H1195" s="21">
        <v>3976</v>
      </c>
    </row>
    <row r="1196" spans="1:8" ht="15.5">
      <c r="A1196" s="21">
        <v>1.39</v>
      </c>
      <c r="B1196" s="21">
        <v>0.03</v>
      </c>
      <c r="C1196" s="2">
        <v>2</v>
      </c>
      <c r="D1196" s="2" t="s">
        <v>197</v>
      </c>
      <c r="E1196" s="2" t="s">
        <v>53</v>
      </c>
      <c r="F1196" s="21">
        <v>-11.03</v>
      </c>
      <c r="G1196" s="21">
        <v>-142.94999999999999</v>
      </c>
      <c r="H1196" s="21">
        <v>4471</v>
      </c>
    </row>
    <row r="1197" spans="1:8" ht="15.5">
      <c r="A1197" s="21">
        <v>1.47</v>
      </c>
      <c r="B1197" s="21">
        <v>7.0000000000000007E-2</v>
      </c>
      <c r="C1197" s="2">
        <v>2</v>
      </c>
      <c r="D1197" s="2" t="s">
        <v>198</v>
      </c>
      <c r="E1197" s="2" t="s">
        <v>53</v>
      </c>
      <c r="F1197" s="21">
        <v>-11.03</v>
      </c>
      <c r="G1197" s="21">
        <v>-142.94999999999999</v>
      </c>
      <c r="H1197" s="21">
        <v>4719.8999999999996</v>
      </c>
    </row>
    <row r="1198" spans="1:8" ht="15.5">
      <c r="A1198" s="24">
        <v>1.37</v>
      </c>
      <c r="B1198" s="24">
        <v>0.08</v>
      </c>
      <c r="C1198" s="2">
        <v>2</v>
      </c>
      <c r="D1198" s="2" t="s">
        <v>199</v>
      </c>
      <c r="E1198" s="2" t="s">
        <v>53</v>
      </c>
      <c r="F1198" s="24">
        <v>-11.03</v>
      </c>
      <c r="G1198" s="24">
        <v>-142.94999999999999</v>
      </c>
      <c r="H1198" s="24">
        <v>4901.8</v>
      </c>
    </row>
    <row r="1199" spans="1:8" ht="15.5">
      <c r="A1199" s="21">
        <v>2.61</v>
      </c>
      <c r="B1199" s="21">
        <v>0.04</v>
      </c>
      <c r="C1199" s="2">
        <v>2</v>
      </c>
      <c r="D1199" s="2" t="s">
        <v>200</v>
      </c>
      <c r="E1199" s="2" t="s">
        <v>53</v>
      </c>
      <c r="F1199" s="21">
        <v>-10.5</v>
      </c>
      <c r="G1199" s="21">
        <v>-152</v>
      </c>
      <c r="H1199" s="21">
        <v>128.6</v>
      </c>
    </row>
    <row r="1200" spans="1:8" ht="15.5">
      <c r="A1200" s="21">
        <v>1.8</v>
      </c>
      <c r="B1200" s="21">
        <v>0.06</v>
      </c>
      <c r="C1200" s="2">
        <v>2</v>
      </c>
      <c r="D1200" s="2" t="s">
        <v>201</v>
      </c>
      <c r="E1200" s="2" t="s">
        <v>53</v>
      </c>
      <c r="F1200" s="21">
        <v>-10.5</v>
      </c>
      <c r="G1200" s="21">
        <v>-152</v>
      </c>
      <c r="H1200" s="21">
        <v>298.7</v>
      </c>
    </row>
    <row r="1201" spans="1:8" ht="15.5">
      <c r="A1201" s="21">
        <v>1.63</v>
      </c>
      <c r="B1201" s="21">
        <v>0.16</v>
      </c>
      <c r="C1201" s="2">
        <v>2</v>
      </c>
      <c r="D1201" s="2" t="s">
        <v>202</v>
      </c>
      <c r="E1201" s="2" t="s">
        <v>53</v>
      </c>
      <c r="F1201" s="21">
        <v>-10.5</v>
      </c>
      <c r="G1201" s="21">
        <v>-152</v>
      </c>
      <c r="H1201" s="21">
        <v>348.5</v>
      </c>
    </row>
    <row r="1202" spans="1:8" ht="15.5">
      <c r="A1202" s="21">
        <v>1.55</v>
      </c>
      <c r="B1202" s="21">
        <v>0.23</v>
      </c>
      <c r="C1202" s="2">
        <v>2</v>
      </c>
      <c r="D1202" s="2" t="s">
        <v>203</v>
      </c>
      <c r="E1202" s="2" t="s">
        <v>53</v>
      </c>
      <c r="F1202" s="21">
        <v>-10.5</v>
      </c>
      <c r="G1202" s="21">
        <v>-152</v>
      </c>
      <c r="H1202" s="21">
        <v>596.70000000000005</v>
      </c>
    </row>
    <row r="1203" spans="1:8" ht="15.5">
      <c r="A1203" s="21">
        <v>1.41</v>
      </c>
      <c r="B1203" s="23" t="s">
        <v>58</v>
      </c>
      <c r="C1203" s="2">
        <v>2</v>
      </c>
      <c r="D1203" s="2" t="s">
        <v>204</v>
      </c>
      <c r="E1203" s="2" t="s">
        <v>53</v>
      </c>
      <c r="F1203" s="21">
        <v>-10.5</v>
      </c>
      <c r="G1203" s="21">
        <v>-152</v>
      </c>
      <c r="H1203" s="21">
        <v>995.5</v>
      </c>
    </row>
    <row r="1204" spans="1:8" ht="15.5">
      <c r="A1204" s="21">
        <v>1.45</v>
      </c>
      <c r="B1204" s="23" t="s">
        <v>58</v>
      </c>
      <c r="C1204" s="2">
        <v>2</v>
      </c>
      <c r="D1204" s="2" t="s">
        <v>205</v>
      </c>
      <c r="E1204" s="2" t="s">
        <v>53</v>
      </c>
      <c r="F1204" s="21">
        <v>-10.5</v>
      </c>
      <c r="G1204" s="21">
        <v>-152</v>
      </c>
      <c r="H1204" s="21">
        <v>993.8</v>
      </c>
    </row>
    <row r="1205" spans="1:8" ht="15.5">
      <c r="A1205" s="21">
        <v>1.48</v>
      </c>
      <c r="B1205" s="21">
        <v>0.17</v>
      </c>
      <c r="C1205" s="2">
        <v>2</v>
      </c>
      <c r="D1205" s="2" t="s">
        <v>206</v>
      </c>
      <c r="E1205" s="2" t="s">
        <v>53</v>
      </c>
      <c r="F1205" s="21">
        <v>-10.5</v>
      </c>
      <c r="G1205" s="21">
        <v>-152</v>
      </c>
      <c r="H1205" s="21">
        <v>1243</v>
      </c>
    </row>
    <row r="1206" spans="1:8" ht="15.5">
      <c r="A1206" s="21">
        <v>1.44</v>
      </c>
      <c r="B1206" s="21">
        <v>0.11</v>
      </c>
      <c r="C1206" s="2">
        <v>2</v>
      </c>
      <c r="D1206" s="2" t="s">
        <v>207</v>
      </c>
      <c r="E1206" s="2" t="s">
        <v>53</v>
      </c>
      <c r="F1206" s="21">
        <v>-10.500400000000001</v>
      </c>
      <c r="G1206" s="21">
        <v>-151.99959999999999</v>
      </c>
      <c r="H1206" s="21">
        <v>1491</v>
      </c>
    </row>
    <row r="1207" spans="1:8" ht="15.5">
      <c r="A1207" s="21">
        <v>1.37</v>
      </c>
      <c r="B1207" s="21">
        <v>0.11</v>
      </c>
      <c r="C1207" s="2">
        <v>2</v>
      </c>
      <c r="D1207" s="2" t="s">
        <v>208</v>
      </c>
      <c r="E1207" s="2" t="s">
        <v>53</v>
      </c>
      <c r="F1207" s="21">
        <v>-10.5</v>
      </c>
      <c r="G1207" s="21">
        <v>-152</v>
      </c>
      <c r="H1207" s="21">
        <v>2087.6999999999998</v>
      </c>
    </row>
    <row r="1208" spans="1:8" ht="15.5">
      <c r="A1208" s="21">
        <v>1.3</v>
      </c>
      <c r="B1208" s="21">
        <v>0.12</v>
      </c>
      <c r="C1208" s="2">
        <v>2</v>
      </c>
      <c r="D1208" s="2" t="s">
        <v>209</v>
      </c>
      <c r="E1208" s="2" t="s">
        <v>53</v>
      </c>
      <c r="F1208" s="21">
        <v>-10.5</v>
      </c>
      <c r="G1208" s="21">
        <v>-152</v>
      </c>
      <c r="H1208" s="21">
        <v>2485.9</v>
      </c>
    </row>
    <row r="1209" spans="1:8" ht="15.5">
      <c r="A1209" s="21">
        <v>1.26</v>
      </c>
      <c r="B1209" s="21">
        <v>0.19</v>
      </c>
      <c r="C1209" s="2">
        <v>2</v>
      </c>
      <c r="D1209" s="2" t="s">
        <v>210</v>
      </c>
      <c r="E1209" s="2" t="s">
        <v>53</v>
      </c>
      <c r="F1209" s="21">
        <v>-10.5</v>
      </c>
      <c r="G1209" s="21">
        <v>-152</v>
      </c>
      <c r="H1209" s="21">
        <v>2783.6</v>
      </c>
    </row>
    <row r="1210" spans="1:8" ht="15.5">
      <c r="A1210" s="21">
        <v>1.28</v>
      </c>
      <c r="B1210" s="21">
        <v>0.26</v>
      </c>
      <c r="C1210" s="2">
        <v>2</v>
      </c>
      <c r="D1210" s="2" t="s">
        <v>211</v>
      </c>
      <c r="E1210" s="2" t="s">
        <v>53</v>
      </c>
      <c r="F1210" s="21">
        <v>-10.5</v>
      </c>
      <c r="G1210" s="21">
        <v>-152</v>
      </c>
      <c r="H1210" s="21">
        <v>3229.7</v>
      </c>
    </row>
    <row r="1211" spans="1:8" ht="15.5">
      <c r="A1211" s="21">
        <v>1.34</v>
      </c>
      <c r="B1211" s="21">
        <v>0.19</v>
      </c>
      <c r="C1211" s="2">
        <v>2</v>
      </c>
      <c r="D1211" s="2" t="s">
        <v>212</v>
      </c>
      <c r="E1211" s="2" t="s">
        <v>53</v>
      </c>
      <c r="F1211" s="21">
        <v>-10.5</v>
      </c>
      <c r="G1211" s="21">
        <v>-152</v>
      </c>
      <c r="H1211" s="21">
        <v>3478.8</v>
      </c>
    </row>
    <row r="1212" spans="1:8" ht="15.5">
      <c r="A1212" s="21">
        <v>1.32</v>
      </c>
      <c r="B1212" s="21">
        <v>0.19</v>
      </c>
      <c r="C1212" s="2">
        <v>2</v>
      </c>
      <c r="D1212" s="2" t="s">
        <v>213</v>
      </c>
      <c r="E1212" s="2" t="s">
        <v>53</v>
      </c>
      <c r="F1212" s="21">
        <v>-10.5</v>
      </c>
      <c r="G1212" s="21">
        <v>-152</v>
      </c>
      <c r="H1212" s="21">
        <v>3974.9</v>
      </c>
    </row>
    <row r="1213" spans="1:8" ht="15.5">
      <c r="A1213" s="21">
        <v>1.4</v>
      </c>
      <c r="B1213" s="21">
        <v>0.12</v>
      </c>
      <c r="C1213" s="2">
        <v>2</v>
      </c>
      <c r="D1213" s="2" t="s">
        <v>214</v>
      </c>
      <c r="E1213" s="2" t="s">
        <v>53</v>
      </c>
      <c r="F1213" s="21">
        <v>-10.5</v>
      </c>
      <c r="G1213" s="21">
        <v>-152</v>
      </c>
      <c r="H1213" s="21">
        <v>4474.3</v>
      </c>
    </row>
    <row r="1214" spans="1:8" ht="15.5">
      <c r="A1214" s="21">
        <v>1.27</v>
      </c>
      <c r="B1214" s="21">
        <v>0.08</v>
      </c>
      <c r="C1214" s="2">
        <v>2</v>
      </c>
      <c r="D1214" s="2" t="s">
        <v>215</v>
      </c>
      <c r="E1214" s="2" t="s">
        <v>53</v>
      </c>
      <c r="F1214" s="21">
        <v>-10.5</v>
      </c>
      <c r="G1214" s="21">
        <v>-152</v>
      </c>
      <c r="H1214" s="21">
        <v>4718.7</v>
      </c>
    </row>
    <row r="1215" spans="1:8" ht="15.5">
      <c r="A1215" s="21">
        <v>1.42</v>
      </c>
      <c r="B1215" s="21">
        <v>0.19</v>
      </c>
      <c r="C1215" s="2">
        <v>2</v>
      </c>
      <c r="D1215" s="2" t="s">
        <v>216</v>
      </c>
      <c r="E1215" s="2" t="s">
        <v>53</v>
      </c>
      <c r="F1215" s="21">
        <v>-10.5</v>
      </c>
      <c r="G1215" s="21">
        <v>-152</v>
      </c>
      <c r="H1215" s="21">
        <v>4970.2</v>
      </c>
    </row>
    <row r="1216" spans="1:8" ht="15.5">
      <c r="A1216" s="21">
        <v>1.25</v>
      </c>
      <c r="B1216" s="23" t="s">
        <v>58</v>
      </c>
      <c r="C1216" s="2">
        <v>2</v>
      </c>
      <c r="D1216" s="2" t="s">
        <v>217</v>
      </c>
      <c r="E1216" s="2" t="s">
        <v>53</v>
      </c>
      <c r="F1216" s="21">
        <v>-10.5</v>
      </c>
      <c r="G1216" s="21">
        <v>-152</v>
      </c>
      <c r="H1216" s="21">
        <v>5069.3</v>
      </c>
    </row>
    <row r="1217" spans="1:8" ht="15.5">
      <c r="A1217" s="21">
        <v>1.35</v>
      </c>
      <c r="B1217" s="21">
        <v>0.05</v>
      </c>
      <c r="C1217" s="2">
        <v>2</v>
      </c>
      <c r="D1217" s="2" t="s">
        <v>218</v>
      </c>
      <c r="E1217" s="2" t="s">
        <v>53</v>
      </c>
      <c r="F1217" s="21">
        <v>-10.5</v>
      </c>
      <c r="G1217" s="21">
        <v>-152</v>
      </c>
      <c r="H1217" s="21">
        <v>5094.5</v>
      </c>
    </row>
    <row r="1218" spans="1:8" ht="12.5">
      <c r="A1218" s="2"/>
    </row>
    <row r="1219" spans="1:8" ht="12.5">
      <c r="A1219" s="2"/>
    </row>
    <row r="1220" spans="1:8" ht="12.5">
      <c r="A1220" s="2"/>
    </row>
    <row r="1221" spans="1:8" ht="12.5">
      <c r="A1221" s="2"/>
    </row>
    <row r="1222" spans="1:8" ht="12.5">
      <c r="A1222" s="2"/>
    </row>
    <row r="1223" spans="1:8" ht="12.5">
      <c r="A1223" s="2"/>
    </row>
    <row r="1224" spans="1:8" ht="12.5">
      <c r="A1224" s="2"/>
    </row>
    <row r="1225" spans="1:8" ht="12.5">
      <c r="A1225" s="2"/>
    </row>
    <row r="1226" spans="1:8" ht="12.5">
      <c r="A1226" s="2"/>
    </row>
    <row r="1227" spans="1:8" ht="12.5">
      <c r="A1227" s="2"/>
    </row>
    <row r="1228" spans="1:8" ht="12.5">
      <c r="A1228" s="2"/>
    </row>
    <row r="1229" spans="1:8" ht="12.5">
      <c r="A1229" s="2"/>
    </row>
    <row r="1230" spans="1:8" ht="12.5">
      <c r="A1230" s="2"/>
    </row>
    <row r="1231" spans="1:8" ht="12.5">
      <c r="A1231" s="2"/>
    </row>
    <row r="1232" spans="1:8" ht="12.5">
      <c r="A1232" s="2"/>
    </row>
    <row r="1233" spans="1:1" ht="12.5">
      <c r="A1233" s="2"/>
    </row>
    <row r="1234" spans="1:1" ht="12.5">
      <c r="A1234" s="2"/>
    </row>
    <row r="1235" spans="1:1" ht="12.5">
      <c r="A1235" s="2"/>
    </row>
    <row r="1236" spans="1:1" ht="12.5">
      <c r="A1236" s="2"/>
    </row>
    <row r="1237" spans="1:1" ht="12.5">
      <c r="A1237" s="2"/>
    </row>
    <row r="1238" spans="1:1" ht="12.5">
      <c r="A1238" s="2"/>
    </row>
    <row r="1239" spans="1:1" ht="12.5">
      <c r="A1239" s="2"/>
    </row>
    <row r="1240" spans="1:1" ht="12.5">
      <c r="A1240" s="2"/>
    </row>
    <row r="1241" spans="1:1" ht="12.5">
      <c r="A1241" s="2"/>
    </row>
    <row r="1242" spans="1:1" ht="12.5">
      <c r="A1242" s="2"/>
    </row>
    <row r="1243" spans="1:1" ht="12.5">
      <c r="A1243" s="2"/>
    </row>
    <row r="1244" spans="1:1" ht="12.5">
      <c r="A1244" s="2"/>
    </row>
    <row r="1245" spans="1:1" ht="12.5">
      <c r="A1245" s="2"/>
    </row>
    <row r="1246" spans="1:1" ht="12.5">
      <c r="A1246" s="2"/>
    </row>
    <row r="1247" spans="1:1" ht="12.5">
      <c r="A1247" s="2"/>
    </row>
    <row r="1248" spans="1:1" ht="12.5">
      <c r="A1248" s="2"/>
    </row>
    <row r="1249" spans="1:1" ht="12.5">
      <c r="A1249" s="2"/>
    </row>
    <row r="1250" spans="1:1" ht="12.5">
      <c r="A1250" s="2"/>
    </row>
    <row r="1251" spans="1:1" ht="12.5">
      <c r="A1251" s="2"/>
    </row>
    <row r="1252" spans="1:1" ht="12.5">
      <c r="A1252" s="2"/>
    </row>
    <row r="1253" spans="1:1" ht="12.5">
      <c r="A1253" s="2"/>
    </row>
    <row r="1254" spans="1:1" ht="12.5">
      <c r="A1254" s="2"/>
    </row>
    <row r="1255" spans="1:1" ht="12.5">
      <c r="A1255" s="2"/>
    </row>
    <row r="1256" spans="1:1" ht="12.5">
      <c r="A1256" s="2"/>
    </row>
    <row r="1257" spans="1:1" ht="12.5">
      <c r="A1257" s="2"/>
    </row>
    <row r="1258" spans="1:1" ht="12.5">
      <c r="A1258" s="2"/>
    </row>
    <row r="1259" spans="1:1" ht="12.5">
      <c r="A1259" s="2"/>
    </row>
    <row r="1260" spans="1:1" ht="12.5">
      <c r="A1260" s="2"/>
    </row>
    <row r="1261" spans="1:1" ht="12.5">
      <c r="A1261" s="2"/>
    </row>
    <row r="1262" spans="1:1" ht="12.5">
      <c r="A1262" s="2"/>
    </row>
    <row r="1263" spans="1:1" ht="12.5">
      <c r="A1263" s="2"/>
    </row>
    <row r="1264" spans="1:1" ht="12.5">
      <c r="A1264" s="2"/>
    </row>
    <row r="1265" spans="1:1" ht="12.5">
      <c r="A1265" s="2"/>
    </row>
    <row r="1266" spans="1:1" ht="12.5">
      <c r="A1266" s="2"/>
    </row>
    <row r="1267" spans="1:1" ht="12.5">
      <c r="A1267" s="2"/>
    </row>
    <row r="1268" spans="1:1" ht="12.5">
      <c r="A1268" s="2"/>
    </row>
    <row r="1269" spans="1:1" ht="12.5">
      <c r="A1269" s="2"/>
    </row>
    <row r="1270" spans="1:1" ht="12.5">
      <c r="A1270" s="2"/>
    </row>
    <row r="1271" spans="1:1" ht="12.5">
      <c r="A1271" s="2"/>
    </row>
    <row r="1272" spans="1:1" ht="12.5">
      <c r="A1272" s="2"/>
    </row>
    <row r="1273" spans="1:1" ht="12.5">
      <c r="A1273" s="2"/>
    </row>
    <row r="1274" spans="1:1" ht="12.5">
      <c r="A1274" s="2"/>
    </row>
    <row r="1275" spans="1:1" ht="12.5">
      <c r="A1275" s="2"/>
    </row>
    <row r="1276" spans="1:1" ht="12.5">
      <c r="A1276" s="2"/>
    </row>
    <row r="1277" spans="1:1" ht="12.5">
      <c r="A1277" s="2"/>
    </row>
    <row r="1278" spans="1:1" ht="12.5">
      <c r="A1278" s="2"/>
    </row>
    <row r="1279" spans="1:1" ht="12.5">
      <c r="A1279" s="2"/>
    </row>
    <row r="1280" spans="1:1" ht="12.5">
      <c r="A1280" s="2"/>
    </row>
    <row r="1281" spans="1:1" ht="12.5">
      <c r="A1281" s="2"/>
    </row>
    <row r="1282" spans="1:1" ht="12.5">
      <c r="A1282" s="2"/>
    </row>
    <row r="1283" spans="1:1" ht="12.5">
      <c r="A1283" s="2"/>
    </row>
    <row r="1284" spans="1:1" ht="12.5">
      <c r="A1284" s="2"/>
    </row>
    <row r="1285" spans="1:1" ht="12.5">
      <c r="A1285" s="2"/>
    </row>
    <row r="1286" spans="1:1" ht="12.5">
      <c r="A1286" s="2"/>
    </row>
    <row r="1287" spans="1:1" ht="12.5">
      <c r="A1287" s="2"/>
    </row>
    <row r="1288" spans="1:1" ht="12.5">
      <c r="A1288" s="2"/>
    </row>
    <row r="1289" spans="1:1" ht="12.5">
      <c r="A1289" s="2"/>
    </row>
    <row r="1290" spans="1:1" ht="12.5">
      <c r="A1290" s="2"/>
    </row>
    <row r="1291" spans="1:1" ht="12.5">
      <c r="A1291" s="2"/>
    </row>
    <row r="1292" spans="1:1" ht="12.5">
      <c r="A1292" s="2"/>
    </row>
    <row r="1293" spans="1:1" ht="12.5">
      <c r="A1293" s="2"/>
    </row>
    <row r="1294" spans="1:1" ht="12.5">
      <c r="A1294" s="2"/>
    </row>
    <row r="1295" spans="1:1" ht="12.5">
      <c r="A1295" s="2"/>
    </row>
    <row r="1296" spans="1:1" ht="12.5">
      <c r="A1296" s="2"/>
    </row>
    <row r="1297" spans="1:1" ht="12.5">
      <c r="A1297" s="2"/>
    </row>
    <row r="1298" spans="1:1" ht="12.5">
      <c r="A1298" s="2"/>
    </row>
    <row r="1299" spans="1:1" ht="12.5">
      <c r="A1299" s="2"/>
    </row>
    <row r="1300" spans="1:1" ht="12.5">
      <c r="A1300" s="2"/>
    </row>
    <row r="1301" spans="1:1" ht="12.5">
      <c r="A1301" s="2"/>
    </row>
    <row r="1302" spans="1:1" ht="12.5">
      <c r="A1302" s="2"/>
    </row>
    <row r="1303" spans="1:1" ht="12.5">
      <c r="A1303" s="2"/>
    </row>
    <row r="1304" spans="1:1" ht="12.5">
      <c r="A1304" s="2"/>
    </row>
    <row r="1305" spans="1:1" ht="12.5">
      <c r="A1305" s="2"/>
    </row>
    <row r="1306" spans="1:1" ht="12.5">
      <c r="A1306" s="2"/>
    </row>
    <row r="1307" spans="1:1" ht="12.5">
      <c r="A1307" s="2"/>
    </row>
    <row r="1308" spans="1:1" ht="12.5">
      <c r="A1308" s="2"/>
    </row>
    <row r="1309" spans="1:1" ht="12.5">
      <c r="A1309" s="2"/>
    </row>
    <row r="1310" spans="1:1" ht="12.5">
      <c r="A1310" s="2"/>
    </row>
    <row r="1311" spans="1:1" ht="12.5">
      <c r="A1311" s="2"/>
    </row>
    <row r="1312" spans="1:1" ht="12.5">
      <c r="A1312" s="2"/>
    </row>
    <row r="1313" spans="1:1" ht="12.5">
      <c r="A1313" s="2"/>
    </row>
    <row r="1314" spans="1:1" ht="12.5">
      <c r="A1314" s="2"/>
    </row>
    <row r="1315" spans="1:1" ht="12.5">
      <c r="A1315" s="2"/>
    </row>
    <row r="1316" spans="1:1" ht="12.5">
      <c r="A1316" s="2"/>
    </row>
    <row r="1317" spans="1:1" ht="12.5">
      <c r="A1317" s="2"/>
    </row>
    <row r="1318" spans="1:1" ht="12.5">
      <c r="A1318" s="2"/>
    </row>
    <row r="1319" spans="1:1" ht="12.5">
      <c r="A1319" s="2"/>
    </row>
    <row r="1320" spans="1:1" ht="12.5">
      <c r="A1320" s="2"/>
    </row>
    <row r="1321" spans="1:1" ht="12.5">
      <c r="A1321" s="2"/>
    </row>
    <row r="1322" spans="1:1" ht="12.5">
      <c r="A1322" s="2"/>
    </row>
    <row r="1323" spans="1:1" ht="12.5">
      <c r="A1323" s="2"/>
    </row>
    <row r="1324" spans="1:1" ht="12.5">
      <c r="A1324" s="2"/>
    </row>
    <row r="1325" spans="1:1" ht="12.5">
      <c r="A1325" s="2"/>
    </row>
    <row r="1326" spans="1:1" ht="12.5">
      <c r="A1326" s="2"/>
    </row>
    <row r="1327" spans="1:1" ht="12.5">
      <c r="A1327" s="2"/>
    </row>
    <row r="1328" spans="1:1" ht="12.5">
      <c r="A1328" s="2"/>
    </row>
    <row r="1329" spans="1:1" ht="12.5">
      <c r="A1329" s="2"/>
    </row>
    <row r="1330" spans="1:1" ht="12.5">
      <c r="A1330" s="2"/>
    </row>
    <row r="1331" spans="1:1" ht="12.5">
      <c r="A1331" s="2"/>
    </row>
    <row r="1332" spans="1:1" ht="12.5">
      <c r="A1332" s="2"/>
    </row>
    <row r="1333" spans="1:1" ht="12.5">
      <c r="A1333" s="2"/>
    </row>
    <row r="1334" spans="1:1" ht="12.5">
      <c r="A1334" s="2"/>
    </row>
    <row r="1335" spans="1:1" ht="12.5">
      <c r="A1335" s="2"/>
    </row>
    <row r="1336" spans="1:1" ht="12.5">
      <c r="A1336" s="2"/>
    </row>
    <row r="1337" spans="1:1" ht="12.5">
      <c r="A1337" s="2"/>
    </row>
    <row r="1338" spans="1:1" ht="12.5">
      <c r="A1338" s="2"/>
    </row>
    <row r="1339" spans="1:1" ht="12.5">
      <c r="A1339" s="2"/>
    </row>
    <row r="1340" spans="1:1" ht="12.5">
      <c r="A1340" s="2"/>
    </row>
    <row r="1341" spans="1:1" ht="12.5">
      <c r="A1341" s="2"/>
    </row>
    <row r="1342" spans="1:1" ht="12.5">
      <c r="A1342" s="2"/>
    </row>
    <row r="1343" spans="1:1" ht="12.5">
      <c r="A1343" s="2"/>
    </row>
    <row r="1344" spans="1:1" ht="12.5">
      <c r="A1344" s="2"/>
    </row>
    <row r="1345" spans="1:1" ht="12.5">
      <c r="A1345" s="2"/>
    </row>
    <row r="1346" spans="1:1" ht="12.5">
      <c r="A1346" s="2"/>
    </row>
    <row r="1347" spans="1:1" ht="12.5">
      <c r="A1347" s="2"/>
    </row>
    <row r="1348" spans="1:1" ht="12.5">
      <c r="A1348" s="2"/>
    </row>
    <row r="1349" spans="1:1" ht="12.5">
      <c r="A1349" s="2"/>
    </row>
    <row r="1350" spans="1:1" ht="12.5">
      <c r="A1350" s="2"/>
    </row>
    <row r="1351" spans="1:1" ht="12.5">
      <c r="A1351" s="2"/>
    </row>
    <row r="1352" spans="1:1" ht="12.5">
      <c r="A1352" s="2"/>
    </row>
    <row r="1353" spans="1:1" ht="12.5">
      <c r="A1353" s="2"/>
    </row>
    <row r="1354" spans="1:1" ht="12.5">
      <c r="A1354" s="2"/>
    </row>
    <row r="1355" spans="1:1" ht="12.5">
      <c r="A1355" s="2"/>
    </row>
    <row r="1356" spans="1:1" ht="12.5">
      <c r="A1356" s="2"/>
    </row>
    <row r="1357" spans="1:1" ht="12.5">
      <c r="A1357" s="2"/>
    </row>
    <row r="1358" spans="1:1" ht="12.5">
      <c r="A1358" s="2"/>
    </row>
    <row r="1359" spans="1:1" ht="12.5">
      <c r="A1359" s="2"/>
    </row>
    <row r="1360" spans="1:1" ht="12.5">
      <c r="A1360" s="2"/>
    </row>
    <row r="1361" spans="1:1" ht="12.5">
      <c r="A1361" s="2"/>
    </row>
    <row r="1362" spans="1:1" ht="12.5">
      <c r="A1362" s="2"/>
    </row>
    <row r="1363" spans="1:1" ht="12.5">
      <c r="A1363" s="2"/>
    </row>
    <row r="1364" spans="1:1" ht="12.5">
      <c r="A1364" s="2"/>
    </row>
    <row r="1365" spans="1:1" ht="12.5">
      <c r="A1365" s="2"/>
    </row>
    <row r="1366" spans="1:1" ht="12.5">
      <c r="A1366" s="2"/>
    </row>
    <row r="1367" spans="1:1" ht="12.5">
      <c r="A1367" s="2"/>
    </row>
    <row r="1368" spans="1:1" ht="12.5">
      <c r="A1368" s="2"/>
    </row>
    <row r="1369" spans="1:1" ht="12.5">
      <c r="A1369" s="2"/>
    </row>
    <row r="1370" spans="1:1" ht="12.5">
      <c r="A1370" s="2"/>
    </row>
    <row r="1371" spans="1:1" ht="12.5">
      <c r="A1371" s="2"/>
    </row>
    <row r="1372" spans="1:1" ht="12.5">
      <c r="A1372" s="2"/>
    </row>
    <row r="1373" spans="1:1" ht="12.5">
      <c r="A1373" s="2"/>
    </row>
    <row r="1374" spans="1:1" ht="12.5">
      <c r="A1374" s="2"/>
    </row>
  </sheetData>
  <hyperlinks>
    <hyperlink ref="D1052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41"/>
  <sheetViews>
    <sheetView topLeftCell="A196" workbookViewId="0"/>
  </sheetViews>
  <sheetFormatPr defaultColWidth="14.36328125" defaultRowHeight="15.75" customHeight="1"/>
  <cols>
    <col min="1" max="1" width="6.08984375" customWidth="1"/>
    <col min="2" max="2" width="6.54296875" customWidth="1"/>
    <col min="3" max="3" width="9.7265625" customWidth="1"/>
    <col min="4" max="4" width="21.08984375" customWidth="1"/>
    <col min="5" max="5" width="17.26953125" customWidth="1"/>
    <col min="6" max="6" width="18.81640625" customWidth="1"/>
    <col min="7" max="7" width="6.08984375" customWidth="1"/>
    <col min="8" max="8" width="13.08984375" customWidth="1"/>
    <col min="9" max="9" width="1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221</v>
      </c>
      <c r="I1" s="1" t="s">
        <v>10</v>
      </c>
      <c r="J1" s="1" t="s">
        <v>222</v>
      </c>
      <c r="K1" s="1" t="s">
        <v>223</v>
      </c>
    </row>
    <row r="2" spans="1:11" ht="12.5">
      <c r="A2" s="3">
        <f t="shared" ref="A2:A54" si="0">1.93*G2</f>
        <v>1.0615000000000001</v>
      </c>
      <c r="B2" s="2">
        <v>0.04</v>
      </c>
      <c r="C2" s="2">
        <v>1</v>
      </c>
      <c r="D2" s="2" t="s">
        <v>224</v>
      </c>
      <c r="E2" s="2" t="s">
        <v>225</v>
      </c>
      <c r="F2" s="2" t="s">
        <v>226</v>
      </c>
      <c r="G2" s="2">
        <v>0.55000000000000004</v>
      </c>
      <c r="H2" s="2" t="s">
        <v>227</v>
      </c>
      <c r="I2" s="2" t="s">
        <v>23</v>
      </c>
      <c r="K2" s="2" t="s">
        <v>228</v>
      </c>
    </row>
    <row r="3" spans="1:11" ht="12.5">
      <c r="A3" s="3">
        <f t="shared" si="0"/>
        <v>1.1386999999999998</v>
      </c>
      <c r="B3" s="2">
        <v>0.05</v>
      </c>
      <c r="C3" s="2">
        <v>1</v>
      </c>
      <c r="D3" s="2" t="s">
        <v>224</v>
      </c>
      <c r="E3" s="2" t="s">
        <v>225</v>
      </c>
      <c r="F3" s="2" t="s">
        <v>226</v>
      </c>
      <c r="G3" s="2">
        <v>0.59</v>
      </c>
      <c r="H3" s="2" t="s">
        <v>227</v>
      </c>
      <c r="I3" s="2" t="s">
        <v>23</v>
      </c>
      <c r="K3" s="2" t="s">
        <v>228</v>
      </c>
    </row>
    <row r="4" spans="1:11" ht="12.5">
      <c r="A4" s="3">
        <f t="shared" si="0"/>
        <v>1.1000999999999999</v>
      </c>
      <c r="B4" s="2">
        <v>0.04</v>
      </c>
      <c r="C4" s="2">
        <v>1</v>
      </c>
      <c r="D4" s="2" t="s">
        <v>224</v>
      </c>
      <c r="E4" s="2" t="s">
        <v>225</v>
      </c>
      <c r="F4" s="2" t="s">
        <v>226</v>
      </c>
      <c r="G4" s="2">
        <v>0.56999999999999995</v>
      </c>
      <c r="H4" s="2" t="s">
        <v>227</v>
      </c>
      <c r="I4" s="2" t="s">
        <v>23</v>
      </c>
      <c r="K4" s="2" t="s">
        <v>228</v>
      </c>
    </row>
    <row r="5" spans="1:11" ht="12.5">
      <c r="A5" s="3">
        <f t="shared" si="0"/>
        <v>1.0615000000000001</v>
      </c>
      <c r="B5" s="2">
        <v>0.03</v>
      </c>
      <c r="C5" s="2">
        <v>1</v>
      </c>
      <c r="D5" s="2" t="s">
        <v>224</v>
      </c>
      <c r="E5" s="2" t="s">
        <v>225</v>
      </c>
      <c r="F5" s="2" t="s">
        <v>226</v>
      </c>
      <c r="G5" s="2">
        <v>0.55000000000000004</v>
      </c>
      <c r="H5" s="2" t="s">
        <v>227</v>
      </c>
      <c r="I5" s="2" t="s">
        <v>23</v>
      </c>
      <c r="K5" s="2" t="s">
        <v>228</v>
      </c>
    </row>
    <row r="6" spans="1:11" ht="12.5">
      <c r="A6" s="3">
        <f t="shared" si="0"/>
        <v>1.2738</v>
      </c>
      <c r="B6" s="2">
        <v>0.04</v>
      </c>
      <c r="C6" s="2">
        <v>1</v>
      </c>
      <c r="D6" s="2" t="s">
        <v>224</v>
      </c>
      <c r="E6" s="2" t="s">
        <v>225</v>
      </c>
      <c r="F6" s="2" t="s">
        <v>226</v>
      </c>
      <c r="G6" s="2">
        <v>0.66</v>
      </c>
      <c r="H6" s="2" t="s">
        <v>227</v>
      </c>
      <c r="I6" s="2" t="s">
        <v>23</v>
      </c>
      <c r="K6" s="2" t="s">
        <v>228</v>
      </c>
    </row>
    <row r="7" spans="1:11" ht="12.5">
      <c r="A7" s="3">
        <f t="shared" si="0"/>
        <v>1.1000999999999999</v>
      </c>
      <c r="B7" s="2">
        <v>0.04</v>
      </c>
      <c r="C7" s="2">
        <v>1</v>
      </c>
      <c r="D7" s="2" t="s">
        <v>224</v>
      </c>
      <c r="E7" s="2" t="s">
        <v>225</v>
      </c>
      <c r="F7" s="2" t="s">
        <v>226</v>
      </c>
      <c r="G7" s="2">
        <v>0.56999999999999995</v>
      </c>
      <c r="H7" s="2" t="s">
        <v>227</v>
      </c>
      <c r="I7" s="2" t="s">
        <v>23</v>
      </c>
      <c r="K7" s="2" t="s">
        <v>228</v>
      </c>
    </row>
    <row r="8" spans="1:11" ht="12.5">
      <c r="A8" s="3">
        <f t="shared" si="0"/>
        <v>0.94569999999999999</v>
      </c>
      <c r="B8" s="2">
        <v>0.04</v>
      </c>
      <c r="C8" s="2">
        <v>1</v>
      </c>
      <c r="D8" s="2" t="s">
        <v>224</v>
      </c>
      <c r="E8" s="2" t="s">
        <v>225</v>
      </c>
      <c r="F8" s="2" t="s">
        <v>226</v>
      </c>
      <c r="G8" s="2">
        <v>0.49</v>
      </c>
      <c r="H8" s="2" t="s">
        <v>227</v>
      </c>
      <c r="I8" s="2" t="s">
        <v>23</v>
      </c>
      <c r="K8" s="2" t="s">
        <v>228</v>
      </c>
    </row>
    <row r="9" spans="1:11" ht="12.5">
      <c r="A9" s="3">
        <f t="shared" si="0"/>
        <v>0.94569999999999999</v>
      </c>
      <c r="B9" s="2">
        <v>0.04</v>
      </c>
      <c r="C9" s="2">
        <v>1</v>
      </c>
      <c r="D9" s="2" t="s">
        <v>224</v>
      </c>
      <c r="E9" s="2" t="s">
        <v>225</v>
      </c>
      <c r="F9" s="2" t="s">
        <v>226</v>
      </c>
      <c r="G9" s="2">
        <v>0.49</v>
      </c>
      <c r="H9" s="2" t="s">
        <v>227</v>
      </c>
      <c r="I9" s="2" t="s">
        <v>23</v>
      </c>
      <c r="K9" s="2" t="s">
        <v>228</v>
      </c>
    </row>
    <row r="10" spans="1:11" ht="12.5">
      <c r="A10" s="3">
        <f t="shared" si="0"/>
        <v>0.92639999999999989</v>
      </c>
      <c r="B10" s="2">
        <v>0.03</v>
      </c>
      <c r="C10" s="2">
        <v>1</v>
      </c>
      <c r="D10" s="2" t="s">
        <v>224</v>
      </c>
      <c r="E10" s="2" t="s">
        <v>225</v>
      </c>
      <c r="F10" s="2" t="s">
        <v>226</v>
      </c>
      <c r="G10" s="2">
        <v>0.48</v>
      </c>
      <c r="H10" s="2" t="s">
        <v>227</v>
      </c>
      <c r="I10" s="2" t="s">
        <v>23</v>
      </c>
      <c r="K10" s="2" t="s">
        <v>228</v>
      </c>
    </row>
    <row r="11" spans="1:11" ht="12.5">
      <c r="A11" s="3">
        <f t="shared" si="0"/>
        <v>0.86849999999999994</v>
      </c>
      <c r="B11" s="2">
        <v>0.04</v>
      </c>
      <c r="C11" s="2">
        <v>1</v>
      </c>
      <c r="D11" s="2" t="s">
        <v>224</v>
      </c>
      <c r="E11" s="2" t="s">
        <v>225</v>
      </c>
      <c r="F11" s="2" t="s">
        <v>226</v>
      </c>
      <c r="G11" s="2">
        <v>0.45</v>
      </c>
      <c r="H11" s="2" t="s">
        <v>227</v>
      </c>
      <c r="I11" s="2" t="s">
        <v>23</v>
      </c>
      <c r="K11" s="2" t="s">
        <v>228</v>
      </c>
    </row>
    <row r="12" spans="1:11" ht="12.5">
      <c r="A12" s="3">
        <f t="shared" si="0"/>
        <v>1.1579999999999999</v>
      </c>
      <c r="B12" s="2">
        <v>0.03</v>
      </c>
      <c r="C12" s="2">
        <v>1</v>
      </c>
      <c r="D12" s="2" t="s">
        <v>224</v>
      </c>
      <c r="E12" s="2" t="s">
        <v>225</v>
      </c>
      <c r="F12" s="2" t="s">
        <v>226</v>
      </c>
      <c r="G12" s="2">
        <v>0.6</v>
      </c>
      <c r="H12" s="2" t="s">
        <v>227</v>
      </c>
      <c r="I12" s="2" t="s">
        <v>23</v>
      </c>
      <c r="K12" s="2" t="s">
        <v>228</v>
      </c>
    </row>
    <row r="13" spans="1:11" ht="12.5">
      <c r="A13" s="3">
        <f t="shared" si="0"/>
        <v>1.1965999999999999</v>
      </c>
      <c r="B13" s="2">
        <v>0.04</v>
      </c>
      <c r="C13" s="2">
        <v>1</v>
      </c>
      <c r="D13" s="2" t="s">
        <v>224</v>
      </c>
      <c r="E13" s="2" t="s">
        <v>225</v>
      </c>
      <c r="F13" s="2" t="s">
        <v>226</v>
      </c>
      <c r="G13" s="2">
        <v>0.62</v>
      </c>
      <c r="H13" s="2" t="s">
        <v>227</v>
      </c>
      <c r="I13" s="2" t="s">
        <v>23</v>
      </c>
      <c r="K13" s="2" t="s">
        <v>228</v>
      </c>
    </row>
    <row r="14" spans="1:11" ht="12.5">
      <c r="A14" s="3">
        <f t="shared" si="0"/>
        <v>0.86849999999999994</v>
      </c>
      <c r="B14" s="2">
        <v>0.04</v>
      </c>
      <c r="C14" s="2">
        <v>1</v>
      </c>
      <c r="D14" s="2" t="s">
        <v>224</v>
      </c>
      <c r="E14" s="2" t="s">
        <v>225</v>
      </c>
      <c r="F14" s="2" t="s">
        <v>226</v>
      </c>
      <c r="G14" s="2">
        <v>0.45</v>
      </c>
      <c r="H14" s="2" t="s">
        <v>227</v>
      </c>
      <c r="I14" s="2" t="s">
        <v>23</v>
      </c>
      <c r="K14" s="2" t="s">
        <v>228</v>
      </c>
    </row>
    <row r="15" spans="1:11" ht="12.5">
      <c r="A15" s="3">
        <f t="shared" si="0"/>
        <v>1.1386999999999998</v>
      </c>
      <c r="B15" s="2">
        <v>0.04</v>
      </c>
      <c r="C15" s="2">
        <v>1</v>
      </c>
      <c r="D15" s="2" t="s">
        <v>224</v>
      </c>
      <c r="E15" s="2" t="s">
        <v>225</v>
      </c>
      <c r="F15" s="2" t="s">
        <v>226</v>
      </c>
      <c r="G15" s="2">
        <v>0.59</v>
      </c>
      <c r="H15" s="2" t="s">
        <v>227</v>
      </c>
      <c r="I15" s="2" t="s">
        <v>23</v>
      </c>
      <c r="K15" s="2" t="s">
        <v>228</v>
      </c>
    </row>
    <row r="16" spans="1:11" ht="12.5">
      <c r="A16" s="3">
        <f t="shared" si="0"/>
        <v>0.98429999999999995</v>
      </c>
      <c r="B16" s="2">
        <v>0.03</v>
      </c>
      <c r="C16" s="2">
        <v>1</v>
      </c>
      <c r="D16" s="2" t="s">
        <v>224</v>
      </c>
      <c r="E16" s="2" t="s">
        <v>225</v>
      </c>
      <c r="F16" s="2" t="s">
        <v>226</v>
      </c>
      <c r="G16" s="2">
        <v>0.51</v>
      </c>
      <c r="H16" s="2" t="s">
        <v>227</v>
      </c>
      <c r="I16" s="2" t="s">
        <v>23</v>
      </c>
      <c r="K16" s="2" t="s">
        <v>228</v>
      </c>
    </row>
    <row r="17" spans="1:11" ht="12.5">
      <c r="A17" s="3">
        <f t="shared" si="0"/>
        <v>0.79129999999999989</v>
      </c>
      <c r="B17" s="2">
        <v>0.03</v>
      </c>
      <c r="C17" s="2">
        <v>1</v>
      </c>
      <c r="D17" s="2" t="s">
        <v>224</v>
      </c>
      <c r="E17" s="2" t="s">
        <v>225</v>
      </c>
      <c r="F17" s="2" t="s">
        <v>226</v>
      </c>
      <c r="G17" s="2">
        <v>0.41</v>
      </c>
      <c r="H17" s="2" t="s">
        <v>227</v>
      </c>
      <c r="I17" s="2" t="s">
        <v>23</v>
      </c>
      <c r="K17" s="2" t="s">
        <v>228</v>
      </c>
    </row>
    <row r="18" spans="1:11" ht="12.5">
      <c r="A18" s="3">
        <f t="shared" si="0"/>
        <v>0.71409999999999996</v>
      </c>
      <c r="B18" s="2">
        <v>0.04</v>
      </c>
      <c r="C18" s="2">
        <v>1</v>
      </c>
      <c r="D18" s="2" t="s">
        <v>224</v>
      </c>
      <c r="E18" s="2" t="s">
        <v>225</v>
      </c>
      <c r="F18" s="2" t="s">
        <v>226</v>
      </c>
      <c r="G18" s="2">
        <v>0.37</v>
      </c>
      <c r="H18" s="2" t="s">
        <v>227</v>
      </c>
      <c r="I18" s="2" t="s">
        <v>23</v>
      </c>
      <c r="K18" s="2" t="s">
        <v>228</v>
      </c>
    </row>
    <row r="19" spans="1:11" ht="12.5">
      <c r="A19" s="3">
        <f t="shared" si="0"/>
        <v>0.90709999999999991</v>
      </c>
      <c r="B19" s="2">
        <v>0.04</v>
      </c>
      <c r="C19" s="2">
        <v>1</v>
      </c>
      <c r="D19" s="2" t="s">
        <v>224</v>
      </c>
      <c r="E19" s="2" t="s">
        <v>225</v>
      </c>
      <c r="F19" s="2" t="s">
        <v>226</v>
      </c>
      <c r="G19" s="2">
        <v>0.47</v>
      </c>
      <c r="H19" s="2" t="s">
        <v>227</v>
      </c>
      <c r="I19" s="2" t="s">
        <v>23</v>
      </c>
      <c r="K19" s="2" t="s">
        <v>228</v>
      </c>
    </row>
    <row r="20" spans="1:11" ht="12.5">
      <c r="A20" s="3">
        <f t="shared" si="0"/>
        <v>0.38600000000000001</v>
      </c>
      <c r="B20" s="2">
        <v>0.03</v>
      </c>
      <c r="C20" s="2">
        <v>1</v>
      </c>
      <c r="D20" s="2" t="s">
        <v>224</v>
      </c>
      <c r="E20" s="2" t="s">
        <v>225</v>
      </c>
      <c r="F20" s="2" t="s">
        <v>226</v>
      </c>
      <c r="G20" s="2">
        <v>0.2</v>
      </c>
      <c r="H20" s="2" t="s">
        <v>227</v>
      </c>
      <c r="I20" s="2" t="s">
        <v>23</v>
      </c>
      <c r="K20" s="2" t="s">
        <v>228</v>
      </c>
    </row>
    <row r="21" spans="1:11" ht="12.5">
      <c r="A21" s="3">
        <f t="shared" si="0"/>
        <v>0.40529999999999999</v>
      </c>
      <c r="B21" s="2">
        <v>0.04</v>
      </c>
      <c r="C21" s="2">
        <v>1</v>
      </c>
      <c r="D21" s="2" t="s">
        <v>224</v>
      </c>
      <c r="E21" s="2" t="s">
        <v>225</v>
      </c>
      <c r="F21" s="2" t="s">
        <v>226</v>
      </c>
      <c r="G21" s="2">
        <v>0.21</v>
      </c>
      <c r="H21" s="2" t="s">
        <v>227</v>
      </c>
      <c r="I21" s="2" t="s">
        <v>23</v>
      </c>
      <c r="K21" s="2" t="s">
        <v>228</v>
      </c>
    </row>
    <row r="22" spans="1:11" ht="12.5">
      <c r="A22" s="3">
        <f t="shared" si="0"/>
        <v>0.73339999999999994</v>
      </c>
      <c r="B22" s="2">
        <v>0.05</v>
      </c>
      <c r="C22" s="2">
        <v>1</v>
      </c>
      <c r="D22" s="2" t="s">
        <v>224</v>
      </c>
      <c r="E22" s="2" t="s">
        <v>225</v>
      </c>
      <c r="F22" s="2" t="s">
        <v>226</v>
      </c>
      <c r="G22" s="2">
        <v>0.38</v>
      </c>
      <c r="H22" s="2" t="s">
        <v>227</v>
      </c>
      <c r="I22" s="2" t="s">
        <v>23</v>
      </c>
      <c r="K22" s="2" t="s">
        <v>228</v>
      </c>
    </row>
    <row r="23" spans="1:11" ht="12.5">
      <c r="A23" s="3">
        <f t="shared" si="0"/>
        <v>0.63690000000000002</v>
      </c>
      <c r="B23" s="2">
        <v>0.04</v>
      </c>
      <c r="C23" s="2">
        <v>1</v>
      </c>
      <c r="D23" s="2" t="s">
        <v>224</v>
      </c>
      <c r="E23" s="2" t="s">
        <v>225</v>
      </c>
      <c r="F23" s="2" t="s">
        <v>226</v>
      </c>
      <c r="G23" s="2">
        <v>0.33</v>
      </c>
      <c r="H23" s="2" t="s">
        <v>227</v>
      </c>
      <c r="I23" s="2" t="s">
        <v>23</v>
      </c>
      <c r="K23" s="2" t="s">
        <v>228</v>
      </c>
    </row>
    <row r="24" spans="1:11" ht="12.5">
      <c r="A24" s="3">
        <f t="shared" si="0"/>
        <v>0.46319999999999995</v>
      </c>
      <c r="B24" s="2">
        <v>0.04</v>
      </c>
      <c r="C24" s="2">
        <v>1</v>
      </c>
      <c r="D24" s="2" t="s">
        <v>224</v>
      </c>
      <c r="E24" s="2" t="s">
        <v>225</v>
      </c>
      <c r="F24" s="2" t="s">
        <v>226</v>
      </c>
      <c r="G24" s="2">
        <v>0.24</v>
      </c>
      <c r="H24" s="2" t="s">
        <v>227</v>
      </c>
      <c r="I24" s="2" t="s">
        <v>23</v>
      </c>
      <c r="K24" s="2" t="s">
        <v>228</v>
      </c>
    </row>
    <row r="25" spans="1:11" ht="12.5">
      <c r="A25" s="3">
        <f t="shared" si="0"/>
        <v>0.65620000000000001</v>
      </c>
      <c r="B25" s="2">
        <v>0.04</v>
      </c>
      <c r="C25" s="2">
        <v>1</v>
      </c>
      <c r="D25" s="2" t="s">
        <v>224</v>
      </c>
      <c r="E25" s="2" t="s">
        <v>225</v>
      </c>
      <c r="F25" s="2" t="s">
        <v>226</v>
      </c>
      <c r="G25" s="2">
        <v>0.34</v>
      </c>
      <c r="H25" s="2" t="s">
        <v>227</v>
      </c>
      <c r="I25" s="2" t="s">
        <v>23</v>
      </c>
      <c r="K25" s="2" t="s">
        <v>228</v>
      </c>
    </row>
    <row r="26" spans="1:11" ht="12.5">
      <c r="A26" s="3">
        <f t="shared" si="0"/>
        <v>1.0615000000000001</v>
      </c>
      <c r="B26" s="2">
        <v>0.04</v>
      </c>
      <c r="C26" s="2">
        <v>1</v>
      </c>
      <c r="D26" s="2" t="s">
        <v>224</v>
      </c>
      <c r="E26" s="2" t="s">
        <v>225</v>
      </c>
      <c r="F26" s="2" t="s">
        <v>226</v>
      </c>
      <c r="G26" s="2">
        <v>0.55000000000000004</v>
      </c>
      <c r="H26" s="2" t="s">
        <v>227</v>
      </c>
      <c r="I26" s="2" t="s">
        <v>23</v>
      </c>
      <c r="K26" s="2" t="s">
        <v>228</v>
      </c>
    </row>
    <row r="27" spans="1:11" ht="12.5">
      <c r="A27" s="3">
        <f t="shared" si="0"/>
        <v>0.73339999999999994</v>
      </c>
      <c r="B27" s="2">
        <v>0.04</v>
      </c>
      <c r="C27" s="2">
        <v>1</v>
      </c>
      <c r="D27" s="2" t="s">
        <v>224</v>
      </c>
      <c r="E27" s="2" t="s">
        <v>225</v>
      </c>
      <c r="F27" s="2" t="s">
        <v>226</v>
      </c>
      <c r="G27" s="2">
        <v>0.38</v>
      </c>
      <c r="H27" s="2" t="s">
        <v>227</v>
      </c>
      <c r="I27" s="2" t="s">
        <v>23</v>
      </c>
      <c r="K27" s="2" t="s">
        <v>228</v>
      </c>
    </row>
    <row r="28" spans="1:11" ht="12.5">
      <c r="A28" s="3">
        <f t="shared" si="0"/>
        <v>0.69479999999999997</v>
      </c>
      <c r="B28" s="2">
        <v>0.04</v>
      </c>
      <c r="C28" s="2">
        <v>1</v>
      </c>
      <c r="D28" s="2" t="s">
        <v>224</v>
      </c>
      <c r="E28" s="2" t="s">
        <v>225</v>
      </c>
      <c r="F28" s="2" t="s">
        <v>226</v>
      </c>
      <c r="G28" s="2">
        <v>0.36</v>
      </c>
      <c r="H28" s="2" t="s">
        <v>227</v>
      </c>
      <c r="I28" s="2" t="s">
        <v>23</v>
      </c>
      <c r="K28" s="2" t="s">
        <v>228</v>
      </c>
    </row>
    <row r="29" spans="1:11" ht="12.5">
      <c r="A29" s="3">
        <f t="shared" si="0"/>
        <v>0.63690000000000002</v>
      </c>
      <c r="B29" s="2">
        <v>0.06</v>
      </c>
      <c r="C29" s="2">
        <v>1</v>
      </c>
      <c r="D29" s="2" t="s">
        <v>224</v>
      </c>
      <c r="E29" s="2" t="s">
        <v>225</v>
      </c>
      <c r="F29" s="2" t="s">
        <v>226</v>
      </c>
      <c r="G29" s="2">
        <v>0.33</v>
      </c>
      <c r="H29" s="2" t="s">
        <v>227</v>
      </c>
      <c r="I29" s="2" t="s">
        <v>23</v>
      </c>
      <c r="K29" s="2" t="s">
        <v>228</v>
      </c>
    </row>
    <row r="30" spans="1:11" ht="12.5">
      <c r="A30" s="3">
        <f t="shared" si="0"/>
        <v>0.90709999999999991</v>
      </c>
      <c r="B30" s="2">
        <v>0.05</v>
      </c>
      <c r="C30" s="2">
        <v>1</v>
      </c>
      <c r="D30" s="2" t="s">
        <v>224</v>
      </c>
      <c r="E30" s="2" t="s">
        <v>225</v>
      </c>
      <c r="F30" s="2" t="s">
        <v>226</v>
      </c>
      <c r="G30" s="2">
        <v>0.47</v>
      </c>
      <c r="H30" s="2" t="s">
        <v>227</v>
      </c>
      <c r="I30" s="2" t="s">
        <v>23</v>
      </c>
      <c r="K30" s="2" t="s">
        <v>228</v>
      </c>
    </row>
    <row r="31" spans="1:11" ht="12.5">
      <c r="A31" s="3">
        <f t="shared" si="0"/>
        <v>0.79129999999999989</v>
      </c>
      <c r="B31" s="2">
        <v>0.03</v>
      </c>
      <c r="C31" s="2">
        <v>1</v>
      </c>
      <c r="D31" s="2" t="s">
        <v>224</v>
      </c>
      <c r="E31" s="2" t="s">
        <v>225</v>
      </c>
      <c r="F31" s="2" t="s">
        <v>226</v>
      </c>
      <c r="G31" s="2">
        <v>0.41</v>
      </c>
      <c r="H31" s="2" t="s">
        <v>227</v>
      </c>
      <c r="I31" s="2" t="s">
        <v>23</v>
      </c>
      <c r="K31" s="2" t="s">
        <v>228</v>
      </c>
    </row>
    <row r="32" spans="1:11" ht="12.5">
      <c r="A32" s="3">
        <f t="shared" si="0"/>
        <v>0.69479999999999997</v>
      </c>
      <c r="B32" s="2">
        <v>0.03</v>
      </c>
      <c r="C32" s="2">
        <v>1</v>
      </c>
      <c r="D32" s="2" t="s">
        <v>224</v>
      </c>
      <c r="E32" s="2" t="s">
        <v>225</v>
      </c>
      <c r="F32" s="2" t="s">
        <v>226</v>
      </c>
      <c r="G32" s="2">
        <v>0.36</v>
      </c>
      <c r="H32" s="2" t="s">
        <v>227</v>
      </c>
      <c r="I32" s="2" t="s">
        <v>23</v>
      </c>
      <c r="K32" s="2" t="s">
        <v>228</v>
      </c>
    </row>
    <row r="33" spans="1:11" ht="12.5">
      <c r="A33" s="3">
        <f t="shared" si="0"/>
        <v>0.73339999999999994</v>
      </c>
      <c r="B33" s="2">
        <v>0.05</v>
      </c>
      <c r="C33" s="2">
        <v>1</v>
      </c>
      <c r="D33" s="2" t="s">
        <v>224</v>
      </c>
      <c r="E33" s="2" t="s">
        <v>225</v>
      </c>
      <c r="F33" s="2" t="s">
        <v>226</v>
      </c>
      <c r="G33" s="2">
        <v>0.38</v>
      </c>
      <c r="H33" s="2" t="s">
        <v>227</v>
      </c>
      <c r="I33" s="2" t="s">
        <v>23</v>
      </c>
      <c r="K33" s="2" t="s">
        <v>228</v>
      </c>
    </row>
    <row r="34" spans="1:11" ht="12.5">
      <c r="A34" s="3">
        <f t="shared" si="0"/>
        <v>0.48249999999999998</v>
      </c>
      <c r="B34" s="2">
        <v>0.04</v>
      </c>
      <c r="C34" s="2">
        <v>1</v>
      </c>
      <c r="D34" s="2" t="s">
        <v>224</v>
      </c>
      <c r="E34" s="2" t="s">
        <v>225</v>
      </c>
      <c r="F34" s="2" t="s">
        <v>226</v>
      </c>
      <c r="G34" s="2">
        <v>0.25</v>
      </c>
      <c r="H34" s="2" t="s">
        <v>227</v>
      </c>
      <c r="I34" s="2" t="s">
        <v>23</v>
      </c>
      <c r="K34" s="2" t="s">
        <v>228</v>
      </c>
    </row>
    <row r="35" spans="1:11" ht="12.5">
      <c r="A35" s="3">
        <f t="shared" si="0"/>
        <v>1.1000999999999999</v>
      </c>
      <c r="B35" s="2">
        <v>0.04</v>
      </c>
      <c r="C35" s="2">
        <v>1</v>
      </c>
      <c r="D35" s="2" t="s">
        <v>224</v>
      </c>
      <c r="E35" s="2" t="s">
        <v>225</v>
      </c>
      <c r="F35" s="2" t="s">
        <v>226</v>
      </c>
      <c r="G35" s="2">
        <v>0.56999999999999995</v>
      </c>
      <c r="H35" s="2" t="s">
        <v>227</v>
      </c>
      <c r="I35" s="2" t="s">
        <v>23</v>
      </c>
      <c r="K35" s="2" t="s">
        <v>228</v>
      </c>
    </row>
    <row r="36" spans="1:11" ht="12.5">
      <c r="A36" s="3">
        <f t="shared" si="0"/>
        <v>0.52110000000000001</v>
      </c>
      <c r="B36" s="2">
        <v>0.04</v>
      </c>
      <c r="C36" s="2">
        <v>1</v>
      </c>
      <c r="D36" s="2" t="s">
        <v>224</v>
      </c>
      <c r="E36" s="2" t="s">
        <v>225</v>
      </c>
      <c r="F36" s="2" t="s">
        <v>226</v>
      </c>
      <c r="G36" s="2">
        <v>0.27</v>
      </c>
      <c r="H36" s="2" t="s">
        <v>227</v>
      </c>
      <c r="I36" s="2" t="s">
        <v>23</v>
      </c>
      <c r="K36" s="2" t="s">
        <v>228</v>
      </c>
    </row>
    <row r="37" spans="1:11" ht="12.5">
      <c r="A37" s="3">
        <f t="shared" si="0"/>
        <v>0.40529999999999999</v>
      </c>
      <c r="B37" s="2">
        <v>0.04</v>
      </c>
      <c r="C37" s="2">
        <v>1</v>
      </c>
      <c r="D37" s="2" t="s">
        <v>224</v>
      </c>
      <c r="E37" s="2" t="s">
        <v>225</v>
      </c>
      <c r="F37" s="2" t="s">
        <v>226</v>
      </c>
      <c r="G37" s="2">
        <v>0.21</v>
      </c>
      <c r="H37" s="2" t="s">
        <v>227</v>
      </c>
      <c r="I37" s="2" t="s">
        <v>23</v>
      </c>
      <c r="K37" s="2" t="s">
        <v>228</v>
      </c>
    </row>
    <row r="38" spans="1:11" ht="12.5">
      <c r="A38" s="3">
        <f t="shared" si="0"/>
        <v>0.3281</v>
      </c>
      <c r="B38" s="2">
        <v>0.04</v>
      </c>
      <c r="C38" s="2">
        <v>1</v>
      </c>
      <c r="D38" s="2" t="s">
        <v>224</v>
      </c>
      <c r="E38" s="2" t="s">
        <v>225</v>
      </c>
      <c r="F38" s="2" t="s">
        <v>226</v>
      </c>
      <c r="G38" s="2">
        <v>0.17</v>
      </c>
      <c r="H38" s="2" t="s">
        <v>227</v>
      </c>
      <c r="I38" s="2" t="s">
        <v>23</v>
      </c>
      <c r="K38" s="2" t="s">
        <v>228</v>
      </c>
    </row>
    <row r="39" spans="1:11" ht="12.5">
      <c r="A39" s="3">
        <f t="shared" si="0"/>
        <v>0.54039999999999999</v>
      </c>
      <c r="B39" s="2">
        <v>0.04</v>
      </c>
      <c r="C39" s="2">
        <v>1</v>
      </c>
      <c r="D39" s="2" t="s">
        <v>224</v>
      </c>
      <c r="E39" s="2" t="s">
        <v>225</v>
      </c>
      <c r="F39" s="2" t="s">
        <v>226</v>
      </c>
      <c r="G39" s="2">
        <v>0.28000000000000003</v>
      </c>
      <c r="H39" s="2" t="s">
        <v>227</v>
      </c>
      <c r="I39" s="2" t="s">
        <v>23</v>
      </c>
      <c r="K39" s="2" t="s">
        <v>228</v>
      </c>
    </row>
    <row r="40" spans="1:11" ht="12.5">
      <c r="A40" s="3">
        <f t="shared" si="0"/>
        <v>0.54039999999999999</v>
      </c>
      <c r="B40" s="2">
        <v>0.04</v>
      </c>
      <c r="C40" s="2">
        <v>1</v>
      </c>
      <c r="D40" s="2" t="s">
        <v>224</v>
      </c>
      <c r="E40" s="2" t="s">
        <v>225</v>
      </c>
      <c r="F40" s="2" t="s">
        <v>226</v>
      </c>
      <c r="G40" s="2">
        <v>0.28000000000000003</v>
      </c>
      <c r="H40" s="2" t="s">
        <v>227</v>
      </c>
      <c r="I40" s="2" t="s">
        <v>23</v>
      </c>
      <c r="K40" s="2" t="s">
        <v>228</v>
      </c>
    </row>
    <row r="41" spans="1:11" ht="12.5">
      <c r="A41" s="3">
        <f t="shared" si="0"/>
        <v>0.44390000000000002</v>
      </c>
      <c r="B41" s="2">
        <v>0.03</v>
      </c>
      <c r="C41" s="2">
        <v>1</v>
      </c>
      <c r="D41" s="2" t="s">
        <v>224</v>
      </c>
      <c r="E41" s="2" t="s">
        <v>225</v>
      </c>
      <c r="F41" s="2" t="s">
        <v>226</v>
      </c>
      <c r="G41" s="2">
        <v>0.23</v>
      </c>
      <c r="H41" s="2" t="s">
        <v>227</v>
      </c>
      <c r="I41" s="2" t="s">
        <v>23</v>
      </c>
      <c r="K41" s="2" t="s">
        <v>228</v>
      </c>
    </row>
    <row r="42" spans="1:11" ht="12.5">
      <c r="A42" s="3">
        <f t="shared" si="0"/>
        <v>0.34739999999999999</v>
      </c>
      <c r="B42" s="2">
        <v>0.03</v>
      </c>
      <c r="C42" s="2">
        <v>1</v>
      </c>
      <c r="D42" s="2" t="s">
        <v>224</v>
      </c>
      <c r="E42" s="2" t="s">
        <v>225</v>
      </c>
      <c r="F42" s="2" t="s">
        <v>226</v>
      </c>
      <c r="G42" s="2">
        <v>0.18</v>
      </c>
      <c r="H42" s="2" t="s">
        <v>227</v>
      </c>
      <c r="I42" s="2" t="s">
        <v>23</v>
      </c>
      <c r="K42" s="2" t="s">
        <v>228</v>
      </c>
    </row>
    <row r="43" spans="1:11" ht="12.5">
      <c r="A43" s="3">
        <f t="shared" si="0"/>
        <v>0.28949999999999998</v>
      </c>
      <c r="B43" s="2">
        <v>0.05</v>
      </c>
      <c r="C43" s="2">
        <v>1</v>
      </c>
      <c r="D43" s="2" t="s">
        <v>224</v>
      </c>
      <c r="E43" s="2" t="s">
        <v>225</v>
      </c>
      <c r="F43" s="2" t="s">
        <v>226</v>
      </c>
      <c r="G43" s="2">
        <v>0.15</v>
      </c>
      <c r="H43" s="2" t="s">
        <v>227</v>
      </c>
      <c r="I43" s="2" t="s">
        <v>23</v>
      </c>
      <c r="K43" s="2" t="s">
        <v>228</v>
      </c>
    </row>
    <row r="44" spans="1:11" ht="12.5">
      <c r="A44" s="3">
        <f t="shared" si="0"/>
        <v>0.30880000000000002</v>
      </c>
      <c r="B44" s="2">
        <v>0.04</v>
      </c>
      <c r="C44" s="2">
        <v>1</v>
      </c>
      <c r="D44" s="2" t="s">
        <v>224</v>
      </c>
      <c r="E44" s="2" t="s">
        <v>225</v>
      </c>
      <c r="F44" s="2" t="s">
        <v>226</v>
      </c>
      <c r="G44" s="2">
        <v>0.16</v>
      </c>
      <c r="H44" s="2" t="s">
        <v>227</v>
      </c>
      <c r="I44" s="2" t="s">
        <v>23</v>
      </c>
      <c r="K44" s="2" t="s">
        <v>228</v>
      </c>
    </row>
    <row r="45" spans="1:11" ht="12.5">
      <c r="A45" s="3">
        <f t="shared" si="0"/>
        <v>0.2702</v>
      </c>
      <c r="B45" s="2">
        <v>0.04</v>
      </c>
      <c r="C45" s="2">
        <v>1</v>
      </c>
      <c r="D45" s="2" t="s">
        <v>224</v>
      </c>
      <c r="E45" s="2" t="s">
        <v>225</v>
      </c>
      <c r="F45" s="2" t="s">
        <v>226</v>
      </c>
      <c r="G45" s="2">
        <v>0.14000000000000001</v>
      </c>
      <c r="H45" s="2" t="s">
        <v>227</v>
      </c>
      <c r="I45" s="2" t="s">
        <v>23</v>
      </c>
      <c r="K45" s="2" t="s">
        <v>228</v>
      </c>
    </row>
    <row r="46" spans="1:11" ht="12.5">
      <c r="A46" s="3">
        <f t="shared" si="0"/>
        <v>-9.6500000000000002E-2</v>
      </c>
      <c r="B46" s="2">
        <v>0.04</v>
      </c>
      <c r="C46" s="2">
        <v>1</v>
      </c>
      <c r="D46" s="2" t="s">
        <v>224</v>
      </c>
      <c r="E46" s="2" t="s">
        <v>225</v>
      </c>
      <c r="F46" s="2" t="s">
        <v>226</v>
      </c>
      <c r="G46" s="2">
        <v>-0.05</v>
      </c>
      <c r="H46" s="2" t="s">
        <v>227</v>
      </c>
      <c r="I46" s="2" t="s">
        <v>23</v>
      </c>
      <c r="K46" s="2" t="s">
        <v>228</v>
      </c>
    </row>
    <row r="47" spans="1:11" ht="12.5">
      <c r="A47" s="3">
        <f t="shared" si="0"/>
        <v>0.21229999999999999</v>
      </c>
      <c r="B47" s="2">
        <v>0.04</v>
      </c>
      <c r="C47" s="2">
        <v>1</v>
      </c>
      <c r="D47" s="2" t="s">
        <v>224</v>
      </c>
      <c r="E47" s="2" t="s">
        <v>225</v>
      </c>
      <c r="F47" s="2" t="s">
        <v>226</v>
      </c>
      <c r="G47" s="2">
        <v>0.11</v>
      </c>
      <c r="H47" s="2" t="s">
        <v>227</v>
      </c>
      <c r="I47" s="2" t="s">
        <v>23</v>
      </c>
      <c r="K47" s="2" t="s">
        <v>228</v>
      </c>
    </row>
    <row r="48" spans="1:11" ht="12.5">
      <c r="A48" s="3">
        <f t="shared" si="0"/>
        <v>-0.11579999999999999</v>
      </c>
      <c r="B48" s="2">
        <v>0.04</v>
      </c>
      <c r="C48" s="2">
        <v>1</v>
      </c>
      <c r="D48" s="2" t="s">
        <v>224</v>
      </c>
      <c r="E48" s="2" t="s">
        <v>225</v>
      </c>
      <c r="F48" s="2" t="s">
        <v>226</v>
      </c>
      <c r="G48" s="2">
        <v>-0.06</v>
      </c>
      <c r="H48" s="2" t="s">
        <v>227</v>
      </c>
      <c r="I48" s="2" t="s">
        <v>23</v>
      </c>
      <c r="K48" s="2" t="s">
        <v>228</v>
      </c>
    </row>
    <row r="49" spans="1:11" ht="12.5">
      <c r="A49" s="3">
        <f t="shared" si="0"/>
        <v>-0.44390000000000002</v>
      </c>
      <c r="B49" s="2">
        <v>0.04</v>
      </c>
      <c r="C49" s="2">
        <v>1</v>
      </c>
      <c r="D49" s="2" t="s">
        <v>224</v>
      </c>
      <c r="E49" s="2" t="s">
        <v>225</v>
      </c>
      <c r="F49" s="2" t="s">
        <v>226</v>
      </c>
      <c r="G49" s="2">
        <v>-0.23</v>
      </c>
      <c r="H49" s="2" t="s">
        <v>227</v>
      </c>
      <c r="I49" s="2" t="s">
        <v>23</v>
      </c>
      <c r="K49" s="2" t="s">
        <v>228</v>
      </c>
    </row>
    <row r="50" spans="1:11" ht="12.5">
      <c r="A50" s="3">
        <f t="shared" si="0"/>
        <v>-0.17369999999999999</v>
      </c>
      <c r="B50" s="2">
        <v>0.04</v>
      </c>
      <c r="C50" s="2">
        <v>1</v>
      </c>
      <c r="D50" s="2" t="s">
        <v>224</v>
      </c>
      <c r="E50" s="2" t="s">
        <v>225</v>
      </c>
      <c r="F50" s="2" t="s">
        <v>226</v>
      </c>
      <c r="G50" s="2">
        <v>-0.09</v>
      </c>
      <c r="H50" s="2" t="s">
        <v>227</v>
      </c>
      <c r="I50" s="2" t="s">
        <v>23</v>
      </c>
      <c r="K50" s="2" t="s">
        <v>228</v>
      </c>
    </row>
    <row r="51" spans="1:11" ht="12.5">
      <c r="A51" s="3">
        <f t="shared" si="0"/>
        <v>-0.50180000000000002</v>
      </c>
      <c r="B51" s="2">
        <v>0.04</v>
      </c>
      <c r="C51" s="2">
        <v>1</v>
      </c>
      <c r="D51" s="2" t="s">
        <v>224</v>
      </c>
      <c r="E51" s="2" t="s">
        <v>225</v>
      </c>
      <c r="F51" s="2" t="s">
        <v>226</v>
      </c>
      <c r="G51" s="2">
        <v>-0.26</v>
      </c>
      <c r="H51" s="2" t="s">
        <v>227</v>
      </c>
      <c r="I51" s="2" t="s">
        <v>23</v>
      </c>
      <c r="K51" s="2" t="s">
        <v>228</v>
      </c>
    </row>
    <row r="52" spans="1:11" ht="12.5">
      <c r="A52" s="3">
        <f t="shared" si="0"/>
        <v>-9.6500000000000002E-2</v>
      </c>
      <c r="B52" s="2">
        <v>0.04</v>
      </c>
      <c r="C52" s="2">
        <v>1</v>
      </c>
      <c r="D52" s="2" t="s">
        <v>224</v>
      </c>
      <c r="E52" s="2" t="s">
        <v>225</v>
      </c>
      <c r="F52" s="2" t="s">
        <v>226</v>
      </c>
      <c r="G52" s="2">
        <v>-0.05</v>
      </c>
      <c r="H52" s="2" t="s">
        <v>227</v>
      </c>
      <c r="I52" s="2" t="s">
        <v>23</v>
      </c>
      <c r="K52" s="2" t="s">
        <v>228</v>
      </c>
    </row>
    <row r="53" spans="1:11" ht="12.5">
      <c r="A53" s="3">
        <f t="shared" si="0"/>
        <v>-0.1351</v>
      </c>
      <c r="B53" s="2">
        <v>0.04</v>
      </c>
      <c r="C53" s="2">
        <v>1</v>
      </c>
      <c r="D53" s="2" t="s">
        <v>224</v>
      </c>
      <c r="E53" s="2" t="s">
        <v>225</v>
      </c>
      <c r="F53" s="2" t="s">
        <v>226</v>
      </c>
      <c r="G53" s="2">
        <v>-7.0000000000000007E-2</v>
      </c>
      <c r="H53" s="2" t="s">
        <v>227</v>
      </c>
      <c r="I53" s="2" t="s">
        <v>23</v>
      </c>
      <c r="K53" s="2" t="s">
        <v>228</v>
      </c>
    </row>
    <row r="54" spans="1:11" ht="12.5">
      <c r="A54" s="3">
        <f t="shared" si="0"/>
        <v>-0.34739999999999999</v>
      </c>
      <c r="B54" s="2">
        <v>0.04</v>
      </c>
      <c r="C54" s="2">
        <v>1</v>
      </c>
      <c r="D54" s="2" t="s">
        <v>224</v>
      </c>
      <c r="E54" s="2" t="s">
        <v>225</v>
      </c>
      <c r="F54" s="2" t="s">
        <v>226</v>
      </c>
      <c r="G54" s="2">
        <v>-0.18</v>
      </c>
      <c r="H54" s="2" t="s">
        <v>227</v>
      </c>
      <c r="I54" s="2" t="s">
        <v>23</v>
      </c>
      <c r="K54" s="2" t="s">
        <v>228</v>
      </c>
    </row>
    <row r="55" spans="1:11" ht="12.5">
      <c r="A55" s="2">
        <v>0.9</v>
      </c>
      <c r="B55" s="2">
        <v>0.1</v>
      </c>
      <c r="C55" s="2">
        <v>1</v>
      </c>
      <c r="D55" s="2" t="s">
        <v>229</v>
      </c>
      <c r="E55" s="2" t="s">
        <v>230</v>
      </c>
      <c r="H55" s="2" t="s">
        <v>231</v>
      </c>
      <c r="I55" s="2" t="s">
        <v>15</v>
      </c>
      <c r="K55" s="2" t="s">
        <v>232</v>
      </c>
    </row>
    <row r="56" spans="1:11" ht="12.5">
      <c r="A56" s="2">
        <v>1.9</v>
      </c>
      <c r="B56" s="2">
        <v>0.1</v>
      </c>
      <c r="C56" s="2">
        <v>1</v>
      </c>
      <c r="D56" s="2" t="s">
        <v>229</v>
      </c>
      <c r="E56" s="2" t="s">
        <v>230</v>
      </c>
      <c r="H56" s="2" t="s">
        <v>231</v>
      </c>
      <c r="I56" s="2" t="s">
        <v>15</v>
      </c>
      <c r="K56" s="2" t="s">
        <v>232</v>
      </c>
    </row>
    <row r="57" spans="1:11" ht="12.5">
      <c r="A57" s="2">
        <v>1.2</v>
      </c>
      <c r="B57" s="2">
        <v>0.1</v>
      </c>
      <c r="C57" s="2">
        <v>1</v>
      </c>
      <c r="D57" s="2" t="s">
        <v>229</v>
      </c>
      <c r="E57" s="2" t="s">
        <v>230</v>
      </c>
      <c r="H57" s="2" t="s">
        <v>231</v>
      </c>
      <c r="I57" s="2" t="s">
        <v>15</v>
      </c>
      <c r="K57" s="2" t="s">
        <v>232</v>
      </c>
    </row>
    <row r="58" spans="1:11" ht="12.5">
      <c r="A58" s="2">
        <v>2.04</v>
      </c>
      <c r="B58" s="2">
        <v>0.15</v>
      </c>
      <c r="C58" s="2">
        <v>2</v>
      </c>
      <c r="D58" s="2" t="s">
        <v>233</v>
      </c>
      <c r="E58" s="2" t="s">
        <v>225</v>
      </c>
      <c r="H58" s="2" t="s">
        <v>227</v>
      </c>
      <c r="I58" s="2" t="s">
        <v>23</v>
      </c>
      <c r="K58" s="2" t="s">
        <v>228</v>
      </c>
    </row>
    <row r="59" spans="1:11" ht="12.5">
      <c r="A59" s="2">
        <v>1.91</v>
      </c>
      <c r="B59" s="2">
        <v>0.13</v>
      </c>
      <c r="C59" s="2">
        <v>2</v>
      </c>
      <c r="D59" s="2" t="s">
        <v>234</v>
      </c>
      <c r="E59" s="2" t="s">
        <v>225</v>
      </c>
      <c r="H59" s="2" t="s">
        <v>227</v>
      </c>
      <c r="I59" s="2" t="s">
        <v>23</v>
      </c>
      <c r="K59" s="2" t="s">
        <v>228</v>
      </c>
    </row>
    <row r="60" spans="1:11" ht="12.5">
      <c r="A60" s="2">
        <v>1.71</v>
      </c>
      <c r="B60" s="2">
        <v>0.14000000000000001</v>
      </c>
      <c r="C60" s="2">
        <v>2</v>
      </c>
      <c r="D60" s="2" t="s">
        <v>235</v>
      </c>
      <c r="E60" s="2" t="s">
        <v>225</v>
      </c>
      <c r="H60" s="2" t="s">
        <v>227</v>
      </c>
      <c r="I60" s="2" t="s">
        <v>23</v>
      </c>
      <c r="K60" s="2" t="s">
        <v>228</v>
      </c>
    </row>
    <row r="61" spans="1:11" ht="12.5">
      <c r="A61" s="2">
        <v>1.03</v>
      </c>
      <c r="B61" s="2">
        <v>0.16</v>
      </c>
      <c r="C61" s="2">
        <v>2</v>
      </c>
      <c r="D61" s="2" t="s">
        <v>236</v>
      </c>
      <c r="E61" s="2" t="s">
        <v>225</v>
      </c>
      <c r="H61" s="2" t="s">
        <v>227</v>
      </c>
      <c r="I61" s="2" t="s">
        <v>23</v>
      </c>
      <c r="K61" s="2" t="s">
        <v>228</v>
      </c>
    </row>
    <row r="62" spans="1:11" ht="12.5">
      <c r="A62" s="2">
        <v>1.24</v>
      </c>
      <c r="B62" s="2">
        <v>0.14000000000000001</v>
      </c>
      <c r="C62" s="2">
        <v>2</v>
      </c>
      <c r="D62" s="2" t="s">
        <v>237</v>
      </c>
      <c r="E62" s="2" t="s">
        <v>225</v>
      </c>
      <c r="H62" s="2" t="s">
        <v>227</v>
      </c>
      <c r="I62" s="2" t="s">
        <v>23</v>
      </c>
      <c r="K62" s="2" t="s">
        <v>228</v>
      </c>
    </row>
    <row r="63" spans="1:11" ht="12.5">
      <c r="A63" s="2">
        <v>1.1200000000000001</v>
      </c>
      <c r="B63" s="2">
        <v>0.16</v>
      </c>
      <c r="C63" s="2">
        <v>2</v>
      </c>
      <c r="D63" s="2" t="s">
        <v>238</v>
      </c>
      <c r="E63" s="2" t="s">
        <v>225</v>
      </c>
      <c r="H63" s="2" t="s">
        <v>227</v>
      </c>
      <c r="I63" s="2" t="s">
        <v>23</v>
      </c>
      <c r="K63" s="2" t="s">
        <v>228</v>
      </c>
    </row>
    <row r="64" spans="1:11" ht="12.5">
      <c r="A64" s="2">
        <v>1.08</v>
      </c>
      <c r="B64" s="2">
        <v>0.02</v>
      </c>
      <c r="C64" s="2">
        <v>2</v>
      </c>
      <c r="D64" s="2" t="s">
        <v>239</v>
      </c>
      <c r="E64" s="2" t="s">
        <v>225</v>
      </c>
      <c r="H64" s="2" t="s">
        <v>227</v>
      </c>
      <c r="I64" s="2" t="s">
        <v>23</v>
      </c>
      <c r="K64" s="2" t="s">
        <v>228</v>
      </c>
    </row>
    <row r="65" spans="1:11" ht="12.5">
      <c r="A65" s="2">
        <v>1.17</v>
      </c>
      <c r="B65" s="2">
        <v>0.11</v>
      </c>
      <c r="C65" s="2">
        <v>2</v>
      </c>
      <c r="D65" s="2" t="s">
        <v>240</v>
      </c>
      <c r="E65" s="2" t="s">
        <v>225</v>
      </c>
      <c r="H65" s="2" t="s">
        <v>227</v>
      </c>
      <c r="I65" s="2" t="s">
        <v>23</v>
      </c>
      <c r="K65" s="2" t="s">
        <v>228</v>
      </c>
    </row>
    <row r="66" spans="1:11" ht="12.5">
      <c r="A66" s="2">
        <v>1.24</v>
      </c>
      <c r="B66" s="2">
        <v>0.21</v>
      </c>
      <c r="C66" s="2">
        <v>2</v>
      </c>
      <c r="D66" s="2" t="s">
        <v>241</v>
      </c>
      <c r="E66" s="2" t="s">
        <v>225</v>
      </c>
      <c r="H66" s="2" t="s">
        <v>227</v>
      </c>
      <c r="I66" s="2" t="s">
        <v>23</v>
      </c>
      <c r="K66" s="2" t="s">
        <v>228</v>
      </c>
    </row>
    <row r="67" spans="1:11" ht="12.5">
      <c r="A67" s="2">
        <v>1</v>
      </c>
      <c r="B67" s="2">
        <v>0.11</v>
      </c>
      <c r="C67" s="2">
        <v>2</v>
      </c>
      <c r="D67" s="2" t="s">
        <v>242</v>
      </c>
      <c r="E67" s="2" t="s">
        <v>225</v>
      </c>
      <c r="H67" s="2" t="s">
        <v>227</v>
      </c>
      <c r="I67" s="2" t="s">
        <v>23</v>
      </c>
      <c r="K67" s="2" t="s">
        <v>228</v>
      </c>
    </row>
    <row r="68" spans="1:11" ht="12.5">
      <c r="A68" s="2">
        <v>1.1299999999999999</v>
      </c>
      <c r="B68" s="2">
        <v>0.13</v>
      </c>
      <c r="C68" s="2">
        <v>2</v>
      </c>
      <c r="D68" s="2" t="s">
        <v>243</v>
      </c>
      <c r="E68" s="2" t="s">
        <v>225</v>
      </c>
      <c r="H68" s="2" t="s">
        <v>227</v>
      </c>
      <c r="I68" s="2" t="s">
        <v>23</v>
      </c>
      <c r="K68" s="2" t="s">
        <v>228</v>
      </c>
    </row>
    <row r="69" spans="1:11" ht="12.5">
      <c r="A69" s="2">
        <v>1.44</v>
      </c>
      <c r="B69" s="2">
        <v>0.12</v>
      </c>
      <c r="C69" s="2">
        <v>2</v>
      </c>
      <c r="D69" s="2" t="s">
        <v>244</v>
      </c>
      <c r="E69" s="2" t="s">
        <v>225</v>
      </c>
      <c r="H69" s="2" t="s">
        <v>227</v>
      </c>
      <c r="I69" s="2" t="s">
        <v>23</v>
      </c>
      <c r="K69" s="2" t="s">
        <v>228</v>
      </c>
    </row>
    <row r="70" spans="1:11" ht="12.5">
      <c r="A70" s="2">
        <v>1.08</v>
      </c>
      <c r="B70" s="2">
        <v>0.1</v>
      </c>
      <c r="C70" s="2">
        <v>2</v>
      </c>
      <c r="D70" s="2" t="s">
        <v>245</v>
      </c>
      <c r="E70" s="2" t="s">
        <v>225</v>
      </c>
      <c r="H70" s="2" t="s">
        <v>227</v>
      </c>
      <c r="I70" s="2" t="s">
        <v>23</v>
      </c>
      <c r="K70" s="2" t="s">
        <v>228</v>
      </c>
    </row>
    <row r="71" spans="1:11" ht="12.5">
      <c r="A71" s="2">
        <v>0.98</v>
      </c>
      <c r="B71" s="2">
        <v>0.15</v>
      </c>
      <c r="C71" s="2">
        <v>2</v>
      </c>
      <c r="D71" s="2" t="s">
        <v>246</v>
      </c>
      <c r="E71" s="2" t="s">
        <v>225</v>
      </c>
      <c r="H71" s="2" t="s">
        <v>227</v>
      </c>
      <c r="I71" s="2" t="s">
        <v>23</v>
      </c>
      <c r="K71" s="2" t="s">
        <v>228</v>
      </c>
    </row>
    <row r="72" spans="1:11" ht="12.5">
      <c r="A72" s="2">
        <v>2.08</v>
      </c>
      <c r="B72" s="2">
        <v>0.02</v>
      </c>
      <c r="C72" s="2">
        <v>2</v>
      </c>
      <c r="D72" s="2" t="s">
        <v>247</v>
      </c>
      <c r="E72" s="2" t="s">
        <v>225</v>
      </c>
      <c r="H72" s="2" t="s">
        <v>227</v>
      </c>
      <c r="I72" s="2" t="s">
        <v>23</v>
      </c>
      <c r="K72" s="2" t="s">
        <v>228</v>
      </c>
    </row>
    <row r="73" spans="1:11" ht="12.5">
      <c r="A73" s="2">
        <v>2.4900000000000002</v>
      </c>
      <c r="B73" s="2">
        <v>0.22</v>
      </c>
      <c r="C73" s="2">
        <v>2</v>
      </c>
      <c r="D73" s="2" t="s">
        <v>248</v>
      </c>
      <c r="E73" s="2" t="s">
        <v>225</v>
      </c>
      <c r="H73" s="2" t="s">
        <v>227</v>
      </c>
      <c r="I73" s="2" t="s">
        <v>23</v>
      </c>
      <c r="K73" s="2" t="s">
        <v>228</v>
      </c>
    </row>
    <row r="74" spans="1:11" ht="12.5">
      <c r="A74" s="2">
        <v>2.14</v>
      </c>
      <c r="B74" s="2">
        <v>0.1</v>
      </c>
      <c r="C74" s="2">
        <v>2</v>
      </c>
      <c r="D74" s="2" t="s">
        <v>249</v>
      </c>
      <c r="E74" s="2" t="s">
        <v>225</v>
      </c>
      <c r="H74" s="2" t="s">
        <v>227</v>
      </c>
      <c r="I74" s="2" t="s">
        <v>23</v>
      </c>
      <c r="K74" s="2" t="s">
        <v>228</v>
      </c>
    </row>
    <row r="75" spans="1:11" ht="12.5">
      <c r="A75" s="2">
        <v>1.96</v>
      </c>
      <c r="B75" s="2">
        <v>0.12</v>
      </c>
      <c r="C75" s="2">
        <v>2</v>
      </c>
      <c r="D75" s="2" t="s">
        <v>250</v>
      </c>
      <c r="E75" s="2" t="s">
        <v>225</v>
      </c>
      <c r="H75" s="2" t="s">
        <v>227</v>
      </c>
      <c r="I75" s="2" t="s">
        <v>23</v>
      </c>
      <c r="K75" s="2" t="s">
        <v>228</v>
      </c>
    </row>
    <row r="76" spans="1:11" ht="12.5">
      <c r="A76" s="2">
        <v>1.78</v>
      </c>
      <c r="B76" s="2">
        <v>0.12</v>
      </c>
      <c r="C76" s="2">
        <v>2</v>
      </c>
      <c r="D76" s="2" t="s">
        <v>251</v>
      </c>
      <c r="E76" s="2" t="s">
        <v>225</v>
      </c>
      <c r="H76" s="2" t="s">
        <v>227</v>
      </c>
      <c r="I76" s="2" t="s">
        <v>23</v>
      </c>
      <c r="K76" s="2" t="s">
        <v>228</v>
      </c>
    </row>
    <row r="77" spans="1:11" ht="12.5">
      <c r="A77" s="2">
        <v>2.42</v>
      </c>
      <c r="B77" s="2">
        <v>0.16</v>
      </c>
      <c r="C77" s="2">
        <v>2</v>
      </c>
      <c r="D77" s="2" t="s">
        <v>252</v>
      </c>
      <c r="E77" s="2" t="s">
        <v>225</v>
      </c>
      <c r="H77" s="2" t="s">
        <v>227</v>
      </c>
      <c r="I77" s="2" t="s">
        <v>23</v>
      </c>
      <c r="K77" s="2" t="s">
        <v>228</v>
      </c>
    </row>
    <row r="78" spans="1:11" ht="12.5">
      <c r="A78" s="2">
        <v>2.2599999999999998</v>
      </c>
      <c r="B78" s="2">
        <v>0.15</v>
      </c>
      <c r="C78" s="2">
        <v>2</v>
      </c>
      <c r="D78" s="2" t="s">
        <v>253</v>
      </c>
      <c r="E78" s="2" t="s">
        <v>225</v>
      </c>
      <c r="H78" s="2" t="s">
        <v>227</v>
      </c>
      <c r="I78" s="2" t="s">
        <v>23</v>
      </c>
      <c r="K78" s="2" t="s">
        <v>228</v>
      </c>
    </row>
    <row r="79" spans="1:11" ht="12.5">
      <c r="A79" s="2">
        <v>2.4</v>
      </c>
      <c r="B79" s="2">
        <v>0.13</v>
      </c>
      <c r="C79" s="2">
        <v>2</v>
      </c>
      <c r="D79" s="2" t="s">
        <v>254</v>
      </c>
      <c r="E79" s="2" t="s">
        <v>225</v>
      </c>
      <c r="H79" s="2" t="s">
        <v>227</v>
      </c>
      <c r="I79" s="2" t="s">
        <v>23</v>
      </c>
      <c r="K79" s="2" t="s">
        <v>228</v>
      </c>
    </row>
    <row r="80" spans="1:11" ht="12.5">
      <c r="A80" s="2">
        <v>2.23</v>
      </c>
      <c r="B80" s="2">
        <v>0.11</v>
      </c>
      <c r="C80" s="2">
        <v>2</v>
      </c>
      <c r="D80" s="2" t="s">
        <v>255</v>
      </c>
      <c r="E80" s="2" t="s">
        <v>225</v>
      </c>
      <c r="H80" s="2" t="s">
        <v>227</v>
      </c>
      <c r="I80" s="2" t="s">
        <v>23</v>
      </c>
      <c r="K80" s="2" t="s">
        <v>228</v>
      </c>
    </row>
    <row r="81" spans="1:11" ht="12.5">
      <c r="A81" s="2">
        <v>1.96</v>
      </c>
      <c r="B81" s="2">
        <v>0.14000000000000001</v>
      </c>
      <c r="C81" s="2">
        <v>2</v>
      </c>
      <c r="D81" s="2" t="s">
        <v>256</v>
      </c>
      <c r="E81" s="2" t="s">
        <v>225</v>
      </c>
      <c r="H81" s="2" t="s">
        <v>227</v>
      </c>
      <c r="I81" s="2" t="s">
        <v>23</v>
      </c>
      <c r="K81" s="2" t="s">
        <v>228</v>
      </c>
    </row>
    <row r="82" spans="1:11" ht="12.5">
      <c r="A82" s="2">
        <v>1.7</v>
      </c>
      <c r="B82" s="2">
        <v>0.15</v>
      </c>
      <c r="C82" s="2">
        <v>2</v>
      </c>
      <c r="D82" s="2" t="s">
        <v>257</v>
      </c>
      <c r="E82" s="2" t="s">
        <v>225</v>
      </c>
      <c r="H82" s="2" t="s">
        <v>227</v>
      </c>
      <c r="I82" s="2" t="s">
        <v>23</v>
      </c>
      <c r="K82" s="2" t="s">
        <v>228</v>
      </c>
    </row>
    <row r="83" spans="1:11" ht="12.5">
      <c r="A83" s="2">
        <v>1.55</v>
      </c>
      <c r="B83" s="2">
        <v>0.12</v>
      </c>
      <c r="C83" s="2">
        <v>2</v>
      </c>
      <c r="D83" s="2" t="s">
        <v>258</v>
      </c>
      <c r="E83" s="2" t="s">
        <v>225</v>
      </c>
      <c r="H83" s="2" t="s">
        <v>227</v>
      </c>
      <c r="I83" s="2" t="s">
        <v>23</v>
      </c>
      <c r="K83" s="2" t="s">
        <v>228</v>
      </c>
    </row>
    <row r="84" spans="1:11" ht="12.5">
      <c r="A84" s="2">
        <v>1.65</v>
      </c>
      <c r="B84" s="2">
        <v>0.12</v>
      </c>
      <c r="C84" s="2">
        <v>2</v>
      </c>
      <c r="D84" s="2" t="s">
        <v>259</v>
      </c>
      <c r="E84" s="2" t="s">
        <v>225</v>
      </c>
      <c r="H84" s="2" t="s">
        <v>227</v>
      </c>
      <c r="I84" s="2" t="s">
        <v>23</v>
      </c>
      <c r="K84" s="2" t="s">
        <v>228</v>
      </c>
    </row>
    <row r="85" spans="1:11" ht="12.5">
      <c r="A85" s="2">
        <v>1.57</v>
      </c>
      <c r="B85" s="2">
        <v>0.12</v>
      </c>
      <c r="C85" s="2">
        <v>2</v>
      </c>
      <c r="D85" s="2" t="s">
        <v>260</v>
      </c>
      <c r="E85" s="2" t="s">
        <v>225</v>
      </c>
      <c r="H85" s="2" t="s">
        <v>227</v>
      </c>
      <c r="I85" s="2" t="s">
        <v>23</v>
      </c>
      <c r="K85" s="2" t="s">
        <v>228</v>
      </c>
    </row>
    <row r="86" spans="1:11" ht="12.5">
      <c r="A86" s="2">
        <v>-0.01</v>
      </c>
      <c r="B86" s="2">
        <v>0.15</v>
      </c>
      <c r="C86" s="2">
        <v>2</v>
      </c>
      <c r="D86" s="2" t="s">
        <v>261</v>
      </c>
      <c r="E86" s="2" t="s">
        <v>262</v>
      </c>
      <c r="H86" s="2" t="s">
        <v>227</v>
      </c>
      <c r="I86" s="2" t="s">
        <v>23</v>
      </c>
    </row>
    <row r="87" spans="1:11" ht="12.5">
      <c r="A87" s="26">
        <v>0.7</v>
      </c>
      <c r="B87" s="26">
        <v>0.1</v>
      </c>
      <c r="C87" s="2">
        <v>2</v>
      </c>
      <c r="D87" s="2" t="s">
        <v>263</v>
      </c>
      <c r="E87" s="2" t="s">
        <v>225</v>
      </c>
      <c r="H87" s="2" t="s">
        <v>231</v>
      </c>
      <c r="I87" s="2" t="s">
        <v>15</v>
      </c>
      <c r="J87" s="26" t="s">
        <v>264</v>
      </c>
      <c r="K87" s="2" t="s">
        <v>228</v>
      </c>
    </row>
    <row r="88" spans="1:11" ht="12.5">
      <c r="A88" s="26">
        <v>1.04</v>
      </c>
      <c r="B88" s="26">
        <v>0.1</v>
      </c>
      <c r="C88" s="2">
        <v>2</v>
      </c>
      <c r="D88" s="2" t="s">
        <v>263</v>
      </c>
      <c r="E88" s="2" t="s">
        <v>225</v>
      </c>
      <c r="H88" s="2" t="s">
        <v>231</v>
      </c>
      <c r="I88" s="2" t="s">
        <v>15</v>
      </c>
      <c r="J88" s="27">
        <v>43866</v>
      </c>
      <c r="K88" s="2" t="s">
        <v>228</v>
      </c>
    </row>
    <row r="89" spans="1:11" ht="12.5">
      <c r="A89" s="26">
        <v>1.01</v>
      </c>
      <c r="B89" s="26">
        <v>0.1</v>
      </c>
      <c r="C89" s="2">
        <v>2</v>
      </c>
      <c r="D89" s="2" t="s">
        <v>263</v>
      </c>
      <c r="E89" s="2" t="s">
        <v>225</v>
      </c>
      <c r="H89" s="2" t="s">
        <v>231</v>
      </c>
      <c r="I89" s="2" t="s">
        <v>15</v>
      </c>
      <c r="J89" s="27">
        <v>43959</v>
      </c>
      <c r="K89" s="2" t="s">
        <v>228</v>
      </c>
    </row>
    <row r="90" spans="1:11" ht="12.5">
      <c r="A90" s="26">
        <v>0.93</v>
      </c>
      <c r="B90" s="26">
        <v>0.1</v>
      </c>
      <c r="C90" s="2">
        <v>2</v>
      </c>
      <c r="D90" s="2" t="s">
        <v>263</v>
      </c>
      <c r="E90" s="2" t="s">
        <v>225</v>
      </c>
      <c r="H90" s="2" t="s">
        <v>231</v>
      </c>
      <c r="I90" s="2" t="s">
        <v>15</v>
      </c>
      <c r="J90" s="27">
        <v>43959</v>
      </c>
      <c r="K90" s="2" t="s">
        <v>228</v>
      </c>
    </row>
    <row r="91" spans="1:11" ht="12.5">
      <c r="A91" s="26">
        <v>0.96</v>
      </c>
      <c r="B91" s="26">
        <v>0.1</v>
      </c>
      <c r="C91" s="2">
        <v>2</v>
      </c>
      <c r="D91" s="2" t="s">
        <v>263</v>
      </c>
      <c r="E91" s="2" t="s">
        <v>225</v>
      </c>
      <c r="H91" s="2" t="s">
        <v>231</v>
      </c>
      <c r="I91" s="2" t="s">
        <v>15</v>
      </c>
      <c r="J91" s="27">
        <v>44053</v>
      </c>
      <c r="K91" s="2" t="s">
        <v>228</v>
      </c>
    </row>
    <row r="92" spans="1:11" ht="12.5">
      <c r="A92" s="26">
        <v>0.78</v>
      </c>
      <c r="B92" s="26">
        <v>0.1</v>
      </c>
      <c r="C92" s="2">
        <v>2</v>
      </c>
      <c r="D92" s="2" t="s">
        <v>263</v>
      </c>
      <c r="E92" s="2" t="s">
        <v>225</v>
      </c>
      <c r="H92" s="2" t="s">
        <v>231</v>
      </c>
      <c r="I92" s="2" t="s">
        <v>15</v>
      </c>
      <c r="J92" s="27">
        <v>44185</v>
      </c>
      <c r="K92" s="2" t="s">
        <v>228</v>
      </c>
    </row>
    <row r="93" spans="1:11" ht="12.5">
      <c r="A93" s="26">
        <v>0.8</v>
      </c>
      <c r="B93" s="26">
        <v>0.14000000000000001</v>
      </c>
      <c r="C93" s="2">
        <v>2</v>
      </c>
      <c r="D93" s="2" t="s">
        <v>263</v>
      </c>
      <c r="E93" s="2" t="s">
        <v>225</v>
      </c>
      <c r="H93" s="2" t="s">
        <v>231</v>
      </c>
      <c r="I93" s="2" t="s">
        <v>15</v>
      </c>
      <c r="J93" s="27">
        <v>44185</v>
      </c>
      <c r="K93" s="2" t="s">
        <v>228</v>
      </c>
    </row>
    <row r="94" spans="1:11" ht="12.5">
      <c r="A94" s="26">
        <v>-0.53</v>
      </c>
      <c r="B94" s="26">
        <v>0.1</v>
      </c>
      <c r="C94" s="2">
        <v>2</v>
      </c>
      <c r="D94" s="2" t="s">
        <v>263</v>
      </c>
      <c r="E94" s="2" t="s">
        <v>225</v>
      </c>
      <c r="H94" s="2" t="s">
        <v>231</v>
      </c>
      <c r="I94" s="2" t="s">
        <v>15</v>
      </c>
      <c r="J94" s="26" t="s">
        <v>265</v>
      </c>
      <c r="K94" s="2" t="s">
        <v>228</v>
      </c>
    </row>
    <row r="95" spans="1:11" ht="12.5">
      <c r="A95" s="26">
        <v>-1.21</v>
      </c>
      <c r="B95" s="26">
        <v>7.0000000000000007E-2</v>
      </c>
      <c r="C95" s="2">
        <v>2</v>
      </c>
      <c r="D95" s="2" t="s">
        <v>263</v>
      </c>
      <c r="E95" s="2" t="s">
        <v>225</v>
      </c>
      <c r="H95" s="2" t="s">
        <v>227</v>
      </c>
      <c r="I95" s="2" t="s">
        <v>23</v>
      </c>
      <c r="J95" s="26" t="s">
        <v>266</v>
      </c>
      <c r="K95" s="2" t="s">
        <v>228</v>
      </c>
    </row>
    <row r="96" spans="1:11" ht="12.5">
      <c r="A96" s="26">
        <v>0.39</v>
      </c>
      <c r="B96" s="26">
        <v>0.1</v>
      </c>
      <c r="C96" s="2">
        <v>2</v>
      </c>
      <c r="D96" s="2" t="s">
        <v>263</v>
      </c>
      <c r="E96" s="2" t="s">
        <v>225</v>
      </c>
      <c r="H96" s="2" t="s">
        <v>231</v>
      </c>
      <c r="I96" s="2" t="s">
        <v>15</v>
      </c>
      <c r="J96" s="26" t="s">
        <v>267</v>
      </c>
      <c r="K96" s="2" t="s">
        <v>228</v>
      </c>
    </row>
    <row r="97" spans="1:11" ht="12.5">
      <c r="A97" s="26">
        <v>0.37</v>
      </c>
      <c r="B97" s="26">
        <v>0.12</v>
      </c>
      <c r="C97" s="2">
        <v>2</v>
      </c>
      <c r="D97" s="2" t="s">
        <v>263</v>
      </c>
      <c r="E97" s="2" t="s">
        <v>225</v>
      </c>
      <c r="H97" s="2" t="s">
        <v>227</v>
      </c>
      <c r="I97" s="2" t="s">
        <v>23</v>
      </c>
      <c r="J97" s="26" t="s">
        <v>264</v>
      </c>
      <c r="K97" s="2" t="s">
        <v>228</v>
      </c>
    </row>
    <row r="98" spans="1:11" ht="12.5">
      <c r="A98" s="26">
        <v>0.91</v>
      </c>
      <c r="B98" s="26">
        <v>0.15</v>
      </c>
      <c r="C98" s="2">
        <v>2</v>
      </c>
      <c r="D98" s="2" t="s">
        <v>263</v>
      </c>
      <c r="E98" s="2" t="s">
        <v>225</v>
      </c>
      <c r="H98" s="2" t="s">
        <v>227</v>
      </c>
      <c r="I98" s="2" t="s">
        <v>23</v>
      </c>
      <c r="J98" s="27">
        <v>43866</v>
      </c>
      <c r="K98" s="2" t="s">
        <v>228</v>
      </c>
    </row>
    <row r="99" spans="1:11" ht="12.5">
      <c r="A99" s="26">
        <v>0.78</v>
      </c>
      <c r="B99" s="26">
        <v>7.0000000000000007E-2</v>
      </c>
      <c r="C99" s="2">
        <v>2</v>
      </c>
      <c r="D99" s="2" t="s">
        <v>263</v>
      </c>
      <c r="E99" s="2" t="s">
        <v>225</v>
      </c>
      <c r="H99" s="2" t="s">
        <v>227</v>
      </c>
      <c r="I99" s="2" t="s">
        <v>23</v>
      </c>
      <c r="J99" s="27">
        <v>43959</v>
      </c>
      <c r="K99" s="2" t="s">
        <v>228</v>
      </c>
    </row>
    <row r="100" spans="1:11" ht="12.5">
      <c r="A100" s="26">
        <v>0.93</v>
      </c>
      <c r="B100" s="26">
        <v>0.24</v>
      </c>
      <c r="C100" s="2">
        <v>2</v>
      </c>
      <c r="D100" s="2" t="s">
        <v>263</v>
      </c>
      <c r="E100" s="2" t="s">
        <v>225</v>
      </c>
      <c r="H100" s="2" t="s">
        <v>227</v>
      </c>
      <c r="I100" s="2" t="s">
        <v>23</v>
      </c>
      <c r="J100" s="27">
        <v>44055</v>
      </c>
      <c r="K100" s="2" t="s">
        <v>228</v>
      </c>
    </row>
    <row r="101" spans="1:11" ht="12.5">
      <c r="A101" s="26">
        <v>0.82</v>
      </c>
      <c r="B101" s="26">
        <v>0.15</v>
      </c>
      <c r="C101" s="2">
        <v>2</v>
      </c>
      <c r="D101" s="2" t="s">
        <v>263</v>
      </c>
      <c r="E101" s="2" t="s">
        <v>225</v>
      </c>
      <c r="H101" s="2" t="s">
        <v>227</v>
      </c>
      <c r="I101" s="2" t="s">
        <v>23</v>
      </c>
      <c r="J101" s="27">
        <v>44185</v>
      </c>
      <c r="K101" s="2" t="s">
        <v>228</v>
      </c>
    </row>
    <row r="102" spans="1:11" ht="12.5">
      <c r="A102" s="26">
        <v>0.7</v>
      </c>
      <c r="B102" s="26">
        <v>0.17</v>
      </c>
      <c r="C102" s="2">
        <v>2</v>
      </c>
      <c r="D102" s="2" t="s">
        <v>263</v>
      </c>
      <c r="E102" s="2" t="s">
        <v>225</v>
      </c>
      <c r="H102" s="2" t="s">
        <v>227</v>
      </c>
      <c r="I102" s="2" t="s">
        <v>23</v>
      </c>
      <c r="J102" s="26" t="s">
        <v>265</v>
      </c>
      <c r="K102" s="2" t="s">
        <v>228</v>
      </c>
    </row>
    <row r="103" spans="1:11" ht="12.5">
      <c r="A103" s="26">
        <v>0.59</v>
      </c>
      <c r="B103" s="26">
        <v>0.11</v>
      </c>
      <c r="C103" s="2">
        <v>2</v>
      </c>
      <c r="D103" s="2" t="s">
        <v>263</v>
      </c>
      <c r="E103" s="2" t="s">
        <v>225</v>
      </c>
      <c r="H103" s="2" t="s">
        <v>227</v>
      </c>
      <c r="I103" s="2" t="s">
        <v>23</v>
      </c>
      <c r="J103" s="26" t="s">
        <v>267</v>
      </c>
      <c r="K103" s="2" t="s">
        <v>228</v>
      </c>
    </row>
    <row r="104" spans="1:11" ht="12.5">
      <c r="A104" s="26">
        <v>0.37</v>
      </c>
      <c r="B104" s="26">
        <v>0.12</v>
      </c>
      <c r="C104" s="2">
        <v>2</v>
      </c>
      <c r="D104" s="2" t="s">
        <v>263</v>
      </c>
      <c r="E104" s="2" t="s">
        <v>225</v>
      </c>
      <c r="H104" s="2" t="s">
        <v>231</v>
      </c>
      <c r="I104" s="2" t="s">
        <v>15</v>
      </c>
      <c r="J104" s="26" t="s">
        <v>264</v>
      </c>
      <c r="K104" s="2" t="s">
        <v>228</v>
      </c>
    </row>
    <row r="105" spans="1:11" ht="12.5">
      <c r="A105" s="26">
        <v>0.77</v>
      </c>
      <c r="B105" s="26">
        <v>0.12</v>
      </c>
      <c r="C105" s="2">
        <v>2</v>
      </c>
      <c r="D105" s="2" t="s">
        <v>263</v>
      </c>
      <c r="E105" s="2" t="s">
        <v>225</v>
      </c>
      <c r="H105" s="2" t="s">
        <v>231</v>
      </c>
      <c r="I105" s="2" t="s">
        <v>15</v>
      </c>
      <c r="J105" s="27">
        <v>43866</v>
      </c>
      <c r="K105" s="2" t="s">
        <v>228</v>
      </c>
    </row>
    <row r="106" spans="1:11" ht="12.5">
      <c r="A106" s="26">
        <v>0.76</v>
      </c>
      <c r="B106" s="26">
        <v>0.12</v>
      </c>
      <c r="C106" s="2">
        <v>2</v>
      </c>
      <c r="D106" s="2" t="s">
        <v>263</v>
      </c>
      <c r="E106" s="2" t="s">
        <v>225</v>
      </c>
      <c r="H106" s="2" t="s">
        <v>231</v>
      </c>
      <c r="I106" s="2" t="s">
        <v>15</v>
      </c>
      <c r="J106" s="27">
        <v>43959</v>
      </c>
      <c r="K106" s="2" t="s">
        <v>228</v>
      </c>
    </row>
    <row r="107" spans="1:11" ht="12.5">
      <c r="A107" s="26">
        <v>0.64</v>
      </c>
      <c r="B107" s="26">
        <v>0.12</v>
      </c>
      <c r="C107" s="2">
        <v>2</v>
      </c>
      <c r="D107" s="2" t="s">
        <v>263</v>
      </c>
      <c r="E107" s="2" t="s">
        <v>225</v>
      </c>
      <c r="H107" s="2" t="s">
        <v>231</v>
      </c>
      <c r="I107" s="2" t="s">
        <v>15</v>
      </c>
      <c r="J107" s="27">
        <v>44055</v>
      </c>
      <c r="K107" s="2" t="s">
        <v>228</v>
      </c>
    </row>
    <row r="108" spans="1:11" ht="12.5">
      <c r="A108" s="26">
        <v>0.56000000000000005</v>
      </c>
      <c r="B108" s="26">
        <v>0.12</v>
      </c>
      <c r="C108" s="2">
        <v>2</v>
      </c>
      <c r="D108" s="2" t="s">
        <v>263</v>
      </c>
      <c r="E108" s="2" t="s">
        <v>225</v>
      </c>
      <c r="H108" s="2" t="s">
        <v>231</v>
      </c>
      <c r="I108" s="2" t="s">
        <v>15</v>
      </c>
      <c r="J108" s="27">
        <v>44055</v>
      </c>
      <c r="K108" s="2" t="s">
        <v>228</v>
      </c>
    </row>
    <row r="109" spans="1:11" ht="12.5">
      <c r="A109" s="26">
        <v>0.46</v>
      </c>
      <c r="B109" s="26">
        <v>0.12</v>
      </c>
      <c r="C109" s="2">
        <v>2</v>
      </c>
      <c r="D109" s="2" t="s">
        <v>263</v>
      </c>
      <c r="E109" s="2" t="s">
        <v>225</v>
      </c>
      <c r="H109" s="2" t="s">
        <v>231</v>
      </c>
      <c r="I109" s="2" t="s">
        <v>15</v>
      </c>
      <c r="J109" s="27">
        <v>44185</v>
      </c>
      <c r="K109" s="2" t="s">
        <v>228</v>
      </c>
    </row>
    <row r="110" spans="1:11" ht="12.5">
      <c r="A110" s="26">
        <v>-0.53</v>
      </c>
      <c r="B110" s="26">
        <v>0.18</v>
      </c>
      <c r="C110" s="2">
        <v>2</v>
      </c>
      <c r="D110" s="2" t="s">
        <v>263</v>
      </c>
      <c r="E110" s="2" t="s">
        <v>225</v>
      </c>
      <c r="H110" s="2" t="s">
        <v>227</v>
      </c>
      <c r="I110" s="2" t="s">
        <v>23</v>
      </c>
      <c r="J110" s="26" t="s">
        <v>265</v>
      </c>
      <c r="K110" s="2" t="s">
        <v>228</v>
      </c>
    </row>
    <row r="111" spans="1:11" ht="12.5">
      <c r="A111" s="26">
        <v>-1.84</v>
      </c>
      <c r="B111" s="26">
        <v>0.21</v>
      </c>
      <c r="C111" s="2">
        <v>2</v>
      </c>
      <c r="D111" s="2" t="s">
        <v>263</v>
      </c>
      <c r="E111" s="2" t="s">
        <v>225</v>
      </c>
      <c r="H111" s="2" t="s">
        <v>227</v>
      </c>
      <c r="I111" s="2" t="s">
        <v>23</v>
      </c>
      <c r="J111" s="26" t="s">
        <v>266</v>
      </c>
      <c r="K111" s="2" t="s">
        <v>228</v>
      </c>
    </row>
    <row r="112" spans="1:11" ht="12.5">
      <c r="A112" s="26">
        <v>0.47</v>
      </c>
      <c r="B112" s="26">
        <v>0.12</v>
      </c>
      <c r="C112" s="2">
        <v>2</v>
      </c>
      <c r="D112" s="2" t="s">
        <v>263</v>
      </c>
      <c r="E112" s="2" t="s">
        <v>225</v>
      </c>
      <c r="H112" s="2" t="s">
        <v>231</v>
      </c>
      <c r="I112" s="2" t="s">
        <v>15</v>
      </c>
      <c r="J112" s="26" t="s">
        <v>267</v>
      </c>
      <c r="K112" s="2" t="s">
        <v>228</v>
      </c>
    </row>
    <row r="113" spans="1:11" ht="12.5">
      <c r="A113" s="26">
        <v>-1.1399999999999999</v>
      </c>
      <c r="B113" s="26">
        <v>0.16</v>
      </c>
      <c r="C113" s="2">
        <v>2</v>
      </c>
      <c r="D113" s="2" t="s">
        <v>263</v>
      </c>
      <c r="E113" s="2" t="s">
        <v>225</v>
      </c>
      <c r="H113" s="2" t="s">
        <v>227</v>
      </c>
      <c r="I113" s="2" t="s">
        <v>23</v>
      </c>
      <c r="J113" s="26" t="s">
        <v>264</v>
      </c>
      <c r="K113" s="2" t="s">
        <v>228</v>
      </c>
    </row>
    <row r="114" spans="1:11" ht="12.5">
      <c r="A114" s="26">
        <v>0.28000000000000003</v>
      </c>
      <c r="B114" s="26">
        <v>0.16</v>
      </c>
      <c r="C114" s="2">
        <v>2</v>
      </c>
      <c r="D114" s="2" t="s">
        <v>263</v>
      </c>
      <c r="E114" s="2" t="s">
        <v>225</v>
      </c>
      <c r="H114" s="2" t="s">
        <v>227</v>
      </c>
      <c r="I114" s="2" t="s">
        <v>23</v>
      </c>
      <c r="J114" s="27">
        <v>43866</v>
      </c>
      <c r="K114" s="2" t="s">
        <v>228</v>
      </c>
    </row>
    <row r="115" spans="1:11" ht="12.5">
      <c r="A115" s="26">
        <v>0.49</v>
      </c>
      <c r="B115" s="26">
        <v>0.26</v>
      </c>
      <c r="C115" s="2">
        <v>2</v>
      </c>
      <c r="D115" s="2" t="s">
        <v>263</v>
      </c>
      <c r="E115" s="2" t="s">
        <v>225</v>
      </c>
      <c r="H115" s="2" t="s">
        <v>227</v>
      </c>
      <c r="I115" s="2" t="s">
        <v>23</v>
      </c>
      <c r="J115" s="27">
        <v>43959</v>
      </c>
      <c r="K115" s="2" t="s">
        <v>228</v>
      </c>
    </row>
    <row r="116" spans="1:11" ht="12.5">
      <c r="A116" s="26">
        <v>0.05</v>
      </c>
      <c r="B116" s="26">
        <v>0.16</v>
      </c>
      <c r="C116" s="2">
        <v>2</v>
      </c>
      <c r="D116" s="2" t="s">
        <v>263</v>
      </c>
      <c r="E116" s="2" t="s">
        <v>225</v>
      </c>
      <c r="H116" s="2" t="s">
        <v>227</v>
      </c>
      <c r="I116" s="2" t="s">
        <v>23</v>
      </c>
      <c r="J116" s="27">
        <v>44055</v>
      </c>
      <c r="K116" s="2" t="s">
        <v>228</v>
      </c>
    </row>
    <row r="117" spans="1:11" ht="12.5">
      <c r="A117" s="26">
        <v>-0.47</v>
      </c>
      <c r="B117" s="26">
        <v>0.1</v>
      </c>
      <c r="C117" s="2">
        <v>2</v>
      </c>
      <c r="D117" s="2" t="s">
        <v>263</v>
      </c>
      <c r="E117" s="2" t="s">
        <v>225</v>
      </c>
      <c r="H117" s="2" t="s">
        <v>227</v>
      </c>
      <c r="I117" s="2" t="s">
        <v>23</v>
      </c>
      <c r="J117" s="27">
        <v>44185</v>
      </c>
      <c r="K117" s="2" t="s">
        <v>228</v>
      </c>
    </row>
    <row r="118" spans="1:11" ht="12.5">
      <c r="A118" s="26">
        <v>-1.02</v>
      </c>
      <c r="B118" s="26">
        <v>7.0000000000000007E-2</v>
      </c>
      <c r="C118" s="2">
        <v>2</v>
      </c>
      <c r="D118" s="2" t="s">
        <v>263</v>
      </c>
      <c r="E118" s="2" t="s">
        <v>225</v>
      </c>
      <c r="H118" s="2" t="s">
        <v>227</v>
      </c>
      <c r="I118" s="2" t="s">
        <v>23</v>
      </c>
      <c r="J118" s="26" t="s">
        <v>268</v>
      </c>
      <c r="K118" s="2" t="s">
        <v>228</v>
      </c>
    </row>
    <row r="119" spans="1:11" ht="12.5">
      <c r="A119" s="26">
        <v>-0.74</v>
      </c>
      <c r="B119" s="26">
        <v>0.2</v>
      </c>
      <c r="C119" s="2">
        <v>2</v>
      </c>
      <c r="D119" s="2" t="s">
        <v>263</v>
      </c>
      <c r="E119" s="2" t="s">
        <v>225</v>
      </c>
      <c r="H119" s="2" t="s">
        <v>227</v>
      </c>
      <c r="I119" s="2" t="s">
        <v>23</v>
      </c>
      <c r="J119" s="26" t="s">
        <v>269</v>
      </c>
      <c r="K119" s="2" t="s">
        <v>228</v>
      </c>
    </row>
    <row r="120" spans="1:11" ht="12.5">
      <c r="A120" s="26">
        <v>-0.81</v>
      </c>
      <c r="B120" s="26">
        <v>0.11</v>
      </c>
      <c r="C120" s="2">
        <v>2</v>
      </c>
      <c r="D120" s="2" t="s">
        <v>263</v>
      </c>
      <c r="E120" s="2" t="s">
        <v>225</v>
      </c>
      <c r="H120" s="2" t="s">
        <v>227</v>
      </c>
      <c r="I120" s="2" t="s">
        <v>23</v>
      </c>
      <c r="J120" s="26" t="s">
        <v>267</v>
      </c>
      <c r="K120" s="2" t="s">
        <v>228</v>
      </c>
    </row>
    <row r="121" spans="1:11" ht="12.5">
      <c r="A121" s="26">
        <v>2.36</v>
      </c>
      <c r="B121" s="26">
        <v>0.31</v>
      </c>
      <c r="C121" s="2">
        <v>2</v>
      </c>
      <c r="D121" s="2" t="s">
        <v>263</v>
      </c>
      <c r="E121" s="2" t="s">
        <v>225</v>
      </c>
      <c r="H121" s="2" t="s">
        <v>227</v>
      </c>
      <c r="I121" s="2" t="s">
        <v>23</v>
      </c>
      <c r="J121" s="26" t="s">
        <v>264</v>
      </c>
      <c r="K121" s="2" t="s">
        <v>228</v>
      </c>
    </row>
    <row r="122" spans="1:11" ht="12.5">
      <c r="A122" s="26">
        <v>1.84</v>
      </c>
      <c r="B122" s="26">
        <v>0.3</v>
      </c>
      <c r="C122" s="2">
        <v>2</v>
      </c>
      <c r="D122" s="2" t="s">
        <v>263</v>
      </c>
      <c r="E122" s="2" t="s">
        <v>225</v>
      </c>
      <c r="H122" s="2" t="s">
        <v>227</v>
      </c>
      <c r="I122" s="2" t="s">
        <v>23</v>
      </c>
      <c r="J122" s="27">
        <v>43866</v>
      </c>
      <c r="K122" s="2" t="s">
        <v>228</v>
      </c>
    </row>
    <row r="123" spans="1:11" ht="12.5">
      <c r="A123" s="26">
        <v>1.69</v>
      </c>
      <c r="B123" s="26">
        <v>0.15</v>
      </c>
      <c r="C123" s="2">
        <v>2</v>
      </c>
      <c r="D123" s="2" t="s">
        <v>263</v>
      </c>
      <c r="E123" s="2" t="s">
        <v>225</v>
      </c>
      <c r="H123" s="2" t="s">
        <v>227</v>
      </c>
      <c r="I123" s="2" t="s">
        <v>23</v>
      </c>
      <c r="J123" s="27">
        <v>43866</v>
      </c>
      <c r="K123" s="2" t="s">
        <v>228</v>
      </c>
    </row>
    <row r="124" spans="1:11" ht="12.5">
      <c r="A124" s="26">
        <v>1.78</v>
      </c>
      <c r="B124" s="26">
        <v>0.25</v>
      </c>
      <c r="C124" s="2">
        <v>2</v>
      </c>
      <c r="D124" s="2" t="s">
        <v>263</v>
      </c>
      <c r="E124" s="2" t="s">
        <v>225</v>
      </c>
      <c r="H124" s="2" t="s">
        <v>227</v>
      </c>
      <c r="I124" s="2" t="s">
        <v>23</v>
      </c>
      <c r="J124" s="27">
        <v>43959</v>
      </c>
      <c r="K124" s="2" t="s">
        <v>228</v>
      </c>
    </row>
    <row r="125" spans="1:11" ht="12.5">
      <c r="A125" s="26">
        <v>1.32</v>
      </c>
      <c r="B125" s="26">
        <v>0.26</v>
      </c>
      <c r="C125" s="2">
        <v>2</v>
      </c>
      <c r="D125" s="2" t="s">
        <v>263</v>
      </c>
      <c r="E125" s="2" t="s">
        <v>225</v>
      </c>
      <c r="H125" s="2" t="s">
        <v>227</v>
      </c>
      <c r="I125" s="2" t="s">
        <v>23</v>
      </c>
      <c r="J125" s="27">
        <v>44055</v>
      </c>
      <c r="K125" s="2" t="s">
        <v>228</v>
      </c>
    </row>
    <row r="126" spans="1:11" ht="12.5">
      <c r="A126" s="26">
        <v>1.46</v>
      </c>
      <c r="B126" s="26">
        <v>0.26</v>
      </c>
      <c r="C126" s="2">
        <v>2</v>
      </c>
      <c r="D126" s="2" t="s">
        <v>263</v>
      </c>
      <c r="E126" s="2" t="s">
        <v>225</v>
      </c>
      <c r="H126" s="2" t="s">
        <v>227</v>
      </c>
      <c r="I126" s="2" t="s">
        <v>23</v>
      </c>
      <c r="J126" s="27">
        <v>44185</v>
      </c>
      <c r="K126" s="2" t="s">
        <v>228</v>
      </c>
    </row>
    <row r="127" spans="1:11" ht="12.5">
      <c r="A127" s="26">
        <v>1.38</v>
      </c>
      <c r="B127" s="26">
        <v>0.17</v>
      </c>
      <c r="C127" s="2">
        <v>2</v>
      </c>
      <c r="D127" s="2" t="s">
        <v>263</v>
      </c>
      <c r="E127" s="2" t="s">
        <v>225</v>
      </c>
      <c r="H127" s="2" t="s">
        <v>227</v>
      </c>
      <c r="I127" s="2" t="s">
        <v>23</v>
      </c>
      <c r="J127" s="27">
        <v>44185</v>
      </c>
      <c r="K127" s="2" t="s">
        <v>228</v>
      </c>
    </row>
    <row r="128" spans="1:11" ht="12.5">
      <c r="A128" s="26">
        <v>0.86</v>
      </c>
      <c r="B128" s="26">
        <v>0.26</v>
      </c>
      <c r="C128" s="2">
        <v>2</v>
      </c>
      <c r="D128" s="2" t="s">
        <v>263</v>
      </c>
      <c r="E128" s="2" t="s">
        <v>225</v>
      </c>
      <c r="H128" s="2" t="s">
        <v>227</v>
      </c>
      <c r="I128" s="2" t="s">
        <v>23</v>
      </c>
      <c r="J128" s="26" t="s">
        <v>268</v>
      </c>
      <c r="K128" s="2" t="s">
        <v>228</v>
      </c>
    </row>
    <row r="129" spans="1:11" ht="12.5">
      <c r="A129" s="26">
        <v>1.18</v>
      </c>
      <c r="B129" s="26">
        <v>0.14000000000000001</v>
      </c>
      <c r="C129" s="2">
        <v>2</v>
      </c>
      <c r="D129" s="2" t="s">
        <v>263</v>
      </c>
      <c r="E129" s="2" t="s">
        <v>225</v>
      </c>
      <c r="H129" s="2" t="s">
        <v>227</v>
      </c>
      <c r="I129" s="2" t="s">
        <v>23</v>
      </c>
      <c r="J129" s="26" t="s">
        <v>268</v>
      </c>
      <c r="K129" s="2" t="s">
        <v>228</v>
      </c>
    </row>
    <row r="130" spans="1:11" ht="12.5">
      <c r="A130" s="26">
        <v>0.8</v>
      </c>
      <c r="B130" s="26">
        <v>0.19</v>
      </c>
      <c r="C130" s="2">
        <v>2</v>
      </c>
      <c r="D130" s="2" t="s">
        <v>263</v>
      </c>
      <c r="E130" s="2" t="s">
        <v>225</v>
      </c>
      <c r="H130" s="2" t="s">
        <v>227</v>
      </c>
      <c r="I130" s="2" t="s">
        <v>23</v>
      </c>
      <c r="J130" s="26" t="s">
        <v>270</v>
      </c>
      <c r="K130" s="2" t="s">
        <v>228</v>
      </c>
    </row>
    <row r="131" spans="1:11" ht="12.5">
      <c r="A131" s="26">
        <v>0.9</v>
      </c>
      <c r="B131" s="26">
        <v>0.24</v>
      </c>
      <c r="C131" s="2">
        <v>2</v>
      </c>
      <c r="D131" s="2" t="s">
        <v>263</v>
      </c>
      <c r="E131" s="2" t="s">
        <v>225</v>
      </c>
      <c r="H131" s="2" t="s">
        <v>227</v>
      </c>
      <c r="I131" s="2" t="s">
        <v>23</v>
      </c>
      <c r="J131" s="26" t="s">
        <v>270</v>
      </c>
      <c r="K131" s="2" t="s">
        <v>228</v>
      </c>
    </row>
    <row r="132" spans="1:11" ht="12.5">
      <c r="A132" s="26">
        <v>0.45</v>
      </c>
      <c r="B132" s="26">
        <v>0.19</v>
      </c>
      <c r="C132" s="2">
        <v>2</v>
      </c>
      <c r="D132" s="2" t="s">
        <v>263</v>
      </c>
      <c r="E132" s="2" t="s">
        <v>225</v>
      </c>
      <c r="H132" s="2" t="s">
        <v>227</v>
      </c>
      <c r="I132" s="2" t="s">
        <v>23</v>
      </c>
      <c r="J132" s="26" t="s">
        <v>266</v>
      </c>
      <c r="K132" s="2" t="s">
        <v>228</v>
      </c>
    </row>
    <row r="133" spans="1:11" ht="12.5">
      <c r="A133" s="26">
        <v>1.21</v>
      </c>
      <c r="B133" s="26">
        <v>0.24</v>
      </c>
      <c r="C133" s="2">
        <v>2</v>
      </c>
      <c r="D133" s="2" t="s">
        <v>263</v>
      </c>
      <c r="E133" s="2" t="s">
        <v>225</v>
      </c>
      <c r="H133" s="2" t="s">
        <v>227</v>
      </c>
      <c r="I133" s="2" t="s">
        <v>23</v>
      </c>
      <c r="J133" s="26" t="s">
        <v>267</v>
      </c>
      <c r="K133" s="2" t="s">
        <v>228</v>
      </c>
    </row>
    <row r="134" spans="1:11" ht="12.5">
      <c r="A134" s="26">
        <v>1.68</v>
      </c>
      <c r="B134" s="26">
        <v>0.26</v>
      </c>
      <c r="C134" s="2">
        <v>2</v>
      </c>
      <c r="D134" s="2" t="s">
        <v>263</v>
      </c>
      <c r="E134" s="2" t="s">
        <v>225</v>
      </c>
      <c r="H134" s="2" t="s">
        <v>227</v>
      </c>
      <c r="I134" s="2" t="s">
        <v>23</v>
      </c>
      <c r="J134" s="26" t="s">
        <v>267</v>
      </c>
      <c r="K134" s="2" t="s">
        <v>228</v>
      </c>
    </row>
    <row r="135" spans="1:11" ht="12.5">
      <c r="A135" s="26">
        <v>1.88</v>
      </c>
      <c r="B135" s="26">
        <v>0.27</v>
      </c>
      <c r="C135" s="2">
        <v>2</v>
      </c>
      <c r="D135" s="2" t="s">
        <v>263</v>
      </c>
      <c r="E135" s="2" t="s">
        <v>225</v>
      </c>
      <c r="H135" s="2" t="s">
        <v>227</v>
      </c>
      <c r="I135" s="2" t="s">
        <v>23</v>
      </c>
      <c r="J135" s="27">
        <v>43866</v>
      </c>
      <c r="K135" s="2" t="s">
        <v>228</v>
      </c>
    </row>
    <row r="136" spans="1:11" ht="12.5">
      <c r="A136" s="26">
        <v>1.8</v>
      </c>
      <c r="B136" s="26">
        <v>0.21</v>
      </c>
      <c r="C136" s="2">
        <v>2</v>
      </c>
      <c r="D136" s="2" t="s">
        <v>263</v>
      </c>
      <c r="E136" s="2" t="s">
        <v>225</v>
      </c>
      <c r="H136" s="2" t="s">
        <v>227</v>
      </c>
      <c r="I136" s="2" t="s">
        <v>23</v>
      </c>
      <c r="J136" s="27">
        <v>43866</v>
      </c>
      <c r="K136" s="2" t="s">
        <v>228</v>
      </c>
    </row>
    <row r="137" spans="1:11" ht="12.5">
      <c r="A137" s="26">
        <v>1.71</v>
      </c>
      <c r="B137" s="26">
        <v>0.3</v>
      </c>
      <c r="C137" s="2">
        <v>2</v>
      </c>
      <c r="D137" s="2" t="s">
        <v>263</v>
      </c>
      <c r="E137" s="2" t="s">
        <v>225</v>
      </c>
      <c r="H137" s="2" t="s">
        <v>227</v>
      </c>
      <c r="I137" s="2" t="s">
        <v>23</v>
      </c>
      <c r="J137" s="27">
        <v>43959</v>
      </c>
      <c r="K137" s="2" t="s">
        <v>228</v>
      </c>
    </row>
    <row r="138" spans="1:11" ht="12.5">
      <c r="A138" s="26">
        <v>1.76</v>
      </c>
      <c r="B138" s="26">
        <v>0.15</v>
      </c>
      <c r="C138" s="2">
        <v>2</v>
      </c>
      <c r="D138" s="2" t="s">
        <v>263</v>
      </c>
      <c r="E138" s="2" t="s">
        <v>225</v>
      </c>
      <c r="H138" s="2" t="s">
        <v>227</v>
      </c>
      <c r="I138" s="2" t="s">
        <v>23</v>
      </c>
      <c r="J138" s="27">
        <v>43959</v>
      </c>
      <c r="K138" s="2" t="s">
        <v>228</v>
      </c>
    </row>
    <row r="139" spans="1:11" ht="12.5">
      <c r="A139" s="26">
        <v>1.99</v>
      </c>
      <c r="B139" s="26">
        <v>0.26</v>
      </c>
      <c r="C139" s="2">
        <v>2</v>
      </c>
      <c r="D139" s="2" t="s">
        <v>263</v>
      </c>
      <c r="E139" s="2" t="s">
        <v>225</v>
      </c>
      <c r="H139" s="2" t="s">
        <v>227</v>
      </c>
      <c r="I139" s="2" t="s">
        <v>23</v>
      </c>
      <c r="J139" s="27">
        <v>44055</v>
      </c>
      <c r="K139" s="2" t="s">
        <v>228</v>
      </c>
    </row>
    <row r="140" spans="1:11" ht="12.5">
      <c r="A140" s="26">
        <v>1.34</v>
      </c>
      <c r="B140" s="26">
        <v>0.28999999999999998</v>
      </c>
      <c r="C140" s="2">
        <v>2</v>
      </c>
      <c r="D140" s="2" t="s">
        <v>263</v>
      </c>
      <c r="E140" s="2" t="s">
        <v>225</v>
      </c>
      <c r="H140" s="2" t="s">
        <v>227</v>
      </c>
      <c r="I140" s="2" t="s">
        <v>23</v>
      </c>
      <c r="J140" s="27">
        <v>44185</v>
      </c>
      <c r="K140" s="2" t="s">
        <v>228</v>
      </c>
    </row>
    <row r="141" spans="1:11" ht="12.5">
      <c r="A141" s="26">
        <v>1.24</v>
      </c>
      <c r="B141" s="26">
        <v>0.22</v>
      </c>
      <c r="C141" s="2">
        <v>2</v>
      </c>
      <c r="D141" s="2" t="s">
        <v>263</v>
      </c>
      <c r="E141" s="2" t="s">
        <v>225</v>
      </c>
      <c r="H141" s="2" t="s">
        <v>227</v>
      </c>
      <c r="I141" s="2" t="s">
        <v>23</v>
      </c>
      <c r="J141" s="26" t="s">
        <v>268</v>
      </c>
      <c r="K141" s="2" t="s">
        <v>228</v>
      </c>
    </row>
    <row r="142" spans="1:11" ht="12.5">
      <c r="A142" s="26">
        <v>1.4</v>
      </c>
      <c r="B142" s="26">
        <v>0.21</v>
      </c>
      <c r="C142" s="2">
        <v>2</v>
      </c>
      <c r="D142" s="2" t="s">
        <v>263</v>
      </c>
      <c r="E142" s="2" t="s">
        <v>225</v>
      </c>
      <c r="H142" s="2" t="s">
        <v>227</v>
      </c>
      <c r="I142" s="2" t="s">
        <v>23</v>
      </c>
      <c r="J142" s="26" t="s">
        <v>270</v>
      </c>
      <c r="K142" s="2" t="s">
        <v>228</v>
      </c>
    </row>
    <row r="143" spans="1:11" ht="12.5">
      <c r="A143" s="26">
        <v>-0.05</v>
      </c>
      <c r="B143" s="26">
        <v>0.15</v>
      </c>
      <c r="C143" s="2">
        <v>2</v>
      </c>
      <c r="D143" s="2" t="s">
        <v>263</v>
      </c>
      <c r="E143" s="2" t="s">
        <v>225</v>
      </c>
      <c r="H143" s="2" t="s">
        <v>227</v>
      </c>
      <c r="I143" s="2" t="s">
        <v>23</v>
      </c>
      <c r="J143" s="26" t="s">
        <v>266</v>
      </c>
      <c r="K143" s="2" t="s">
        <v>228</v>
      </c>
    </row>
    <row r="144" spans="1:11" ht="12.5">
      <c r="A144" s="26">
        <v>1.67</v>
      </c>
      <c r="B144" s="26">
        <v>0.39</v>
      </c>
      <c r="C144" s="2">
        <v>2</v>
      </c>
      <c r="D144" s="2" t="s">
        <v>263</v>
      </c>
      <c r="E144" s="2" t="s">
        <v>225</v>
      </c>
      <c r="H144" s="2" t="s">
        <v>227</v>
      </c>
      <c r="I144" s="2" t="s">
        <v>23</v>
      </c>
      <c r="J144" s="26" t="s">
        <v>267</v>
      </c>
      <c r="K144" s="2" t="s">
        <v>228</v>
      </c>
    </row>
    <row r="145" spans="1:11" ht="12.5">
      <c r="A145" s="26">
        <v>2.02</v>
      </c>
      <c r="B145" s="26">
        <v>0.26</v>
      </c>
      <c r="C145" s="2">
        <v>2</v>
      </c>
      <c r="D145" s="2" t="s">
        <v>263</v>
      </c>
      <c r="E145" s="2" t="s">
        <v>225</v>
      </c>
      <c r="H145" s="2" t="s">
        <v>227</v>
      </c>
      <c r="I145" s="2" t="s">
        <v>23</v>
      </c>
      <c r="J145" s="27">
        <v>43881</v>
      </c>
      <c r="K145" s="2" t="s">
        <v>228</v>
      </c>
    </row>
    <row r="146" spans="1:11" ht="12.5">
      <c r="A146" s="26">
        <v>1.89</v>
      </c>
      <c r="B146" s="26">
        <v>0.22</v>
      </c>
      <c r="C146" s="2">
        <v>2</v>
      </c>
      <c r="D146" s="2" t="s">
        <v>263</v>
      </c>
      <c r="E146" s="2" t="s">
        <v>225</v>
      </c>
      <c r="H146" s="2" t="s">
        <v>227</v>
      </c>
      <c r="I146" s="2" t="s">
        <v>23</v>
      </c>
      <c r="J146" s="27">
        <v>43881</v>
      </c>
      <c r="K146" s="2" t="s">
        <v>228</v>
      </c>
    </row>
    <row r="147" spans="1:11" ht="12.5">
      <c r="A147" s="26">
        <v>0.72</v>
      </c>
      <c r="B147" s="26">
        <v>0.16</v>
      </c>
      <c r="C147" s="2">
        <v>2</v>
      </c>
      <c r="D147" s="2" t="s">
        <v>263</v>
      </c>
      <c r="E147" s="2" t="s">
        <v>225</v>
      </c>
      <c r="H147" s="2" t="s">
        <v>227</v>
      </c>
      <c r="I147" s="2" t="s">
        <v>23</v>
      </c>
      <c r="J147" s="26" t="s">
        <v>271</v>
      </c>
      <c r="K147" s="2" t="s">
        <v>228</v>
      </c>
    </row>
    <row r="148" spans="1:11" ht="12.5">
      <c r="A148" s="26">
        <v>1.58</v>
      </c>
      <c r="B148" s="26">
        <v>0.33</v>
      </c>
      <c r="C148" s="2">
        <v>2</v>
      </c>
      <c r="D148" s="2" t="s">
        <v>263</v>
      </c>
      <c r="E148" s="2" t="s">
        <v>225</v>
      </c>
      <c r="H148" s="2" t="s">
        <v>227</v>
      </c>
      <c r="I148" s="2" t="s">
        <v>23</v>
      </c>
      <c r="J148" s="27">
        <v>43881</v>
      </c>
      <c r="K148" s="2" t="s">
        <v>228</v>
      </c>
    </row>
    <row r="149" spans="1:11" ht="12.5">
      <c r="A149" s="26">
        <v>1.52</v>
      </c>
      <c r="B149" s="26">
        <v>0.18</v>
      </c>
      <c r="C149" s="2">
        <v>2</v>
      </c>
      <c r="D149" s="2" t="s">
        <v>263</v>
      </c>
      <c r="E149" s="2" t="s">
        <v>225</v>
      </c>
      <c r="H149" s="2" t="s">
        <v>227</v>
      </c>
      <c r="I149" s="2" t="s">
        <v>23</v>
      </c>
      <c r="J149" s="27">
        <v>43881</v>
      </c>
      <c r="K149" s="2" t="s">
        <v>228</v>
      </c>
    </row>
    <row r="150" spans="1:11" ht="12.5">
      <c r="A150" s="26">
        <v>0.9</v>
      </c>
      <c r="B150" s="26">
        <v>0.16</v>
      </c>
      <c r="C150" s="2">
        <v>2</v>
      </c>
      <c r="D150" s="2" t="s">
        <v>263</v>
      </c>
      <c r="E150" s="2" t="s">
        <v>225</v>
      </c>
      <c r="H150" s="2" t="s">
        <v>227</v>
      </c>
      <c r="I150" s="2" t="s">
        <v>23</v>
      </c>
      <c r="J150" s="26" t="s">
        <v>271</v>
      </c>
      <c r="K150" s="2" t="s">
        <v>228</v>
      </c>
    </row>
    <row r="151" spans="1:11" ht="12.5">
      <c r="A151" s="26">
        <v>1.1399999999999999</v>
      </c>
      <c r="B151" s="26">
        <v>0.2</v>
      </c>
      <c r="C151" s="2">
        <v>2</v>
      </c>
      <c r="D151" s="2" t="s">
        <v>263</v>
      </c>
      <c r="E151" s="2" t="s">
        <v>225</v>
      </c>
      <c r="H151" s="2" t="s">
        <v>227</v>
      </c>
      <c r="I151" s="2" t="s">
        <v>23</v>
      </c>
      <c r="J151" s="27">
        <v>43881</v>
      </c>
      <c r="K151" s="2" t="s">
        <v>228</v>
      </c>
    </row>
    <row r="152" spans="1:11" ht="12.5">
      <c r="A152" s="26">
        <v>1.36</v>
      </c>
      <c r="B152" s="26">
        <v>0.16</v>
      </c>
      <c r="C152" s="2">
        <v>2</v>
      </c>
      <c r="D152" s="2" t="s">
        <v>263</v>
      </c>
      <c r="E152" s="2" t="s">
        <v>225</v>
      </c>
      <c r="H152" s="2" t="s">
        <v>227</v>
      </c>
      <c r="I152" s="2" t="s">
        <v>23</v>
      </c>
      <c r="J152" s="26" t="s">
        <v>271</v>
      </c>
      <c r="K152" s="2" t="s">
        <v>228</v>
      </c>
    </row>
    <row r="153" spans="1:11" ht="12.5">
      <c r="A153" s="26">
        <v>1.32</v>
      </c>
      <c r="B153" s="26">
        <v>0.12</v>
      </c>
      <c r="C153" s="2">
        <v>2</v>
      </c>
      <c r="D153" s="2" t="s">
        <v>263</v>
      </c>
      <c r="E153" s="2" t="s">
        <v>225</v>
      </c>
      <c r="H153" s="2" t="s">
        <v>227</v>
      </c>
      <c r="I153" s="2" t="s">
        <v>23</v>
      </c>
      <c r="J153" s="26" t="s">
        <v>271</v>
      </c>
      <c r="K153" s="2" t="s">
        <v>228</v>
      </c>
    </row>
    <row r="154" spans="1:11" ht="12.5">
      <c r="A154" s="26">
        <v>1.8</v>
      </c>
      <c r="B154" s="26">
        <v>0.15</v>
      </c>
      <c r="C154" s="2">
        <v>2</v>
      </c>
      <c r="D154" s="2" t="s">
        <v>263</v>
      </c>
      <c r="E154" s="2" t="s">
        <v>225</v>
      </c>
      <c r="H154" s="2" t="s">
        <v>227</v>
      </c>
      <c r="I154" s="2" t="s">
        <v>23</v>
      </c>
      <c r="J154" s="27">
        <v>43881</v>
      </c>
      <c r="K154" s="2" t="s">
        <v>228</v>
      </c>
    </row>
    <row r="155" spans="1:11" ht="12.5">
      <c r="A155" s="26">
        <v>1.38</v>
      </c>
      <c r="B155" s="26">
        <v>0.12</v>
      </c>
      <c r="C155" s="2">
        <v>2</v>
      </c>
      <c r="D155" s="2" t="s">
        <v>263</v>
      </c>
      <c r="E155" s="2" t="s">
        <v>225</v>
      </c>
      <c r="H155" s="2" t="s">
        <v>227</v>
      </c>
      <c r="I155" s="2" t="s">
        <v>23</v>
      </c>
      <c r="J155" s="26" t="s">
        <v>271</v>
      </c>
      <c r="K155" s="2" t="s">
        <v>228</v>
      </c>
    </row>
    <row r="156" spans="1:11" ht="12.5">
      <c r="A156" s="26">
        <v>1.1499999999999999</v>
      </c>
      <c r="B156" s="26">
        <v>0.2</v>
      </c>
      <c r="C156" s="2">
        <v>2</v>
      </c>
      <c r="D156" s="2" t="s">
        <v>263</v>
      </c>
      <c r="E156" s="2" t="s">
        <v>225</v>
      </c>
      <c r="H156" s="2" t="s">
        <v>227</v>
      </c>
      <c r="I156" s="2" t="s">
        <v>23</v>
      </c>
      <c r="J156" s="26" t="s">
        <v>271</v>
      </c>
      <c r="K156" s="2" t="s">
        <v>228</v>
      </c>
    </row>
    <row r="157" spans="1:11" ht="12.5">
      <c r="A157" s="26">
        <v>1.55</v>
      </c>
      <c r="B157" s="26">
        <v>0.14000000000000001</v>
      </c>
      <c r="C157" s="2">
        <v>2</v>
      </c>
      <c r="D157" s="2" t="s">
        <v>263</v>
      </c>
      <c r="E157" s="2" t="s">
        <v>225</v>
      </c>
      <c r="H157" s="2" t="s">
        <v>227</v>
      </c>
      <c r="I157" s="2" t="s">
        <v>23</v>
      </c>
      <c r="J157" s="27">
        <v>43881</v>
      </c>
      <c r="K157" s="2" t="s">
        <v>228</v>
      </c>
    </row>
    <row r="158" spans="1:11" ht="12.5">
      <c r="A158" s="26">
        <v>1.27</v>
      </c>
      <c r="B158" s="26">
        <v>0.2</v>
      </c>
      <c r="C158" s="2">
        <v>2</v>
      </c>
      <c r="D158" s="2" t="s">
        <v>263</v>
      </c>
      <c r="E158" s="2" t="s">
        <v>225</v>
      </c>
      <c r="H158" s="2" t="s">
        <v>227</v>
      </c>
      <c r="I158" s="2" t="s">
        <v>23</v>
      </c>
      <c r="J158" s="27">
        <v>43881</v>
      </c>
      <c r="K158" s="2" t="s">
        <v>228</v>
      </c>
    </row>
    <row r="159" spans="1:11" ht="12.5">
      <c r="A159" s="26">
        <v>1.62</v>
      </c>
      <c r="B159" s="26">
        <v>0.15</v>
      </c>
      <c r="C159" s="2">
        <v>2</v>
      </c>
      <c r="D159" s="2" t="s">
        <v>263</v>
      </c>
      <c r="E159" s="2" t="s">
        <v>225</v>
      </c>
      <c r="H159" s="2" t="s">
        <v>227</v>
      </c>
      <c r="I159" s="2" t="s">
        <v>23</v>
      </c>
      <c r="J159" s="26" t="s">
        <v>271</v>
      </c>
      <c r="K159" s="2" t="s">
        <v>228</v>
      </c>
    </row>
    <row r="160" spans="1:11" ht="12.5">
      <c r="A160" s="3">
        <v>0.67448789571694601</v>
      </c>
      <c r="B160" s="2">
        <v>0.1</v>
      </c>
      <c r="C160" s="2">
        <v>1</v>
      </c>
      <c r="D160" s="2" t="s">
        <v>272</v>
      </c>
      <c r="E160" s="2" t="s">
        <v>225</v>
      </c>
      <c r="H160" s="2" t="s">
        <v>227</v>
      </c>
      <c r="I160" s="2" t="s">
        <v>23</v>
      </c>
      <c r="K160" s="2" t="s">
        <v>228</v>
      </c>
    </row>
    <row r="161" spans="1:11" ht="12.5">
      <c r="A161" s="3">
        <v>0.67448789571694601</v>
      </c>
      <c r="B161" s="2">
        <v>0.1</v>
      </c>
      <c r="C161" s="2">
        <v>1</v>
      </c>
      <c r="D161" s="2" t="s">
        <v>272</v>
      </c>
      <c r="E161" s="2" t="s">
        <v>225</v>
      </c>
      <c r="H161" s="2" t="s">
        <v>227</v>
      </c>
      <c r="I161" s="2" t="s">
        <v>23</v>
      </c>
      <c r="K161" s="2" t="s">
        <v>228</v>
      </c>
    </row>
    <row r="162" spans="1:11" ht="12.5">
      <c r="A162" s="3">
        <v>0.99851024208566097</v>
      </c>
      <c r="B162" s="2">
        <v>0.1</v>
      </c>
      <c r="C162" s="2">
        <v>1</v>
      </c>
      <c r="D162" s="2" t="s">
        <v>272</v>
      </c>
      <c r="E162" s="2" t="s">
        <v>225</v>
      </c>
      <c r="H162" s="2" t="s">
        <v>227</v>
      </c>
      <c r="I162" s="2" t="s">
        <v>23</v>
      </c>
      <c r="K162" s="2" t="s">
        <v>228</v>
      </c>
    </row>
    <row r="163" spans="1:11" ht="12.5">
      <c r="A163" s="3">
        <v>1.2052141527001801</v>
      </c>
      <c r="B163" s="2">
        <v>0.1</v>
      </c>
      <c r="C163" s="2">
        <v>1</v>
      </c>
      <c r="D163" s="2" t="s">
        <v>272</v>
      </c>
      <c r="E163" s="2" t="s">
        <v>225</v>
      </c>
      <c r="H163" s="2" t="s">
        <v>227</v>
      </c>
      <c r="I163" s="2" t="s">
        <v>23</v>
      </c>
      <c r="K163" s="2" t="s">
        <v>228</v>
      </c>
    </row>
    <row r="164" spans="1:11" ht="12.5">
      <c r="A164" s="3">
        <v>1.04320297951582</v>
      </c>
      <c r="B164" s="2">
        <v>0.1</v>
      </c>
      <c r="C164" s="2">
        <v>1</v>
      </c>
      <c r="D164" s="2" t="s">
        <v>272</v>
      </c>
      <c r="E164" s="2" t="s">
        <v>225</v>
      </c>
      <c r="H164" s="2" t="s">
        <v>227</v>
      </c>
      <c r="I164" s="2" t="s">
        <v>23</v>
      </c>
      <c r="K164" s="2" t="s">
        <v>228</v>
      </c>
    </row>
    <row r="165" spans="1:11" ht="12.5">
      <c r="A165" s="3">
        <v>1.2182495344506501</v>
      </c>
      <c r="B165" s="2">
        <v>0.1</v>
      </c>
      <c r="C165" s="2">
        <v>1</v>
      </c>
      <c r="D165" s="2" t="s">
        <v>272</v>
      </c>
      <c r="E165" s="2" t="s">
        <v>225</v>
      </c>
      <c r="H165" s="2" t="s">
        <v>227</v>
      </c>
      <c r="I165" s="2" t="s">
        <v>23</v>
      </c>
      <c r="K165" s="2" t="s">
        <v>228</v>
      </c>
    </row>
    <row r="166" spans="1:11" ht="12.5">
      <c r="A166" s="3">
        <v>1.2405959031657301</v>
      </c>
      <c r="B166" s="2">
        <v>0.1</v>
      </c>
      <c r="C166" s="2">
        <v>1</v>
      </c>
      <c r="D166" s="2" t="s">
        <v>272</v>
      </c>
      <c r="E166" s="2" t="s">
        <v>225</v>
      </c>
      <c r="H166" s="2" t="s">
        <v>227</v>
      </c>
      <c r="I166" s="2" t="s">
        <v>23</v>
      </c>
      <c r="K166" s="2" t="s">
        <v>228</v>
      </c>
    </row>
    <row r="167" spans="1:11" ht="12.5">
      <c r="A167" s="3">
        <v>1.4770949720670301</v>
      </c>
      <c r="B167" s="2">
        <v>0.1</v>
      </c>
      <c r="C167" s="2">
        <v>1</v>
      </c>
      <c r="D167" s="2" t="s">
        <v>272</v>
      </c>
      <c r="E167" s="2" t="s">
        <v>225</v>
      </c>
      <c r="H167" s="2" t="s">
        <v>227</v>
      </c>
      <c r="I167" s="2" t="s">
        <v>23</v>
      </c>
      <c r="K167" s="2" t="s">
        <v>228</v>
      </c>
    </row>
    <row r="168" spans="1:11" ht="12.5">
      <c r="A168" s="3">
        <v>1.4677839851024199</v>
      </c>
      <c r="B168" s="2">
        <v>0.1</v>
      </c>
      <c r="C168" s="2">
        <v>1</v>
      </c>
      <c r="D168" s="2" t="s">
        <v>272</v>
      </c>
      <c r="E168" s="2" t="s">
        <v>225</v>
      </c>
      <c r="H168" s="2" t="s">
        <v>227</v>
      </c>
      <c r="I168" s="2" t="s">
        <v>23</v>
      </c>
      <c r="K168" s="2" t="s">
        <v>228</v>
      </c>
    </row>
    <row r="169" spans="1:11" ht="12.5">
      <c r="A169" s="3">
        <v>0.65959031657355605</v>
      </c>
      <c r="B169" s="2">
        <v>0.1</v>
      </c>
      <c r="C169" s="2">
        <v>1</v>
      </c>
      <c r="D169" s="2" t="s">
        <v>272</v>
      </c>
      <c r="E169" s="2" t="s">
        <v>225</v>
      </c>
      <c r="H169" s="2" t="s">
        <v>227</v>
      </c>
      <c r="I169" s="2" t="s">
        <v>23</v>
      </c>
      <c r="K169" s="2" t="s">
        <v>228</v>
      </c>
    </row>
    <row r="170" spans="1:11" ht="12.5">
      <c r="A170" s="3">
        <v>0.93519553072625605</v>
      </c>
      <c r="B170" s="2">
        <v>0.1</v>
      </c>
      <c r="C170" s="2">
        <v>1</v>
      </c>
      <c r="D170" s="2" t="s">
        <v>272</v>
      </c>
      <c r="E170" s="2" t="s">
        <v>225</v>
      </c>
      <c r="H170" s="2" t="s">
        <v>227</v>
      </c>
      <c r="I170" s="2" t="s">
        <v>23</v>
      </c>
      <c r="K170" s="2" t="s">
        <v>228</v>
      </c>
    </row>
    <row r="171" spans="1:11" ht="12.5">
      <c r="A171" s="3">
        <v>-0.37206703910614503</v>
      </c>
      <c r="B171" s="2">
        <v>0.1</v>
      </c>
      <c r="C171" s="2">
        <v>1</v>
      </c>
      <c r="D171" s="2" t="s">
        <v>272</v>
      </c>
      <c r="E171" s="2" t="s">
        <v>225</v>
      </c>
      <c r="H171" s="2" t="s">
        <v>227</v>
      </c>
      <c r="I171" s="2" t="s">
        <v>23</v>
      </c>
      <c r="K171" s="2" t="s">
        <v>228</v>
      </c>
    </row>
    <row r="172" spans="1:11" ht="12.5">
      <c r="A172" s="3">
        <v>-0.31620111731843498</v>
      </c>
      <c r="B172" s="2">
        <v>0.1</v>
      </c>
      <c r="C172" s="2">
        <v>1</v>
      </c>
      <c r="D172" s="2" t="s">
        <v>272</v>
      </c>
      <c r="E172" s="2" t="s">
        <v>225</v>
      </c>
      <c r="H172" s="2" t="s">
        <v>227</v>
      </c>
      <c r="I172" s="2" t="s">
        <v>23</v>
      </c>
      <c r="K172" s="2" t="s">
        <v>228</v>
      </c>
    </row>
    <row r="173" spans="1:11" ht="12.5">
      <c r="A173" s="3">
        <v>-0.25661080074487902</v>
      </c>
      <c r="B173" s="2">
        <v>0.1</v>
      </c>
      <c r="C173" s="2">
        <v>1</v>
      </c>
      <c r="D173" s="2" t="s">
        <v>272</v>
      </c>
      <c r="E173" s="2" t="s">
        <v>225</v>
      </c>
      <c r="H173" s="2" t="s">
        <v>227</v>
      </c>
      <c r="I173" s="2" t="s">
        <v>23</v>
      </c>
      <c r="K173" s="2" t="s">
        <v>228</v>
      </c>
    </row>
    <row r="174" spans="1:11" ht="12.5">
      <c r="A174" s="3">
        <v>-5.9217877094972303E-2</v>
      </c>
      <c r="B174" s="2">
        <v>0.1</v>
      </c>
      <c r="C174" s="2">
        <v>1</v>
      </c>
      <c r="D174" s="2" t="s">
        <v>272</v>
      </c>
      <c r="E174" s="2" t="s">
        <v>225</v>
      </c>
      <c r="H174" s="2" t="s">
        <v>227</v>
      </c>
      <c r="I174" s="2" t="s">
        <v>23</v>
      </c>
      <c r="K174" s="2" t="s">
        <v>228</v>
      </c>
    </row>
    <row r="175" spans="1:11" ht="12.5">
      <c r="A175" s="3">
        <v>-1.8249534450651899E-2</v>
      </c>
      <c r="B175" s="2">
        <v>0.1</v>
      </c>
      <c r="C175" s="2">
        <v>1</v>
      </c>
      <c r="D175" s="2" t="s">
        <v>272</v>
      </c>
      <c r="E175" s="2" t="s">
        <v>225</v>
      </c>
      <c r="H175" s="2" t="s">
        <v>227</v>
      </c>
      <c r="I175" s="2" t="s">
        <v>23</v>
      </c>
      <c r="K175" s="2" t="s">
        <v>228</v>
      </c>
    </row>
    <row r="176" spans="1:11" ht="12.5">
      <c r="A176" s="3">
        <v>0.44729981378026001</v>
      </c>
      <c r="B176" s="2">
        <v>0.1</v>
      </c>
      <c r="C176" s="2">
        <v>1</v>
      </c>
      <c r="D176" s="2" t="s">
        <v>272</v>
      </c>
      <c r="E176" s="2" t="s">
        <v>225</v>
      </c>
      <c r="H176" s="2" t="s">
        <v>227</v>
      </c>
      <c r="I176" s="2" t="s">
        <v>23</v>
      </c>
      <c r="K176" s="2" t="s">
        <v>228</v>
      </c>
    </row>
    <row r="177" spans="1:11" ht="12.5">
      <c r="A177" s="3">
        <v>-0.34972067039106097</v>
      </c>
      <c r="B177" s="2">
        <v>0.1</v>
      </c>
      <c r="C177" s="2">
        <v>1</v>
      </c>
      <c r="D177" s="2" t="s">
        <v>272</v>
      </c>
      <c r="E177" s="2" t="s">
        <v>225</v>
      </c>
      <c r="H177" s="2" t="s">
        <v>227</v>
      </c>
      <c r="I177" s="2" t="s">
        <v>23</v>
      </c>
      <c r="K177" s="2" t="s">
        <v>228</v>
      </c>
    </row>
    <row r="178" spans="1:11" ht="12.5">
      <c r="A178" s="2">
        <v>1.63</v>
      </c>
      <c r="B178" s="2">
        <v>0.22</v>
      </c>
      <c r="C178" s="2">
        <v>2</v>
      </c>
      <c r="D178" s="2" t="s">
        <v>273</v>
      </c>
      <c r="E178" s="2" t="s">
        <v>45</v>
      </c>
      <c r="H178" s="2" t="s">
        <v>274</v>
      </c>
      <c r="I178" s="2" t="s">
        <v>275</v>
      </c>
      <c r="K178" s="2" t="s">
        <v>276</v>
      </c>
    </row>
    <row r="179" spans="1:11" ht="12.5">
      <c r="A179" s="2">
        <v>1.1399999999999999</v>
      </c>
      <c r="B179" s="2">
        <v>0.19</v>
      </c>
      <c r="C179" s="2">
        <v>2</v>
      </c>
      <c r="D179" s="2" t="str">
        <f t="shared" ref="D179:D212" si="1">D178</f>
        <v>Cao et al., 2012, http://dx.doi.org/10.1016/j.gca.2012.08.039</v>
      </c>
      <c r="E179" s="2" t="s">
        <v>45</v>
      </c>
      <c r="H179" s="2" t="s">
        <v>274</v>
      </c>
      <c r="I179" s="2" t="s">
        <v>275</v>
      </c>
      <c r="K179" s="2" t="s">
        <v>276</v>
      </c>
    </row>
    <row r="180" spans="1:11" ht="12.5">
      <c r="A180" s="2">
        <v>-0.17</v>
      </c>
      <c r="B180" s="2">
        <v>0.25</v>
      </c>
      <c r="C180" s="2">
        <v>2</v>
      </c>
      <c r="D180" s="2" t="str">
        <f t="shared" si="1"/>
        <v>Cao et al., 2012, http://dx.doi.org/10.1016/j.gca.2012.08.039</v>
      </c>
      <c r="E180" s="2" t="s">
        <v>45</v>
      </c>
      <c r="H180" s="2" t="s">
        <v>274</v>
      </c>
      <c r="I180" s="2" t="s">
        <v>275</v>
      </c>
      <c r="K180" s="2" t="s">
        <v>276</v>
      </c>
    </row>
    <row r="181" spans="1:11" ht="12.5">
      <c r="A181" s="2">
        <v>0.14000000000000001</v>
      </c>
      <c r="B181" s="2">
        <v>0.13</v>
      </c>
      <c r="C181" s="2">
        <v>2</v>
      </c>
      <c r="D181" s="2" t="str">
        <f t="shared" si="1"/>
        <v>Cao et al., 2012, http://dx.doi.org/10.1016/j.gca.2012.08.039</v>
      </c>
      <c r="E181" s="2" t="s">
        <v>45</v>
      </c>
      <c r="H181" s="2" t="s">
        <v>274</v>
      </c>
      <c r="I181" s="2" t="s">
        <v>275</v>
      </c>
      <c r="K181" s="2" t="s">
        <v>276</v>
      </c>
    </row>
    <row r="182" spans="1:11" ht="12.5">
      <c r="A182" s="2">
        <v>1.36</v>
      </c>
      <c r="B182" s="2">
        <v>0.25</v>
      </c>
      <c r="C182" s="2">
        <v>2</v>
      </c>
      <c r="D182" s="2" t="str">
        <f t="shared" si="1"/>
        <v>Cao et al., 2012, http://dx.doi.org/10.1016/j.gca.2012.08.039</v>
      </c>
      <c r="E182" s="2" t="s">
        <v>45</v>
      </c>
      <c r="H182" s="2" t="s">
        <v>274</v>
      </c>
      <c r="I182" s="2" t="s">
        <v>275</v>
      </c>
      <c r="K182" s="2" t="s">
        <v>276</v>
      </c>
    </row>
    <row r="183" spans="1:11" ht="12.5">
      <c r="A183" s="2">
        <v>-0.7</v>
      </c>
      <c r="B183" s="2">
        <v>0.25</v>
      </c>
      <c r="C183" s="2">
        <v>2</v>
      </c>
      <c r="D183" s="2" t="str">
        <f t="shared" si="1"/>
        <v>Cao et al., 2012, http://dx.doi.org/10.1016/j.gca.2012.08.039</v>
      </c>
      <c r="E183" s="2" t="s">
        <v>45</v>
      </c>
      <c r="H183" s="2" t="s">
        <v>274</v>
      </c>
      <c r="I183" s="2" t="s">
        <v>275</v>
      </c>
      <c r="K183" s="2" t="s">
        <v>276</v>
      </c>
    </row>
    <row r="184" spans="1:11" ht="12.5">
      <c r="A184" s="2">
        <v>1.1000000000000001</v>
      </c>
      <c r="B184" s="2">
        <v>0.36</v>
      </c>
      <c r="C184" s="2">
        <v>2</v>
      </c>
      <c r="D184" s="2" t="str">
        <f t="shared" si="1"/>
        <v>Cao et al., 2012, http://dx.doi.org/10.1016/j.gca.2012.08.039</v>
      </c>
      <c r="E184" s="2" t="s">
        <v>45</v>
      </c>
      <c r="H184" s="2" t="s">
        <v>274</v>
      </c>
      <c r="I184" s="2" t="s">
        <v>275</v>
      </c>
      <c r="K184" s="2" t="s">
        <v>276</v>
      </c>
    </row>
    <row r="185" spans="1:11" ht="12.5">
      <c r="A185" s="2">
        <v>1.2</v>
      </c>
      <c r="B185" s="2">
        <v>0.11</v>
      </c>
      <c r="C185" s="2">
        <v>2</v>
      </c>
      <c r="D185" s="2" t="str">
        <f t="shared" si="1"/>
        <v>Cao et al., 2012, http://dx.doi.org/10.1016/j.gca.2012.08.039</v>
      </c>
      <c r="E185" s="2" t="s">
        <v>45</v>
      </c>
      <c r="H185" s="2" t="s">
        <v>274</v>
      </c>
      <c r="I185" s="2" t="s">
        <v>275</v>
      </c>
      <c r="K185" s="2" t="s">
        <v>276</v>
      </c>
    </row>
    <row r="186" spans="1:11" ht="12.5">
      <c r="A186" s="2">
        <v>1.03</v>
      </c>
      <c r="B186" s="2">
        <v>0.08</v>
      </c>
      <c r="C186" s="2">
        <v>2</v>
      </c>
      <c r="D186" s="2" t="str">
        <f t="shared" si="1"/>
        <v>Cao et al., 2012, http://dx.doi.org/10.1016/j.gca.2012.08.039</v>
      </c>
      <c r="E186" s="2" t="s">
        <v>45</v>
      </c>
      <c r="H186" s="2" t="s">
        <v>274</v>
      </c>
      <c r="I186" s="2" t="s">
        <v>275</v>
      </c>
      <c r="K186" s="2" t="s">
        <v>276</v>
      </c>
    </row>
    <row r="187" spans="1:11" ht="12.5">
      <c r="A187" s="2">
        <v>2.61</v>
      </c>
      <c r="B187" s="2">
        <v>0.13</v>
      </c>
      <c r="C187" s="2">
        <v>2</v>
      </c>
      <c r="D187" s="2" t="str">
        <f t="shared" si="1"/>
        <v>Cao et al., 2012, http://dx.doi.org/10.1016/j.gca.2012.08.039</v>
      </c>
      <c r="E187" s="2" t="s">
        <v>45</v>
      </c>
      <c r="H187" s="2" t="s">
        <v>274</v>
      </c>
      <c r="I187" s="2" t="s">
        <v>275</v>
      </c>
      <c r="K187" s="2" t="s">
        <v>276</v>
      </c>
    </row>
    <row r="188" spans="1:11" ht="12.5">
      <c r="A188" s="2">
        <v>2.36</v>
      </c>
      <c r="B188" s="2">
        <v>8</v>
      </c>
      <c r="C188" s="2">
        <v>2</v>
      </c>
      <c r="D188" s="2" t="str">
        <f t="shared" si="1"/>
        <v>Cao et al., 2012, http://dx.doi.org/10.1016/j.gca.2012.08.039</v>
      </c>
      <c r="E188" s="2" t="s">
        <v>45</v>
      </c>
      <c r="H188" s="2" t="s">
        <v>274</v>
      </c>
      <c r="I188" s="2" t="s">
        <v>275</v>
      </c>
      <c r="K188" s="2" t="s">
        <v>276</v>
      </c>
    </row>
    <row r="189" spans="1:11" ht="12.5">
      <c r="A189" s="2">
        <v>1.37</v>
      </c>
      <c r="B189" s="2">
        <v>0.16</v>
      </c>
      <c r="C189" s="2">
        <v>2</v>
      </c>
      <c r="D189" s="2" t="str">
        <f t="shared" si="1"/>
        <v>Cao et al., 2012, http://dx.doi.org/10.1016/j.gca.2012.08.039</v>
      </c>
      <c r="E189" s="2" t="s">
        <v>45</v>
      </c>
      <c r="H189" s="2" t="s">
        <v>274</v>
      </c>
      <c r="I189" s="2" t="s">
        <v>275</v>
      </c>
      <c r="K189" s="2" t="s">
        <v>276</v>
      </c>
    </row>
    <row r="190" spans="1:11" ht="12.5">
      <c r="A190" s="2">
        <v>2.1800000000000002</v>
      </c>
      <c r="B190" s="2">
        <v>0.31</v>
      </c>
      <c r="C190" s="2">
        <v>2</v>
      </c>
      <c r="D190" s="2" t="str">
        <f t="shared" si="1"/>
        <v>Cao et al., 2012, http://dx.doi.org/10.1016/j.gca.2012.08.039</v>
      </c>
      <c r="E190" s="2" t="s">
        <v>45</v>
      </c>
      <c r="H190" s="2" t="s">
        <v>274</v>
      </c>
      <c r="I190" s="2" t="s">
        <v>275</v>
      </c>
      <c r="K190" s="2" t="s">
        <v>276</v>
      </c>
    </row>
    <row r="191" spans="1:11" ht="12.5">
      <c r="A191" s="2">
        <v>2.0699999999999998</v>
      </c>
      <c r="B191" s="2">
        <v>0.1</v>
      </c>
      <c r="C191" s="2">
        <v>2</v>
      </c>
      <c r="D191" s="2" t="str">
        <f t="shared" si="1"/>
        <v>Cao et al., 2012, http://dx.doi.org/10.1016/j.gca.2012.08.039</v>
      </c>
      <c r="E191" s="2" t="s">
        <v>45</v>
      </c>
      <c r="H191" s="2" t="s">
        <v>274</v>
      </c>
      <c r="I191" s="2" t="s">
        <v>275</v>
      </c>
      <c r="K191" s="2" t="s">
        <v>276</v>
      </c>
    </row>
    <row r="192" spans="1:11" ht="12.5">
      <c r="A192" s="2">
        <v>1.95</v>
      </c>
      <c r="B192" s="2">
        <v>0.41</v>
      </c>
      <c r="C192" s="2">
        <v>2</v>
      </c>
      <c r="D192" s="2" t="str">
        <f t="shared" si="1"/>
        <v>Cao et al., 2012, http://dx.doi.org/10.1016/j.gca.2012.08.039</v>
      </c>
      <c r="E192" s="2" t="s">
        <v>45</v>
      </c>
      <c r="H192" s="2" t="s">
        <v>274</v>
      </c>
      <c r="I192" s="2" t="s">
        <v>275</v>
      </c>
      <c r="K192" s="2" t="s">
        <v>276</v>
      </c>
    </row>
    <row r="193" spans="1:11" ht="12.5">
      <c r="A193" s="2">
        <v>1.95</v>
      </c>
      <c r="B193" s="2">
        <v>0.16</v>
      </c>
      <c r="C193" s="2">
        <v>2</v>
      </c>
      <c r="D193" s="2" t="str">
        <f t="shared" si="1"/>
        <v>Cao et al., 2012, http://dx.doi.org/10.1016/j.gca.2012.08.039</v>
      </c>
      <c r="E193" s="2" t="s">
        <v>45</v>
      </c>
      <c r="H193" s="2" t="s">
        <v>274</v>
      </c>
      <c r="I193" s="2" t="s">
        <v>275</v>
      </c>
      <c r="K193" s="2" t="s">
        <v>276</v>
      </c>
    </row>
    <row r="194" spans="1:11" ht="12.5">
      <c r="A194" s="2">
        <v>0.63</v>
      </c>
      <c r="B194" s="2">
        <v>0.17</v>
      </c>
      <c r="C194" s="2">
        <v>2</v>
      </c>
      <c r="D194" s="2" t="str">
        <f t="shared" si="1"/>
        <v>Cao et al., 2012, http://dx.doi.org/10.1016/j.gca.2012.08.039</v>
      </c>
      <c r="E194" s="2" t="s">
        <v>45</v>
      </c>
      <c r="H194" s="2" t="s">
        <v>274</v>
      </c>
      <c r="I194" s="2" t="s">
        <v>275</v>
      </c>
      <c r="K194" s="2" t="s">
        <v>276</v>
      </c>
    </row>
    <row r="195" spans="1:11" ht="12.5">
      <c r="A195" s="2">
        <v>0.3</v>
      </c>
      <c r="B195" s="2">
        <v>0.15</v>
      </c>
      <c r="C195" s="2">
        <v>2</v>
      </c>
      <c r="D195" s="2" t="str">
        <f t="shared" si="1"/>
        <v>Cao et al., 2012, http://dx.doi.org/10.1016/j.gca.2012.08.039</v>
      </c>
      <c r="E195" s="2" t="s">
        <v>45</v>
      </c>
      <c r="H195" s="2" t="s">
        <v>274</v>
      </c>
      <c r="I195" s="2" t="s">
        <v>275</v>
      </c>
      <c r="K195" s="2" t="s">
        <v>276</v>
      </c>
    </row>
    <row r="196" spans="1:11" ht="12.5">
      <c r="A196" s="2">
        <v>0.28000000000000003</v>
      </c>
      <c r="B196" s="2">
        <v>0.11</v>
      </c>
      <c r="C196" s="2">
        <v>2</v>
      </c>
      <c r="D196" s="2" t="str">
        <f t="shared" si="1"/>
        <v>Cao et al., 2012, http://dx.doi.org/10.1016/j.gca.2012.08.039</v>
      </c>
      <c r="E196" s="2" t="s">
        <v>45</v>
      </c>
      <c r="H196" s="2" t="s">
        <v>274</v>
      </c>
      <c r="I196" s="2" t="s">
        <v>275</v>
      </c>
      <c r="K196" s="2" t="s">
        <v>276</v>
      </c>
    </row>
    <row r="197" spans="1:11" ht="12.5">
      <c r="A197" s="2">
        <v>0.64</v>
      </c>
      <c r="B197" s="2">
        <v>0.17</v>
      </c>
      <c r="C197" s="2">
        <v>2</v>
      </c>
      <c r="D197" s="2" t="str">
        <f t="shared" si="1"/>
        <v>Cao et al., 2012, http://dx.doi.org/10.1016/j.gca.2012.08.039</v>
      </c>
      <c r="E197" s="2" t="s">
        <v>45</v>
      </c>
      <c r="H197" s="2" t="s">
        <v>274</v>
      </c>
      <c r="I197" s="2" t="s">
        <v>275</v>
      </c>
      <c r="K197" s="2" t="s">
        <v>276</v>
      </c>
    </row>
    <row r="198" spans="1:11" ht="12.5">
      <c r="A198" s="2">
        <v>0.65</v>
      </c>
      <c r="B198" s="2">
        <v>0.23</v>
      </c>
      <c r="C198" s="2">
        <v>2</v>
      </c>
      <c r="D198" s="2" t="str">
        <f t="shared" si="1"/>
        <v>Cao et al., 2012, http://dx.doi.org/10.1016/j.gca.2012.08.039</v>
      </c>
      <c r="E198" s="2" t="s">
        <v>45</v>
      </c>
      <c r="H198" s="2" t="s">
        <v>274</v>
      </c>
      <c r="I198" s="2" t="s">
        <v>275</v>
      </c>
      <c r="K198" s="2" t="s">
        <v>276</v>
      </c>
    </row>
    <row r="199" spans="1:11" ht="12.5">
      <c r="A199" s="2">
        <v>0.93</v>
      </c>
      <c r="B199" s="2">
        <v>0.19</v>
      </c>
      <c r="C199" s="2">
        <v>2</v>
      </c>
      <c r="D199" s="2" t="str">
        <f t="shared" si="1"/>
        <v>Cao et al., 2012, http://dx.doi.org/10.1016/j.gca.2012.08.039</v>
      </c>
      <c r="E199" s="2" t="s">
        <v>45</v>
      </c>
      <c r="H199" s="2" t="s">
        <v>274</v>
      </c>
      <c r="I199" s="2" t="s">
        <v>275</v>
      </c>
      <c r="K199" s="2" t="s">
        <v>276</v>
      </c>
    </row>
    <row r="200" spans="1:11" ht="12.5">
      <c r="A200" s="2">
        <v>0.9</v>
      </c>
      <c r="B200" s="2">
        <v>0.11</v>
      </c>
      <c r="C200" s="2">
        <v>2</v>
      </c>
      <c r="D200" s="2" t="str">
        <f t="shared" si="1"/>
        <v>Cao et al., 2012, http://dx.doi.org/10.1016/j.gca.2012.08.039</v>
      </c>
      <c r="E200" s="2" t="s">
        <v>45</v>
      </c>
      <c r="H200" s="2" t="s">
        <v>274</v>
      </c>
      <c r="I200" s="2" t="s">
        <v>275</v>
      </c>
      <c r="K200" s="2" t="s">
        <v>276</v>
      </c>
    </row>
    <row r="201" spans="1:11" ht="12.5">
      <c r="A201" s="2">
        <v>0.83</v>
      </c>
      <c r="B201" s="2">
        <v>0.14000000000000001</v>
      </c>
      <c r="C201" s="2">
        <v>2</v>
      </c>
      <c r="D201" s="2" t="str">
        <f t="shared" si="1"/>
        <v>Cao et al., 2012, http://dx.doi.org/10.1016/j.gca.2012.08.039</v>
      </c>
      <c r="E201" s="2" t="s">
        <v>45</v>
      </c>
      <c r="H201" s="2" t="s">
        <v>274</v>
      </c>
      <c r="I201" s="2" t="s">
        <v>275</v>
      </c>
      <c r="K201" s="2" t="s">
        <v>276</v>
      </c>
    </row>
    <row r="202" spans="1:11" ht="12.5">
      <c r="A202" s="2">
        <v>1</v>
      </c>
      <c r="B202" s="2">
        <v>0.14000000000000001</v>
      </c>
      <c r="C202" s="2">
        <v>2</v>
      </c>
      <c r="D202" s="2" t="str">
        <f t="shared" si="1"/>
        <v>Cao et al., 2012, http://dx.doi.org/10.1016/j.gca.2012.08.039</v>
      </c>
      <c r="E202" s="2" t="s">
        <v>45</v>
      </c>
      <c r="H202" s="2" t="s">
        <v>274</v>
      </c>
      <c r="I202" s="2" t="s">
        <v>275</v>
      </c>
      <c r="K202" s="2" t="s">
        <v>276</v>
      </c>
    </row>
    <row r="203" spans="1:11" ht="12.5">
      <c r="A203" s="2">
        <v>0.68</v>
      </c>
      <c r="B203" s="2">
        <v>0.33</v>
      </c>
      <c r="C203" s="2">
        <v>2</v>
      </c>
      <c r="D203" s="2" t="str">
        <f t="shared" si="1"/>
        <v>Cao et al., 2012, http://dx.doi.org/10.1016/j.gca.2012.08.039</v>
      </c>
      <c r="E203" s="2" t="s">
        <v>45</v>
      </c>
      <c r="H203" s="2" t="s">
        <v>274</v>
      </c>
      <c r="I203" s="2" t="s">
        <v>275</v>
      </c>
      <c r="K203" s="2" t="s">
        <v>276</v>
      </c>
    </row>
    <row r="204" spans="1:11" ht="12.5">
      <c r="A204" s="2">
        <v>0.64</v>
      </c>
      <c r="B204" s="2">
        <v>0.16</v>
      </c>
      <c r="C204" s="2">
        <v>2</v>
      </c>
      <c r="D204" s="2" t="str">
        <f t="shared" si="1"/>
        <v>Cao et al., 2012, http://dx.doi.org/10.1016/j.gca.2012.08.039</v>
      </c>
      <c r="E204" s="2" t="s">
        <v>45</v>
      </c>
      <c r="H204" s="2" t="s">
        <v>274</v>
      </c>
      <c r="I204" s="2" t="s">
        <v>275</v>
      </c>
      <c r="K204" s="2" t="s">
        <v>276</v>
      </c>
    </row>
    <row r="205" spans="1:11" ht="12.5">
      <c r="A205" s="2">
        <v>1.03</v>
      </c>
      <c r="B205" s="2">
        <v>0.19</v>
      </c>
      <c r="C205" s="2">
        <v>2</v>
      </c>
      <c r="D205" s="2" t="str">
        <f t="shared" si="1"/>
        <v>Cao et al., 2012, http://dx.doi.org/10.1016/j.gca.2012.08.039</v>
      </c>
      <c r="E205" s="2" t="s">
        <v>45</v>
      </c>
      <c r="H205" s="2" t="s">
        <v>274</v>
      </c>
      <c r="I205" s="2" t="s">
        <v>275</v>
      </c>
      <c r="K205" s="2" t="s">
        <v>276</v>
      </c>
    </row>
    <row r="206" spans="1:11" ht="12.5">
      <c r="A206" s="2">
        <v>2.79</v>
      </c>
      <c r="B206" s="2">
        <v>0.34</v>
      </c>
      <c r="C206" s="2">
        <v>2</v>
      </c>
      <c r="D206" s="2" t="str">
        <f t="shared" si="1"/>
        <v>Cao et al., 2012, http://dx.doi.org/10.1016/j.gca.2012.08.039</v>
      </c>
      <c r="E206" s="2" t="s">
        <v>45</v>
      </c>
      <c r="H206" s="2" t="s">
        <v>274</v>
      </c>
      <c r="I206" s="2" t="s">
        <v>275</v>
      </c>
      <c r="K206" s="2" t="s">
        <v>276</v>
      </c>
    </row>
    <row r="207" spans="1:11" ht="12.5">
      <c r="A207" s="2">
        <v>2.42</v>
      </c>
      <c r="B207" s="2">
        <v>0.32</v>
      </c>
      <c r="C207" s="2">
        <v>2</v>
      </c>
      <c r="D207" s="2" t="str">
        <f t="shared" si="1"/>
        <v>Cao et al., 2012, http://dx.doi.org/10.1016/j.gca.2012.08.039</v>
      </c>
      <c r="E207" s="2" t="s">
        <v>45</v>
      </c>
      <c r="H207" s="2" t="s">
        <v>274</v>
      </c>
      <c r="I207" s="2" t="s">
        <v>275</v>
      </c>
      <c r="K207" s="2" t="s">
        <v>276</v>
      </c>
    </row>
    <row r="208" spans="1:11" ht="12.5">
      <c r="A208" s="2">
        <v>2.41</v>
      </c>
      <c r="B208" s="2">
        <v>0.24</v>
      </c>
      <c r="C208" s="2">
        <v>2</v>
      </c>
      <c r="D208" s="2" t="str">
        <f t="shared" si="1"/>
        <v>Cao et al., 2012, http://dx.doi.org/10.1016/j.gca.2012.08.039</v>
      </c>
      <c r="E208" s="2" t="s">
        <v>45</v>
      </c>
      <c r="H208" s="2" t="s">
        <v>274</v>
      </c>
      <c r="I208" s="2" t="s">
        <v>275</v>
      </c>
      <c r="K208" s="2" t="s">
        <v>276</v>
      </c>
    </row>
    <row r="209" spans="1:11" ht="12.5">
      <c r="A209" s="2">
        <v>2.04</v>
      </c>
      <c r="B209" s="2">
        <v>0.23</v>
      </c>
      <c r="C209" s="2">
        <v>2</v>
      </c>
      <c r="D209" s="2" t="str">
        <f t="shared" si="1"/>
        <v>Cao et al., 2012, http://dx.doi.org/10.1016/j.gca.2012.08.039</v>
      </c>
      <c r="E209" s="2" t="s">
        <v>45</v>
      </c>
      <c r="H209" s="2" t="s">
        <v>274</v>
      </c>
      <c r="I209" s="2" t="s">
        <v>275</v>
      </c>
      <c r="K209" s="2" t="s">
        <v>276</v>
      </c>
    </row>
    <row r="210" spans="1:11" ht="12.5">
      <c r="A210" s="2">
        <v>2.33</v>
      </c>
      <c r="B210" s="2">
        <v>0.18</v>
      </c>
      <c r="C210" s="2">
        <v>2</v>
      </c>
      <c r="D210" s="2" t="str">
        <f t="shared" si="1"/>
        <v>Cao et al., 2012, http://dx.doi.org/10.1016/j.gca.2012.08.039</v>
      </c>
      <c r="E210" s="2" t="s">
        <v>45</v>
      </c>
      <c r="H210" s="2" t="s">
        <v>274</v>
      </c>
      <c r="I210" s="2" t="s">
        <v>275</v>
      </c>
      <c r="K210" s="2" t="s">
        <v>276</v>
      </c>
    </row>
    <row r="211" spans="1:11" ht="12.5">
      <c r="A211" s="2">
        <v>2.4500000000000002</v>
      </c>
      <c r="B211" s="2">
        <v>0.26</v>
      </c>
      <c r="C211" s="2">
        <v>2</v>
      </c>
      <c r="D211" s="2" t="str">
        <f t="shared" si="1"/>
        <v>Cao et al., 2012, http://dx.doi.org/10.1016/j.gca.2012.08.039</v>
      </c>
      <c r="E211" s="2" t="s">
        <v>45</v>
      </c>
      <c r="H211" s="2" t="s">
        <v>274</v>
      </c>
      <c r="I211" s="2" t="s">
        <v>275</v>
      </c>
      <c r="K211" s="2" t="s">
        <v>276</v>
      </c>
    </row>
    <row r="212" spans="1:11" ht="12.5">
      <c r="A212" s="2">
        <v>2.73</v>
      </c>
      <c r="B212" s="2">
        <v>0.19</v>
      </c>
      <c r="C212" s="2">
        <v>2</v>
      </c>
      <c r="D212" s="2" t="str">
        <f t="shared" si="1"/>
        <v>Cao et al., 2012, http://dx.doi.org/10.1016/j.gca.2012.08.039</v>
      </c>
      <c r="E212" s="2" t="s">
        <v>45</v>
      </c>
      <c r="H212" s="2" t="s">
        <v>274</v>
      </c>
      <c r="I212" s="2" t="s">
        <v>275</v>
      </c>
      <c r="K212" s="2" t="s">
        <v>276</v>
      </c>
    </row>
    <row r="213" spans="1:11" ht="12.5">
      <c r="A213" s="2">
        <v>0.28000000000000003</v>
      </c>
      <c r="B213" s="2">
        <v>0.04</v>
      </c>
      <c r="C213" s="2">
        <v>1</v>
      </c>
      <c r="D213" s="2" t="s">
        <v>277</v>
      </c>
      <c r="E213" s="2" t="s">
        <v>21</v>
      </c>
      <c r="H213" s="2" t="s">
        <v>274</v>
      </c>
      <c r="I213" s="2" t="s">
        <v>275</v>
      </c>
      <c r="K213" s="2" t="s">
        <v>278</v>
      </c>
    </row>
    <row r="214" spans="1:11" ht="12.5">
      <c r="A214" s="2">
        <v>-0.4</v>
      </c>
      <c r="B214" s="2">
        <v>0.1</v>
      </c>
      <c r="C214" s="2">
        <v>1</v>
      </c>
      <c r="D214" s="2" t="s">
        <v>279</v>
      </c>
      <c r="E214" s="2" t="s">
        <v>21</v>
      </c>
      <c r="H214" s="2" t="s">
        <v>274</v>
      </c>
      <c r="I214" s="2" t="s">
        <v>275</v>
      </c>
      <c r="K214" s="2" t="s">
        <v>278</v>
      </c>
    </row>
    <row r="215" spans="1:11" ht="12.5">
      <c r="A215" s="2">
        <v>0.16</v>
      </c>
      <c r="B215" s="2">
        <v>0.01</v>
      </c>
      <c r="C215" s="2">
        <v>1</v>
      </c>
      <c r="D215" s="2" t="s">
        <v>280</v>
      </c>
      <c r="E215" s="2" t="s">
        <v>21</v>
      </c>
      <c r="H215" s="2" t="s">
        <v>274</v>
      </c>
      <c r="I215" s="2" t="s">
        <v>275</v>
      </c>
      <c r="K215" s="2" t="s">
        <v>278</v>
      </c>
    </row>
    <row r="216" spans="1:11" ht="12.5">
      <c r="A216" s="2">
        <v>0.27</v>
      </c>
      <c r="B216" s="2">
        <v>0.03</v>
      </c>
      <c r="C216" s="2">
        <v>1</v>
      </c>
      <c r="D216" s="2" t="s">
        <v>281</v>
      </c>
      <c r="E216" s="2" t="s">
        <v>21</v>
      </c>
      <c r="H216" s="2" t="s">
        <v>274</v>
      </c>
      <c r="I216" s="2" t="s">
        <v>275</v>
      </c>
      <c r="K216" s="2" t="s">
        <v>278</v>
      </c>
    </row>
    <row r="217" spans="1:11" ht="12.5">
      <c r="A217" s="2">
        <v>0.26</v>
      </c>
      <c r="B217" s="2">
        <v>0.02</v>
      </c>
      <c r="C217" s="2">
        <v>1</v>
      </c>
      <c r="D217" s="2" t="s">
        <v>282</v>
      </c>
      <c r="E217" s="2" t="s">
        <v>21</v>
      </c>
      <c r="H217" s="2" t="s">
        <v>274</v>
      </c>
      <c r="I217" s="2" t="s">
        <v>275</v>
      </c>
      <c r="K217" s="2" t="s">
        <v>278</v>
      </c>
    </row>
    <row r="218" spans="1:11" ht="12.5">
      <c r="A218" s="2">
        <v>0.68</v>
      </c>
      <c r="B218" s="2">
        <v>0.11</v>
      </c>
      <c r="C218" s="2">
        <v>1</v>
      </c>
      <c r="D218" s="2" t="s">
        <v>283</v>
      </c>
      <c r="E218" s="2" t="s">
        <v>21</v>
      </c>
      <c r="H218" s="2" t="s">
        <v>274</v>
      </c>
      <c r="I218" s="2" t="s">
        <v>275</v>
      </c>
      <c r="K218" s="2" t="s">
        <v>278</v>
      </c>
    </row>
    <row r="219" spans="1:11" ht="12.5">
      <c r="A219" s="2">
        <v>0.65</v>
      </c>
      <c r="B219" s="2">
        <v>0.15</v>
      </c>
      <c r="C219" s="2">
        <v>1</v>
      </c>
      <c r="D219" s="2" t="s">
        <v>284</v>
      </c>
      <c r="E219" s="2" t="s">
        <v>21</v>
      </c>
      <c r="H219" s="2" t="s">
        <v>274</v>
      </c>
      <c r="I219" s="2" t="s">
        <v>275</v>
      </c>
      <c r="K219" s="2" t="s">
        <v>278</v>
      </c>
    </row>
    <row r="220" spans="1:11" ht="12.5">
      <c r="A220" s="2">
        <v>0.72</v>
      </c>
      <c r="B220" s="2">
        <v>0.12</v>
      </c>
      <c r="C220" s="2">
        <v>1</v>
      </c>
      <c r="D220" s="2" t="s">
        <v>285</v>
      </c>
      <c r="E220" s="2" t="s">
        <v>21</v>
      </c>
      <c r="H220" s="2" t="s">
        <v>274</v>
      </c>
      <c r="I220" s="2" t="s">
        <v>275</v>
      </c>
      <c r="K220" s="2" t="s">
        <v>278</v>
      </c>
    </row>
    <row r="221" spans="1:11" ht="12.5">
      <c r="A221" s="2">
        <v>0.92</v>
      </c>
      <c r="B221" s="2">
        <v>0.08</v>
      </c>
      <c r="C221" s="2">
        <v>1</v>
      </c>
      <c r="D221" s="2" t="s">
        <v>286</v>
      </c>
      <c r="E221" s="2" t="s">
        <v>21</v>
      </c>
      <c r="H221" s="2" t="s">
        <v>274</v>
      </c>
      <c r="I221" s="2" t="s">
        <v>275</v>
      </c>
      <c r="K221" s="2" t="s">
        <v>278</v>
      </c>
    </row>
    <row r="222" spans="1:11" ht="12.5">
      <c r="A222" s="2">
        <v>0.42</v>
      </c>
      <c r="B222" s="2">
        <v>0.11</v>
      </c>
      <c r="C222" s="2">
        <v>1</v>
      </c>
      <c r="D222" s="2" t="s">
        <v>287</v>
      </c>
      <c r="E222" s="2" t="s">
        <v>21</v>
      </c>
      <c r="H222" s="2" t="s">
        <v>274</v>
      </c>
      <c r="I222" s="2" t="s">
        <v>275</v>
      </c>
    </row>
    <row r="223" spans="1:11" ht="12.5">
      <c r="A223" s="2">
        <v>0.53</v>
      </c>
      <c r="B223" s="2">
        <v>0.04</v>
      </c>
      <c r="C223" s="2">
        <v>1</v>
      </c>
      <c r="D223" s="2" t="s">
        <v>288</v>
      </c>
      <c r="E223" s="2" t="s">
        <v>21</v>
      </c>
      <c r="H223" s="2" t="s">
        <v>274</v>
      </c>
      <c r="I223" s="2" t="s">
        <v>275</v>
      </c>
    </row>
    <row r="224" spans="1:11" ht="12.5">
      <c r="A224" s="2">
        <v>0.5</v>
      </c>
      <c r="D224" s="2" t="s">
        <v>289</v>
      </c>
      <c r="E224" s="2" t="s">
        <v>21</v>
      </c>
      <c r="H224" s="2" t="s">
        <v>274</v>
      </c>
      <c r="I224" s="2" t="s">
        <v>275</v>
      </c>
    </row>
    <row r="225" spans="1:9" ht="12.5">
      <c r="A225" s="2">
        <v>1.38</v>
      </c>
      <c r="D225" s="2" t="s">
        <v>290</v>
      </c>
      <c r="E225" s="2" t="s">
        <v>21</v>
      </c>
      <c r="H225" s="2" t="s">
        <v>274</v>
      </c>
      <c r="I225" s="2" t="s">
        <v>275</v>
      </c>
    </row>
    <row r="226" spans="1:9" ht="12.5">
      <c r="A226" s="2">
        <v>1.28</v>
      </c>
      <c r="D226" s="2" t="s">
        <v>291</v>
      </c>
      <c r="E226" s="2" t="s">
        <v>21</v>
      </c>
      <c r="H226" s="2" t="s">
        <v>274</v>
      </c>
      <c r="I226" s="2" t="s">
        <v>275</v>
      </c>
    </row>
    <row r="227" spans="1:9" ht="12.5">
      <c r="A227" s="2">
        <v>1.37</v>
      </c>
      <c r="B227" s="2">
        <v>0.1</v>
      </c>
      <c r="C227" s="2">
        <v>1</v>
      </c>
      <c r="D227" s="2" t="s">
        <v>292</v>
      </c>
      <c r="E227" s="2" t="s">
        <v>21</v>
      </c>
      <c r="H227" s="2" t="s">
        <v>274</v>
      </c>
      <c r="I227" s="2" t="s">
        <v>275</v>
      </c>
    </row>
    <row r="228" spans="1:9" ht="12.5">
      <c r="A228" s="2">
        <v>0.18</v>
      </c>
      <c r="D228" s="2" t="s">
        <v>293</v>
      </c>
      <c r="E228" s="2" t="s">
        <v>21</v>
      </c>
      <c r="H228" s="2" t="s">
        <v>274</v>
      </c>
      <c r="I228" s="2" t="s">
        <v>275</v>
      </c>
    </row>
    <row r="229" spans="1:9" ht="12.5">
      <c r="A229" s="2">
        <v>1.41</v>
      </c>
      <c r="B229" s="2">
        <v>0.06</v>
      </c>
      <c r="C229" s="2">
        <v>1</v>
      </c>
      <c r="D229" s="2" t="s">
        <v>294</v>
      </c>
      <c r="E229" s="2" t="s">
        <v>21</v>
      </c>
      <c r="H229" s="2" t="s">
        <v>274</v>
      </c>
      <c r="I229" s="2" t="s">
        <v>275</v>
      </c>
    </row>
    <row r="230" spans="1:9" ht="12.5">
      <c r="A230" s="2">
        <v>1.36</v>
      </c>
      <c r="B230" s="2">
        <v>0.06</v>
      </c>
      <c r="C230" s="2">
        <v>1</v>
      </c>
      <c r="D230" s="2" t="s">
        <v>295</v>
      </c>
      <c r="E230" s="2" t="s">
        <v>21</v>
      </c>
      <c r="H230" s="2" t="s">
        <v>274</v>
      </c>
      <c r="I230" s="2" t="s">
        <v>275</v>
      </c>
    </row>
    <row r="231" spans="1:9" ht="12.5">
      <c r="A231" s="2">
        <v>1.34</v>
      </c>
      <c r="B231" s="2">
        <v>0.21</v>
      </c>
      <c r="C231" s="2">
        <v>1</v>
      </c>
      <c r="D231" s="2" t="s">
        <v>296</v>
      </c>
      <c r="E231" s="2" t="s">
        <v>21</v>
      </c>
      <c r="H231" s="2" t="s">
        <v>274</v>
      </c>
      <c r="I231" s="2" t="s">
        <v>275</v>
      </c>
    </row>
    <row r="232" spans="1:9" ht="12.5">
      <c r="A232" s="2">
        <v>1.32</v>
      </c>
      <c r="B232" s="2">
        <v>0.1</v>
      </c>
      <c r="C232" s="2">
        <v>1</v>
      </c>
      <c r="D232" s="2" t="s">
        <v>297</v>
      </c>
      <c r="E232" s="2" t="s">
        <v>21</v>
      </c>
      <c r="H232" s="2" t="s">
        <v>274</v>
      </c>
      <c r="I232" s="2" t="s">
        <v>275</v>
      </c>
    </row>
    <row r="233" spans="1:9" ht="12.5">
      <c r="A233" s="2">
        <v>1.3</v>
      </c>
      <c r="B233" s="2">
        <v>0.18</v>
      </c>
      <c r="C233" s="2">
        <v>1</v>
      </c>
      <c r="D233" s="2" t="s">
        <v>298</v>
      </c>
      <c r="E233" s="2" t="s">
        <v>21</v>
      </c>
      <c r="H233" s="2" t="s">
        <v>274</v>
      </c>
      <c r="I233" s="2" t="s">
        <v>275</v>
      </c>
    </row>
    <row r="234" spans="1:9" ht="12.5">
      <c r="A234" s="2">
        <v>1.24</v>
      </c>
      <c r="B234" s="2">
        <v>0.15</v>
      </c>
      <c r="C234" s="2">
        <v>1</v>
      </c>
      <c r="D234" s="2" t="s">
        <v>299</v>
      </c>
      <c r="E234" s="2" t="s">
        <v>21</v>
      </c>
      <c r="H234" s="2" t="s">
        <v>274</v>
      </c>
      <c r="I234" s="2" t="s">
        <v>275</v>
      </c>
    </row>
    <row r="235" spans="1:9" ht="12.5">
      <c r="A235" s="2">
        <v>1.42</v>
      </c>
      <c r="B235" s="2">
        <v>0.2</v>
      </c>
      <c r="C235" s="2">
        <v>1</v>
      </c>
      <c r="D235" s="2" t="s">
        <v>300</v>
      </c>
      <c r="E235" s="2" t="s">
        <v>21</v>
      </c>
      <c r="H235" s="2" t="s">
        <v>274</v>
      </c>
      <c r="I235" s="2" t="s">
        <v>275</v>
      </c>
    </row>
    <row r="236" spans="1:9" ht="12.5">
      <c r="A236" s="2">
        <v>2</v>
      </c>
      <c r="B236" s="2">
        <v>0.02</v>
      </c>
      <c r="C236" s="2">
        <v>1</v>
      </c>
      <c r="D236" s="2" t="s">
        <v>301</v>
      </c>
      <c r="E236" s="2" t="s">
        <v>21</v>
      </c>
      <c r="H236" s="2" t="s">
        <v>274</v>
      </c>
      <c r="I236" s="2" t="s">
        <v>275</v>
      </c>
    </row>
    <row r="237" spans="1:9" ht="12.5">
      <c r="A237" s="2">
        <v>2.5</v>
      </c>
      <c r="B237" s="2">
        <v>0.06</v>
      </c>
      <c r="C237" s="2">
        <v>1</v>
      </c>
      <c r="D237" s="2" t="s">
        <v>302</v>
      </c>
      <c r="E237" s="2" t="s">
        <v>21</v>
      </c>
      <c r="H237" s="2" t="s">
        <v>274</v>
      </c>
      <c r="I237" s="2" t="s">
        <v>275</v>
      </c>
    </row>
    <row r="238" spans="1:9" ht="12.5">
      <c r="A238" s="2">
        <v>2.2999999999999998</v>
      </c>
      <c r="B238" s="2">
        <v>0.03</v>
      </c>
      <c r="C238" s="2">
        <v>1</v>
      </c>
      <c r="D238" s="2" t="s">
        <v>303</v>
      </c>
      <c r="E238" s="2" t="s">
        <v>21</v>
      </c>
      <c r="H238" s="2" t="s">
        <v>274</v>
      </c>
      <c r="I238" s="2" t="s">
        <v>275</v>
      </c>
    </row>
    <row r="239" spans="1:9" ht="12.5">
      <c r="A239" s="2">
        <v>2.29</v>
      </c>
      <c r="B239" s="2">
        <v>0.06</v>
      </c>
      <c r="C239" s="2">
        <v>1</v>
      </c>
      <c r="D239" s="2" t="s">
        <v>304</v>
      </c>
      <c r="E239" s="2" t="s">
        <v>21</v>
      </c>
      <c r="H239" s="2" t="s">
        <v>274</v>
      </c>
      <c r="I239" s="2" t="s">
        <v>275</v>
      </c>
    </row>
    <row r="240" spans="1:9" ht="12.5">
      <c r="A240" s="2">
        <v>2.0299999999999998</v>
      </c>
      <c r="B240" s="2">
        <v>0.18</v>
      </c>
      <c r="C240" s="2">
        <v>1</v>
      </c>
      <c r="D240" s="2" t="s">
        <v>305</v>
      </c>
      <c r="E240" s="2" t="s">
        <v>21</v>
      </c>
      <c r="H240" s="2" t="s">
        <v>274</v>
      </c>
      <c r="I240" s="2" t="s">
        <v>275</v>
      </c>
    </row>
    <row r="241" spans="1:9" ht="12.5">
      <c r="A241" s="2">
        <v>1.3</v>
      </c>
      <c r="B241" s="2">
        <v>0.1</v>
      </c>
      <c r="C241" s="2">
        <v>1</v>
      </c>
      <c r="D241" s="2" t="s">
        <v>306</v>
      </c>
      <c r="E241" s="2" t="s">
        <v>21</v>
      </c>
      <c r="H241" s="2" t="s">
        <v>274</v>
      </c>
      <c r="I241" s="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1"/>
  <sheetViews>
    <sheetView topLeftCell="A34" workbookViewId="0"/>
  </sheetViews>
  <sheetFormatPr defaultColWidth="14.36328125" defaultRowHeight="15.75" customHeight="1"/>
  <cols>
    <col min="4" max="4" width="28.0898437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221</v>
      </c>
      <c r="I1" s="1" t="s">
        <v>10</v>
      </c>
      <c r="J1" s="1" t="s">
        <v>222</v>
      </c>
    </row>
    <row r="2" spans="1:10" ht="12.5">
      <c r="A2" s="2">
        <v>1.77</v>
      </c>
      <c r="B2" s="2">
        <v>0.1</v>
      </c>
      <c r="C2" s="2">
        <v>2</v>
      </c>
      <c r="D2" s="2" t="s">
        <v>307</v>
      </c>
      <c r="E2" s="2" t="s">
        <v>308</v>
      </c>
      <c r="F2" s="2" t="s">
        <v>309</v>
      </c>
      <c r="H2" s="2" t="s">
        <v>232</v>
      </c>
      <c r="I2" s="2" t="s">
        <v>23</v>
      </c>
    </row>
    <row r="3" spans="1:10" ht="12.5">
      <c r="A3" s="2">
        <v>1.23</v>
      </c>
      <c r="B3" s="2">
        <v>0.21</v>
      </c>
      <c r="C3" s="2">
        <v>2</v>
      </c>
      <c r="D3" s="2" t="str">
        <f t="shared" ref="D3:D11" si="0">D2</f>
        <v>Ehlert et al., 2012</v>
      </c>
      <c r="E3" s="2" t="s">
        <v>308</v>
      </c>
      <c r="F3" s="2" t="s">
        <v>309</v>
      </c>
      <c r="H3" s="2" t="s">
        <v>232</v>
      </c>
      <c r="I3" s="2" t="s">
        <v>23</v>
      </c>
    </row>
    <row r="4" spans="1:10" ht="12.5">
      <c r="A4" s="2">
        <v>1.82</v>
      </c>
      <c r="B4" s="2">
        <v>0.4</v>
      </c>
      <c r="C4" s="2">
        <v>2</v>
      </c>
      <c r="D4" s="2" t="str">
        <f t="shared" si="0"/>
        <v>Ehlert et al., 2012</v>
      </c>
      <c r="E4" s="2" t="s">
        <v>308</v>
      </c>
      <c r="F4" s="2" t="s">
        <v>309</v>
      </c>
      <c r="H4" s="2" t="s">
        <v>232</v>
      </c>
      <c r="I4" s="2" t="s">
        <v>23</v>
      </c>
    </row>
    <row r="5" spans="1:10" ht="12.5">
      <c r="A5" s="2">
        <v>1.44</v>
      </c>
      <c r="B5" s="2">
        <v>0.14000000000000001</v>
      </c>
      <c r="C5" s="2">
        <v>2</v>
      </c>
      <c r="D5" s="2" t="str">
        <f t="shared" si="0"/>
        <v>Ehlert et al., 2012</v>
      </c>
      <c r="E5" s="2" t="s">
        <v>308</v>
      </c>
      <c r="F5" s="2" t="s">
        <v>309</v>
      </c>
      <c r="H5" s="2" t="s">
        <v>232</v>
      </c>
      <c r="I5" s="2" t="s">
        <v>23</v>
      </c>
    </row>
    <row r="6" spans="1:10" ht="12.5">
      <c r="A6" s="2">
        <v>1.61</v>
      </c>
      <c r="B6" s="2">
        <v>0.17</v>
      </c>
      <c r="C6" s="2">
        <v>2</v>
      </c>
      <c r="D6" s="2" t="str">
        <f t="shared" si="0"/>
        <v>Ehlert et al., 2012</v>
      </c>
      <c r="E6" s="2" t="s">
        <v>308</v>
      </c>
      <c r="F6" s="2" t="s">
        <v>309</v>
      </c>
      <c r="H6" s="2" t="s">
        <v>232</v>
      </c>
      <c r="I6" s="2" t="s">
        <v>23</v>
      </c>
    </row>
    <row r="7" spans="1:10" ht="12.5">
      <c r="A7" s="2">
        <v>1.42</v>
      </c>
      <c r="B7" s="2">
        <v>0.34</v>
      </c>
      <c r="C7" s="2">
        <v>2</v>
      </c>
      <c r="D7" s="2" t="str">
        <f t="shared" si="0"/>
        <v>Ehlert et al., 2012</v>
      </c>
      <c r="E7" s="2" t="s">
        <v>308</v>
      </c>
      <c r="F7" s="2" t="s">
        <v>309</v>
      </c>
      <c r="H7" s="2" t="s">
        <v>232</v>
      </c>
      <c r="I7" s="2" t="s">
        <v>23</v>
      </c>
    </row>
    <row r="8" spans="1:10" ht="12.5">
      <c r="A8" s="2">
        <v>1.05</v>
      </c>
      <c r="B8" s="2">
        <v>0.38</v>
      </c>
      <c r="C8" s="2">
        <v>2</v>
      </c>
      <c r="D8" s="2" t="str">
        <f t="shared" si="0"/>
        <v>Ehlert et al., 2012</v>
      </c>
      <c r="E8" s="2" t="s">
        <v>308</v>
      </c>
      <c r="F8" s="2" t="s">
        <v>309</v>
      </c>
      <c r="H8" s="2" t="s">
        <v>232</v>
      </c>
      <c r="I8" s="2" t="s">
        <v>23</v>
      </c>
    </row>
    <row r="9" spans="1:10" ht="12.5">
      <c r="A9" s="2">
        <v>1.76</v>
      </c>
      <c r="B9" s="2">
        <v>0.31</v>
      </c>
      <c r="C9" s="2">
        <v>2</v>
      </c>
      <c r="D9" s="2" t="str">
        <f t="shared" si="0"/>
        <v>Ehlert et al., 2012</v>
      </c>
      <c r="E9" s="2" t="s">
        <v>308</v>
      </c>
      <c r="F9" s="2" t="s">
        <v>309</v>
      </c>
      <c r="H9" s="2" t="s">
        <v>232</v>
      </c>
      <c r="I9" s="2" t="s">
        <v>23</v>
      </c>
    </row>
    <row r="10" spans="1:10" ht="12.5">
      <c r="A10" s="2">
        <v>0.99</v>
      </c>
      <c r="B10" s="2">
        <v>0.15</v>
      </c>
      <c r="C10" s="2">
        <v>2</v>
      </c>
      <c r="D10" s="2" t="str">
        <f t="shared" si="0"/>
        <v>Ehlert et al., 2012</v>
      </c>
      <c r="E10" s="2" t="s">
        <v>308</v>
      </c>
      <c r="F10" s="2" t="s">
        <v>309</v>
      </c>
      <c r="H10" s="2" t="s">
        <v>232</v>
      </c>
      <c r="I10" s="2" t="s">
        <v>23</v>
      </c>
    </row>
    <row r="11" spans="1:10" ht="12.5">
      <c r="A11" s="2">
        <v>0.57999999999999996</v>
      </c>
      <c r="B11" s="2">
        <v>0.25</v>
      </c>
      <c r="C11" s="2">
        <v>2</v>
      </c>
      <c r="D11" s="2" t="str">
        <f t="shared" si="0"/>
        <v>Ehlert et al., 2012</v>
      </c>
      <c r="E11" s="2" t="s">
        <v>308</v>
      </c>
      <c r="F11" s="2" t="s">
        <v>309</v>
      </c>
      <c r="H11" s="2" t="s">
        <v>232</v>
      </c>
      <c r="I11" s="2" t="s">
        <v>23</v>
      </c>
    </row>
    <row r="12" spans="1:10" ht="12.5">
      <c r="A12" s="2">
        <v>1.94</v>
      </c>
      <c r="B12" s="2">
        <v>0.47</v>
      </c>
      <c r="C12" s="2">
        <v>2</v>
      </c>
      <c r="D12" s="2" t="s">
        <v>310</v>
      </c>
      <c r="E12" s="2" t="s">
        <v>311</v>
      </c>
      <c r="F12" s="2" t="s">
        <v>312</v>
      </c>
      <c r="H12" s="2" t="s">
        <v>313</v>
      </c>
      <c r="I12" s="2" t="s">
        <v>23</v>
      </c>
    </row>
    <row r="13" spans="1:10" ht="12.5">
      <c r="A13" s="2">
        <v>1.87</v>
      </c>
      <c r="B13" s="2">
        <v>0.12</v>
      </c>
      <c r="C13" s="2">
        <v>2</v>
      </c>
      <c r="D13" s="2" t="s">
        <v>310</v>
      </c>
      <c r="E13" s="2" t="s">
        <v>311</v>
      </c>
      <c r="F13" s="2" t="s">
        <v>312</v>
      </c>
      <c r="H13" s="2" t="s">
        <v>313</v>
      </c>
      <c r="I13" s="2" t="s">
        <v>23</v>
      </c>
    </row>
    <row r="14" spans="1:10" ht="12.5">
      <c r="A14" s="2">
        <v>1.45</v>
      </c>
      <c r="B14" s="2">
        <v>0.79</v>
      </c>
      <c r="C14" s="2">
        <v>2</v>
      </c>
      <c r="D14" s="2" t="s">
        <v>310</v>
      </c>
      <c r="E14" s="2" t="s">
        <v>311</v>
      </c>
      <c r="F14" s="2" t="s">
        <v>314</v>
      </c>
      <c r="H14" s="2" t="s">
        <v>313</v>
      </c>
      <c r="I14" s="2" t="s">
        <v>23</v>
      </c>
    </row>
    <row r="15" spans="1:10" ht="12.5">
      <c r="A15" s="2">
        <v>0.8</v>
      </c>
      <c r="B15" s="2">
        <v>0.1</v>
      </c>
      <c r="C15" s="2">
        <v>2</v>
      </c>
      <c r="D15" s="2" t="s">
        <v>315</v>
      </c>
      <c r="E15" s="2" t="s">
        <v>316</v>
      </c>
      <c r="F15" s="2" t="s">
        <v>317</v>
      </c>
      <c r="H15" s="2" t="s">
        <v>318</v>
      </c>
      <c r="I15" s="2" t="s">
        <v>23</v>
      </c>
    </row>
    <row r="16" spans="1:10" ht="12.5">
      <c r="A16" s="2">
        <v>0.8</v>
      </c>
      <c r="B16" s="2">
        <v>0.2</v>
      </c>
      <c r="C16" s="2">
        <v>2</v>
      </c>
      <c r="D16" s="2" t="str">
        <f t="shared" ref="D16:D25" si="1">D15</f>
        <v>Geilert et al., 2020</v>
      </c>
      <c r="E16" s="2" t="s">
        <v>316</v>
      </c>
      <c r="H16" s="2" t="s">
        <v>318</v>
      </c>
      <c r="I16" s="2" t="s">
        <v>23</v>
      </c>
    </row>
    <row r="17" spans="1:10" ht="12.5">
      <c r="A17" s="2">
        <v>0.9</v>
      </c>
      <c r="B17" s="2">
        <v>0.2</v>
      </c>
      <c r="C17" s="2">
        <v>2</v>
      </c>
      <c r="D17" s="2" t="str">
        <f t="shared" si="1"/>
        <v>Geilert et al., 2020</v>
      </c>
      <c r="E17" s="2" t="s">
        <v>316</v>
      </c>
      <c r="H17" s="2" t="s">
        <v>318</v>
      </c>
      <c r="I17" s="2" t="s">
        <v>23</v>
      </c>
    </row>
    <row r="18" spans="1:10" ht="12.5">
      <c r="A18" s="2">
        <v>0.5</v>
      </c>
      <c r="B18" s="2">
        <v>0.2</v>
      </c>
      <c r="C18" s="2">
        <v>2</v>
      </c>
      <c r="D18" s="2" t="str">
        <f t="shared" si="1"/>
        <v>Geilert et al., 2020</v>
      </c>
      <c r="E18" s="2" t="s">
        <v>316</v>
      </c>
      <c r="H18" s="2" t="s">
        <v>318</v>
      </c>
      <c r="I18" s="2" t="s">
        <v>23</v>
      </c>
    </row>
    <row r="19" spans="1:10" ht="12.5">
      <c r="A19" s="2">
        <v>0.9</v>
      </c>
      <c r="B19" s="2">
        <v>0.2</v>
      </c>
      <c r="C19" s="2">
        <v>2</v>
      </c>
      <c r="D19" s="2" t="str">
        <f t="shared" si="1"/>
        <v>Geilert et al., 2020</v>
      </c>
      <c r="E19" s="2" t="s">
        <v>316</v>
      </c>
      <c r="H19" s="2" t="s">
        <v>318</v>
      </c>
      <c r="I19" s="2" t="s">
        <v>23</v>
      </c>
    </row>
    <row r="20" spans="1:10" ht="12.5">
      <c r="A20" s="2">
        <v>0.4</v>
      </c>
      <c r="B20" s="2">
        <v>0.1</v>
      </c>
      <c r="C20" s="2">
        <v>2</v>
      </c>
      <c r="D20" s="2" t="str">
        <f t="shared" si="1"/>
        <v>Geilert et al., 2020</v>
      </c>
      <c r="E20" s="2" t="s">
        <v>316</v>
      </c>
      <c r="H20" s="2" t="s">
        <v>318</v>
      </c>
      <c r="I20" s="2" t="s">
        <v>23</v>
      </c>
    </row>
    <row r="21" spans="1:10" ht="12.5">
      <c r="A21" s="2">
        <v>0.9</v>
      </c>
      <c r="B21" s="2">
        <v>0.3</v>
      </c>
      <c r="C21" s="2">
        <v>2</v>
      </c>
      <c r="D21" s="2" t="str">
        <f t="shared" si="1"/>
        <v>Geilert et al., 2020</v>
      </c>
      <c r="E21" s="2" t="s">
        <v>316</v>
      </c>
      <c r="H21" s="2" t="s">
        <v>318</v>
      </c>
      <c r="I21" s="2" t="s">
        <v>23</v>
      </c>
    </row>
    <row r="22" spans="1:10" ht="12.5">
      <c r="A22" s="2">
        <v>1</v>
      </c>
      <c r="B22" s="2">
        <v>0.2</v>
      </c>
      <c r="C22" s="2">
        <v>2</v>
      </c>
      <c r="D22" s="2" t="str">
        <f t="shared" si="1"/>
        <v>Geilert et al., 2020</v>
      </c>
      <c r="E22" s="2" t="s">
        <v>316</v>
      </c>
      <c r="H22" s="2" t="s">
        <v>318</v>
      </c>
      <c r="I22" s="2" t="s">
        <v>23</v>
      </c>
    </row>
    <row r="23" spans="1:10" ht="12.5">
      <c r="A23" s="2">
        <v>0.8</v>
      </c>
      <c r="B23" s="2">
        <v>0.2</v>
      </c>
      <c r="C23" s="2">
        <v>2</v>
      </c>
      <c r="D23" s="2" t="str">
        <f t="shared" si="1"/>
        <v>Geilert et al., 2020</v>
      </c>
      <c r="E23" s="2" t="s">
        <v>319</v>
      </c>
      <c r="H23" s="2" t="s">
        <v>318</v>
      </c>
      <c r="I23" s="2" t="s">
        <v>23</v>
      </c>
    </row>
    <row r="24" spans="1:10" ht="12.5">
      <c r="A24" s="2">
        <v>0.9</v>
      </c>
      <c r="B24" s="2">
        <v>0.1</v>
      </c>
      <c r="C24" s="2">
        <v>2</v>
      </c>
      <c r="D24" s="2" t="str">
        <f t="shared" si="1"/>
        <v>Geilert et al., 2020</v>
      </c>
      <c r="E24" s="2" t="s">
        <v>319</v>
      </c>
      <c r="H24" s="2" t="s">
        <v>318</v>
      </c>
      <c r="I24" s="2" t="s">
        <v>23</v>
      </c>
    </row>
    <row r="25" spans="1:10" ht="12.5">
      <c r="A25" s="2">
        <v>0.8</v>
      </c>
      <c r="B25" s="2">
        <v>0.1</v>
      </c>
      <c r="C25" s="2">
        <v>2</v>
      </c>
      <c r="D25" s="2" t="str">
        <f t="shared" si="1"/>
        <v>Geilert et al., 2020</v>
      </c>
      <c r="E25" s="2" t="s">
        <v>320</v>
      </c>
      <c r="H25" s="2" t="s">
        <v>318</v>
      </c>
      <c r="I25" s="2" t="s">
        <v>23</v>
      </c>
    </row>
    <row r="26" spans="1:10" ht="12.5">
      <c r="A26" s="2">
        <v>0.75</v>
      </c>
      <c r="B26" s="2">
        <v>0.28999999999999998</v>
      </c>
      <c r="C26" s="2">
        <v>2</v>
      </c>
      <c r="D26" s="2" t="s">
        <v>321</v>
      </c>
      <c r="E26" s="2" t="s">
        <v>308</v>
      </c>
      <c r="F26" s="2" t="s">
        <v>322</v>
      </c>
      <c r="J26" s="2" t="s">
        <v>323</v>
      </c>
    </row>
    <row r="27" spans="1:10" ht="12.5">
      <c r="A27" s="2">
        <v>0.56999999999999995</v>
      </c>
      <c r="B27" s="2">
        <v>0.09</v>
      </c>
      <c r="C27" s="2">
        <v>2</v>
      </c>
      <c r="D27" s="2" t="str">
        <f t="shared" ref="D27:F27" si="2">D26</f>
        <v>Doering et al., 2016</v>
      </c>
      <c r="E27" s="2" t="str">
        <f t="shared" si="2"/>
        <v>Peruvian upwelling, slope sediments</v>
      </c>
      <c r="F27" s="2" t="str">
        <f t="shared" si="2"/>
        <v>mixed species, 11-32uM sieved sediments, &gt;95% pure diatom fraction verified by smear slides</v>
      </c>
    </row>
    <row r="28" spans="1:10" ht="12.5">
      <c r="A28" s="2">
        <v>0.89</v>
      </c>
      <c r="B28" s="2">
        <v>0.21</v>
      </c>
      <c r="C28" s="2">
        <v>2</v>
      </c>
      <c r="D28" s="2" t="str">
        <f t="shared" ref="D28:F28" si="3">D27</f>
        <v>Doering et al., 2016</v>
      </c>
      <c r="E28" s="2" t="str">
        <f t="shared" si="3"/>
        <v>Peruvian upwelling, slope sediments</v>
      </c>
      <c r="F28" s="2" t="str">
        <f t="shared" si="3"/>
        <v>mixed species, 11-32uM sieved sediments, &gt;95% pure diatom fraction verified by smear slides</v>
      </c>
    </row>
    <row r="29" spans="1:10" ht="12.5">
      <c r="A29" s="2">
        <v>0.78</v>
      </c>
      <c r="B29" s="2">
        <v>0.25</v>
      </c>
      <c r="C29" s="2">
        <v>2</v>
      </c>
      <c r="D29" s="2" t="str">
        <f t="shared" ref="D29:F29" si="4">D28</f>
        <v>Doering et al., 2016</v>
      </c>
      <c r="E29" s="2" t="str">
        <f t="shared" si="4"/>
        <v>Peruvian upwelling, slope sediments</v>
      </c>
      <c r="F29" s="2" t="str">
        <f t="shared" si="4"/>
        <v>mixed species, 11-32uM sieved sediments, &gt;95% pure diatom fraction verified by smear slides</v>
      </c>
    </row>
    <row r="30" spans="1:10" ht="12.5">
      <c r="A30" s="2">
        <v>0.3</v>
      </c>
      <c r="B30" s="2">
        <v>0.1</v>
      </c>
      <c r="C30" s="2">
        <v>2</v>
      </c>
      <c r="D30" s="2" t="str">
        <f t="shared" ref="D30:F30" si="5">D29</f>
        <v>Doering et al., 2016</v>
      </c>
      <c r="E30" s="2" t="str">
        <f t="shared" si="5"/>
        <v>Peruvian upwelling, slope sediments</v>
      </c>
      <c r="F30" s="2" t="str">
        <f t="shared" si="5"/>
        <v>mixed species, 11-32uM sieved sediments, &gt;95% pure diatom fraction verified by smear slides</v>
      </c>
    </row>
    <row r="31" spans="1:10" ht="12.5">
      <c r="A31" s="2">
        <v>0.65</v>
      </c>
      <c r="B31" s="2">
        <v>0.28000000000000003</v>
      </c>
      <c r="C31" s="2">
        <v>2</v>
      </c>
      <c r="D31" s="2" t="str">
        <f t="shared" ref="D31:F31" si="6">D30</f>
        <v>Doering et al., 2016</v>
      </c>
      <c r="E31" s="2" t="str">
        <f t="shared" si="6"/>
        <v>Peruvian upwelling, slope sediments</v>
      </c>
      <c r="F31" s="2" t="str">
        <f t="shared" si="6"/>
        <v>mixed species, 11-32uM sieved sediments, &gt;95% pure diatom fraction verified by smear slides</v>
      </c>
    </row>
    <row r="32" spans="1:10" ht="12.5">
      <c r="A32" s="2">
        <v>0.45</v>
      </c>
      <c r="B32" s="2">
        <v>0.25</v>
      </c>
      <c r="C32" s="2">
        <v>2</v>
      </c>
      <c r="D32" s="2" t="str">
        <f t="shared" ref="D32:F32" si="7">D31</f>
        <v>Doering et al., 2016</v>
      </c>
      <c r="E32" s="2" t="str">
        <f t="shared" si="7"/>
        <v>Peruvian upwelling, slope sediments</v>
      </c>
      <c r="F32" s="2" t="str">
        <f t="shared" si="7"/>
        <v>mixed species, 11-32uM sieved sediments, &gt;95% pure diatom fraction verified by smear slides</v>
      </c>
    </row>
    <row r="33" spans="1:6" ht="12.5">
      <c r="A33" s="2">
        <v>0.9</v>
      </c>
      <c r="B33" s="2">
        <v>0.17</v>
      </c>
      <c r="C33" s="2">
        <v>2</v>
      </c>
      <c r="D33" s="2" t="str">
        <f t="shared" ref="D33:F33" si="8">D32</f>
        <v>Doering et al., 2016</v>
      </c>
      <c r="E33" s="2" t="str">
        <f t="shared" si="8"/>
        <v>Peruvian upwelling, slope sediments</v>
      </c>
      <c r="F33" s="2" t="str">
        <f t="shared" si="8"/>
        <v>mixed species, 11-32uM sieved sediments, &gt;95% pure diatom fraction verified by smear slides</v>
      </c>
    </row>
    <row r="34" spans="1:6" ht="12.5">
      <c r="A34" s="2">
        <v>1.03</v>
      </c>
      <c r="B34" s="2">
        <v>0.15</v>
      </c>
      <c r="C34" s="2">
        <v>2</v>
      </c>
      <c r="D34" s="2" t="str">
        <f t="shared" ref="D34:F34" si="9">D33</f>
        <v>Doering et al., 2016</v>
      </c>
      <c r="E34" s="2" t="str">
        <f t="shared" si="9"/>
        <v>Peruvian upwelling, slope sediments</v>
      </c>
      <c r="F34" s="2" t="str">
        <f t="shared" si="9"/>
        <v>mixed species, 11-32uM sieved sediments, &gt;95% pure diatom fraction verified by smear slides</v>
      </c>
    </row>
    <row r="35" spans="1:6" ht="12.5">
      <c r="A35" s="2">
        <v>0.85</v>
      </c>
      <c r="B35" s="2">
        <v>0.15</v>
      </c>
      <c r="C35" s="2">
        <v>2</v>
      </c>
      <c r="D35" s="2" t="str">
        <f t="shared" ref="D35:F35" si="10">D34</f>
        <v>Doering et al., 2016</v>
      </c>
      <c r="E35" s="2" t="str">
        <f t="shared" si="10"/>
        <v>Peruvian upwelling, slope sediments</v>
      </c>
      <c r="F35" s="2" t="str">
        <f t="shared" si="10"/>
        <v>mixed species, 11-32uM sieved sediments, &gt;95% pure diatom fraction verified by smear slides</v>
      </c>
    </row>
    <row r="36" spans="1:6" ht="12.5">
      <c r="A36" s="2">
        <v>0.61</v>
      </c>
      <c r="B36" s="2">
        <v>0.13</v>
      </c>
      <c r="C36" s="2">
        <v>2</v>
      </c>
      <c r="D36" s="2" t="str">
        <f t="shared" ref="D36:F36" si="11">D35</f>
        <v>Doering et al., 2016</v>
      </c>
      <c r="E36" s="2" t="str">
        <f t="shared" si="11"/>
        <v>Peruvian upwelling, slope sediments</v>
      </c>
      <c r="F36" s="2" t="str">
        <f t="shared" si="11"/>
        <v>mixed species, 11-32uM sieved sediments, &gt;95% pure diatom fraction verified by smear slides</v>
      </c>
    </row>
    <row r="37" spans="1:6" ht="12.5">
      <c r="A37" s="2">
        <v>0.95</v>
      </c>
      <c r="B37" s="2">
        <v>0.1</v>
      </c>
      <c r="C37" s="2">
        <v>2</v>
      </c>
      <c r="D37" s="2" t="str">
        <f t="shared" ref="D37:F37" si="12">D36</f>
        <v>Doering et al., 2016</v>
      </c>
      <c r="E37" s="2" t="str">
        <f t="shared" si="12"/>
        <v>Peruvian upwelling, slope sediments</v>
      </c>
      <c r="F37" s="2" t="str">
        <f t="shared" si="12"/>
        <v>mixed species, 11-32uM sieved sediments, &gt;95% pure diatom fraction verified by smear slides</v>
      </c>
    </row>
    <row r="38" spans="1:6" ht="12.5">
      <c r="A38" s="2">
        <v>0.92</v>
      </c>
      <c r="B38" s="2">
        <v>0.18</v>
      </c>
      <c r="C38" s="2">
        <v>2</v>
      </c>
      <c r="D38" s="2" t="str">
        <f t="shared" ref="D38:F38" si="13">D37</f>
        <v>Doering et al., 2016</v>
      </c>
      <c r="E38" s="2" t="str">
        <f t="shared" si="13"/>
        <v>Peruvian upwelling, slope sediments</v>
      </c>
      <c r="F38" s="2" t="str">
        <f t="shared" si="13"/>
        <v>mixed species, 11-32uM sieved sediments, &gt;95% pure diatom fraction verified by smear slides</v>
      </c>
    </row>
    <row r="39" spans="1:6" ht="12.5">
      <c r="A39" s="2">
        <v>1.18</v>
      </c>
      <c r="B39" s="2">
        <v>0.22</v>
      </c>
      <c r="C39" s="2">
        <v>2</v>
      </c>
      <c r="D39" s="2" t="str">
        <f t="shared" ref="D39:F39" si="14">D38</f>
        <v>Doering et al., 2016</v>
      </c>
      <c r="E39" s="2" t="str">
        <f t="shared" si="14"/>
        <v>Peruvian upwelling, slope sediments</v>
      </c>
      <c r="F39" s="2" t="str">
        <f t="shared" si="14"/>
        <v>mixed species, 11-32uM sieved sediments, &gt;95% pure diatom fraction verified by smear slides</v>
      </c>
    </row>
    <row r="40" spans="1:6" ht="12.5">
      <c r="A40" s="2">
        <v>1.07</v>
      </c>
      <c r="B40" s="2">
        <v>0.13</v>
      </c>
      <c r="C40" s="2">
        <v>2</v>
      </c>
      <c r="D40" s="2" t="str">
        <f t="shared" ref="D40:F40" si="15">D39</f>
        <v>Doering et al., 2016</v>
      </c>
      <c r="E40" s="2" t="str">
        <f t="shared" si="15"/>
        <v>Peruvian upwelling, slope sediments</v>
      </c>
      <c r="F40" s="2" t="str">
        <f t="shared" si="15"/>
        <v>mixed species, 11-32uM sieved sediments, &gt;95% pure diatom fraction verified by smear slides</v>
      </c>
    </row>
    <row r="41" spans="1:6" ht="12.5">
      <c r="A41" s="2">
        <v>1.44</v>
      </c>
      <c r="B41" s="2">
        <v>0.14000000000000001</v>
      </c>
      <c r="C41" s="2">
        <v>2</v>
      </c>
      <c r="D41" s="2" t="str">
        <f t="shared" ref="D41:E41" si="16">D40</f>
        <v>Doering et al., 2016</v>
      </c>
      <c r="E41" s="2" t="str">
        <f t="shared" si="16"/>
        <v>Peruvian upwelling, slope sediments</v>
      </c>
      <c r="F41" s="2" t="s">
        <v>324</v>
      </c>
    </row>
    <row r="42" spans="1:6" ht="12.5">
      <c r="A42" s="2">
        <v>1.51</v>
      </c>
      <c r="B42" s="2">
        <v>0.12</v>
      </c>
      <c r="C42" s="2">
        <v>2</v>
      </c>
      <c r="D42" s="2" t="str">
        <f t="shared" ref="D42:E42" si="17">D41</f>
        <v>Doering et al., 2016</v>
      </c>
      <c r="E42" s="2" t="str">
        <f t="shared" si="17"/>
        <v>Peruvian upwelling, slope sediments</v>
      </c>
      <c r="F42" s="2" t="s">
        <v>324</v>
      </c>
    </row>
    <row r="43" spans="1:6" ht="12.5">
      <c r="A43" s="2">
        <v>1.43</v>
      </c>
      <c r="B43" s="2">
        <v>0.2</v>
      </c>
      <c r="C43" s="2">
        <v>2</v>
      </c>
      <c r="D43" s="2" t="str">
        <f t="shared" ref="D43:E43" si="18">D42</f>
        <v>Doering et al., 2016</v>
      </c>
      <c r="E43" s="2" t="str">
        <f t="shared" si="18"/>
        <v>Peruvian upwelling, slope sediments</v>
      </c>
      <c r="F43" s="2" t="s">
        <v>324</v>
      </c>
    </row>
    <row r="44" spans="1:6" ht="12.5">
      <c r="A44" s="2">
        <v>1.74</v>
      </c>
      <c r="B44" s="2">
        <v>0.18</v>
      </c>
      <c r="C44" s="2">
        <v>2</v>
      </c>
      <c r="D44" s="2" t="str">
        <f t="shared" ref="D44:E44" si="19">D43</f>
        <v>Doering et al., 2016</v>
      </c>
      <c r="E44" s="2" t="str">
        <f t="shared" si="19"/>
        <v>Peruvian upwelling, slope sediments</v>
      </c>
      <c r="F44" s="2" t="s">
        <v>324</v>
      </c>
    </row>
    <row r="45" spans="1:6" ht="12.5">
      <c r="A45" s="2">
        <v>1.74</v>
      </c>
      <c r="B45" s="2">
        <v>0.12</v>
      </c>
      <c r="C45" s="2">
        <v>2</v>
      </c>
      <c r="D45" s="2" t="str">
        <f t="shared" ref="D45:E45" si="20">D44</f>
        <v>Doering et al., 2016</v>
      </c>
      <c r="E45" s="2" t="str">
        <f t="shared" si="20"/>
        <v>Peruvian upwelling, slope sediments</v>
      </c>
      <c r="F45" s="2" t="s">
        <v>324</v>
      </c>
    </row>
    <row r="46" spans="1:6" ht="12.5">
      <c r="A46" s="2">
        <v>1.71</v>
      </c>
      <c r="B46" s="2">
        <v>0.21</v>
      </c>
      <c r="C46" s="2">
        <v>2</v>
      </c>
      <c r="D46" s="2" t="str">
        <f t="shared" ref="D46:E46" si="21">D45</f>
        <v>Doering et al., 2016</v>
      </c>
      <c r="E46" s="2" t="str">
        <f t="shared" si="21"/>
        <v>Peruvian upwelling, slope sediments</v>
      </c>
      <c r="F46" s="2" t="s">
        <v>324</v>
      </c>
    </row>
    <row r="47" spans="1:6" ht="12.5">
      <c r="A47" s="2">
        <v>1.41</v>
      </c>
      <c r="B47" s="2">
        <v>0.14000000000000001</v>
      </c>
      <c r="C47" s="2">
        <v>2</v>
      </c>
      <c r="D47" s="2" t="str">
        <f t="shared" ref="D47:E47" si="22">D46</f>
        <v>Doering et al., 2016</v>
      </c>
      <c r="E47" s="2" t="str">
        <f t="shared" si="22"/>
        <v>Peruvian upwelling, slope sediments</v>
      </c>
      <c r="F47" s="2" t="s">
        <v>324</v>
      </c>
    </row>
    <row r="48" spans="1:6" ht="12.5">
      <c r="A48" s="2">
        <v>1.66</v>
      </c>
      <c r="B48" s="2">
        <v>0.19</v>
      </c>
      <c r="C48" s="2">
        <v>2</v>
      </c>
      <c r="D48" s="2" t="str">
        <f t="shared" ref="D48:E48" si="23">D47</f>
        <v>Doering et al., 2016</v>
      </c>
      <c r="E48" s="2" t="str">
        <f t="shared" si="23"/>
        <v>Peruvian upwelling, slope sediments</v>
      </c>
      <c r="F48" s="2" t="s">
        <v>324</v>
      </c>
    </row>
    <row r="49" spans="1:6" ht="12.5">
      <c r="A49" s="2">
        <v>1.68</v>
      </c>
      <c r="B49" s="2">
        <v>0.18</v>
      </c>
      <c r="C49" s="2">
        <v>2</v>
      </c>
      <c r="D49" s="2" t="str">
        <f t="shared" ref="D49:E49" si="24">D48</f>
        <v>Doering et al., 2016</v>
      </c>
      <c r="E49" s="2" t="str">
        <f t="shared" si="24"/>
        <v>Peruvian upwelling, slope sediments</v>
      </c>
      <c r="F49" s="2" t="s">
        <v>324</v>
      </c>
    </row>
    <row r="50" spans="1:6" ht="12.5">
      <c r="A50" s="2">
        <v>1.41</v>
      </c>
      <c r="B50" s="2">
        <v>0.24</v>
      </c>
      <c r="C50" s="2">
        <v>2</v>
      </c>
      <c r="D50" s="2" t="str">
        <f t="shared" ref="D50:E50" si="25">D49</f>
        <v>Doering et al., 2016</v>
      </c>
      <c r="E50" s="2" t="str">
        <f t="shared" si="25"/>
        <v>Peruvian upwelling, slope sediments</v>
      </c>
      <c r="F50" s="2" t="s">
        <v>324</v>
      </c>
    </row>
    <row r="51" spans="1:6" ht="12.5">
      <c r="A51" s="2">
        <v>1.42</v>
      </c>
      <c r="B51" s="2">
        <v>0.16</v>
      </c>
      <c r="C51" s="2">
        <v>2</v>
      </c>
      <c r="D51" s="2" t="str">
        <f t="shared" ref="D51:E51" si="26">D50</f>
        <v>Doering et al., 2016</v>
      </c>
      <c r="E51" s="2" t="str">
        <f t="shared" si="26"/>
        <v>Peruvian upwelling, slope sediments</v>
      </c>
      <c r="F51" s="2" t="s">
        <v>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51"/>
  <sheetViews>
    <sheetView topLeftCell="A28" workbookViewId="0">
      <selection activeCell="K8" sqref="K8"/>
    </sheetView>
  </sheetViews>
  <sheetFormatPr defaultColWidth="14.36328125" defaultRowHeight="15.75" customHeight="1"/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325</v>
      </c>
      <c r="F1" s="1" t="s">
        <v>326</v>
      </c>
      <c r="G1" s="2" t="s">
        <v>327</v>
      </c>
      <c r="H1" s="2" t="s">
        <v>328</v>
      </c>
      <c r="I1" s="2" t="s">
        <v>329</v>
      </c>
      <c r="J1" s="1" t="s">
        <v>8</v>
      </c>
    </row>
    <row r="2" spans="1:10" ht="15.75" customHeight="1">
      <c r="A2" s="28">
        <v>1.65</v>
      </c>
      <c r="B2" s="28" t="s">
        <v>330</v>
      </c>
      <c r="C2" s="2">
        <v>2</v>
      </c>
      <c r="D2" s="2" t="s">
        <v>331</v>
      </c>
      <c r="E2" s="29" t="s">
        <v>332</v>
      </c>
      <c r="F2" s="30" t="s">
        <v>333</v>
      </c>
      <c r="G2" s="31">
        <v>50.159199999999998</v>
      </c>
      <c r="H2" s="31">
        <v>-45.508299999999998</v>
      </c>
      <c r="I2" s="32">
        <v>0.02</v>
      </c>
    </row>
    <row r="3" spans="1:10" ht="15.75" customHeight="1">
      <c r="A3" s="28" t="s">
        <v>330</v>
      </c>
      <c r="B3" s="28" t="s">
        <v>330</v>
      </c>
      <c r="C3" s="2">
        <v>2</v>
      </c>
      <c r="D3" s="2" t="str">
        <f t="shared" ref="D3:E3" si="0">D2</f>
        <v>Ng et al., 2019; https://doi.org/10.1016/j.epsl.2019.115877
0012-821X</v>
      </c>
      <c r="E3" s="9" t="str">
        <f t="shared" si="0"/>
        <v>Greenland shelf</v>
      </c>
      <c r="F3" s="30"/>
      <c r="G3" s="32">
        <f t="shared" ref="G3:H3" si="1">G2</f>
        <v>50.159199999999998</v>
      </c>
      <c r="H3" s="32">
        <f t="shared" si="1"/>
        <v>-45.508299999999998</v>
      </c>
      <c r="I3" s="32">
        <v>0.02</v>
      </c>
    </row>
    <row r="4" spans="1:10" ht="15.75" customHeight="1">
      <c r="A4" s="28">
        <v>1.98</v>
      </c>
      <c r="B4" s="28" t="s">
        <v>330</v>
      </c>
      <c r="C4" s="2">
        <v>2</v>
      </c>
      <c r="D4" s="2" t="str">
        <f t="shared" ref="D4:E4" si="2">D3</f>
        <v>Ng et al., 2019; https://doi.org/10.1016/j.epsl.2019.115877
0012-821X</v>
      </c>
      <c r="E4" s="9" t="str">
        <f t="shared" si="2"/>
        <v>Greenland shelf</v>
      </c>
      <c r="F4" s="30"/>
      <c r="G4" s="32">
        <f t="shared" ref="G4:H4" si="3">G3</f>
        <v>50.159199999999998</v>
      </c>
      <c r="H4" s="32">
        <f t="shared" si="3"/>
        <v>-45.508299999999998</v>
      </c>
      <c r="I4" s="32">
        <v>0.04</v>
      </c>
    </row>
    <row r="5" spans="1:10" ht="15.75" customHeight="1">
      <c r="A5" s="28">
        <v>1.76</v>
      </c>
      <c r="B5" s="28" t="s">
        <v>330</v>
      </c>
      <c r="C5" s="2">
        <v>2</v>
      </c>
      <c r="D5" s="2" t="str">
        <f t="shared" ref="D5:E5" si="4">D4</f>
        <v>Ng et al., 2019; https://doi.org/10.1016/j.epsl.2019.115877
0012-821X</v>
      </c>
      <c r="E5" s="9" t="str">
        <f t="shared" si="4"/>
        <v>Greenland shelf</v>
      </c>
      <c r="F5" s="30"/>
      <c r="G5" s="32">
        <f t="shared" ref="G5:H5" si="5">G4</f>
        <v>50.159199999999998</v>
      </c>
      <c r="H5" s="32">
        <f t="shared" si="5"/>
        <v>-45.508299999999998</v>
      </c>
      <c r="I5" s="32">
        <v>0.06</v>
      </c>
    </row>
    <row r="6" spans="1:10" ht="15.75" customHeight="1">
      <c r="A6" s="28">
        <v>1.84</v>
      </c>
      <c r="B6" s="28" t="s">
        <v>330</v>
      </c>
      <c r="C6" s="2">
        <v>2</v>
      </c>
      <c r="D6" s="2" t="str">
        <f t="shared" ref="D6:E6" si="6">D5</f>
        <v>Ng et al., 2019; https://doi.org/10.1016/j.epsl.2019.115877
0012-821X</v>
      </c>
      <c r="E6" s="9" t="str">
        <f t="shared" si="6"/>
        <v>Greenland shelf</v>
      </c>
      <c r="F6" s="30"/>
      <c r="G6" s="32">
        <f t="shared" ref="G6:H6" si="7">G5</f>
        <v>50.159199999999998</v>
      </c>
      <c r="H6" s="32">
        <f t="shared" si="7"/>
        <v>-45.508299999999998</v>
      </c>
      <c r="I6" s="32">
        <v>0.08</v>
      </c>
    </row>
    <row r="7" spans="1:10" ht="15.75" customHeight="1">
      <c r="A7" s="28">
        <v>1.85</v>
      </c>
      <c r="B7" s="28" t="s">
        <v>330</v>
      </c>
      <c r="C7" s="2">
        <v>2</v>
      </c>
      <c r="D7" s="2" t="str">
        <f t="shared" ref="D7:E7" si="8">D6</f>
        <v>Ng et al., 2019; https://doi.org/10.1016/j.epsl.2019.115877
0012-821X</v>
      </c>
      <c r="E7" s="9" t="str">
        <f t="shared" si="8"/>
        <v>Greenland shelf</v>
      </c>
      <c r="F7" s="30"/>
      <c r="G7" s="32">
        <f t="shared" ref="G7:H7" si="9">G6</f>
        <v>50.159199999999998</v>
      </c>
      <c r="H7" s="32">
        <f t="shared" si="9"/>
        <v>-45.508299999999998</v>
      </c>
      <c r="I7" s="32">
        <v>0.1</v>
      </c>
    </row>
    <row r="8" spans="1:10" ht="15.75" customHeight="1">
      <c r="A8" s="28">
        <v>1.82</v>
      </c>
      <c r="B8" s="28" t="s">
        <v>330</v>
      </c>
      <c r="C8" s="2">
        <v>2</v>
      </c>
      <c r="D8" s="2" t="str">
        <f t="shared" ref="D8:E8" si="10">D7</f>
        <v>Ng et al., 2019; https://doi.org/10.1016/j.epsl.2019.115877
0012-821X</v>
      </c>
      <c r="E8" s="9" t="str">
        <f t="shared" si="10"/>
        <v>Greenland shelf</v>
      </c>
      <c r="F8" s="30"/>
      <c r="G8" s="32">
        <f t="shared" ref="G8:H8" si="11">G7</f>
        <v>50.159199999999998</v>
      </c>
      <c r="H8" s="32">
        <f t="shared" si="11"/>
        <v>-45.508299999999998</v>
      </c>
      <c r="I8" s="32">
        <v>0.12</v>
      </c>
    </row>
    <row r="9" spans="1:10" ht="15.75" customHeight="1">
      <c r="A9" s="28">
        <v>1.8</v>
      </c>
      <c r="B9" s="28" t="s">
        <v>330</v>
      </c>
      <c r="C9" s="2">
        <v>2</v>
      </c>
      <c r="D9" s="2" t="str">
        <f t="shared" ref="D9:E9" si="12">D8</f>
        <v>Ng et al., 2019; https://doi.org/10.1016/j.epsl.2019.115877
0012-821X</v>
      </c>
      <c r="E9" s="9" t="str">
        <f t="shared" si="12"/>
        <v>Greenland shelf</v>
      </c>
      <c r="F9" s="30"/>
      <c r="G9" s="32">
        <f t="shared" ref="G9:H9" si="13">G8</f>
        <v>50.159199999999998</v>
      </c>
      <c r="H9" s="32">
        <f t="shared" si="13"/>
        <v>-45.508299999999998</v>
      </c>
      <c r="I9" s="32">
        <v>0.14000000000000001</v>
      </c>
    </row>
    <row r="10" spans="1:10" ht="15.75" customHeight="1">
      <c r="A10" s="28" t="s">
        <v>330</v>
      </c>
      <c r="B10" s="28" t="s">
        <v>330</v>
      </c>
      <c r="C10" s="2">
        <v>2</v>
      </c>
      <c r="D10" s="2" t="str">
        <f t="shared" ref="D10:E10" si="14">D9</f>
        <v>Ng et al., 2019; https://doi.org/10.1016/j.epsl.2019.115877
0012-821X</v>
      </c>
      <c r="E10" s="9" t="str">
        <f t="shared" si="14"/>
        <v>Greenland shelf</v>
      </c>
      <c r="F10" s="30"/>
      <c r="G10" s="32">
        <f t="shared" ref="G10:H10" si="15">G9</f>
        <v>50.159199999999998</v>
      </c>
      <c r="H10" s="32">
        <f t="shared" si="15"/>
        <v>-45.508299999999998</v>
      </c>
      <c r="I10" s="32">
        <v>0.14000000000000001</v>
      </c>
    </row>
    <row r="11" spans="1:10" ht="15.75" customHeight="1">
      <c r="A11" s="28">
        <v>1.68</v>
      </c>
      <c r="B11" s="28" t="s">
        <v>330</v>
      </c>
      <c r="C11" s="2">
        <v>2</v>
      </c>
      <c r="D11" s="2" t="str">
        <f t="shared" ref="D11:E11" si="16">D10</f>
        <v>Ng et al., 2019; https://doi.org/10.1016/j.epsl.2019.115877
0012-821X</v>
      </c>
      <c r="E11" s="9" t="str">
        <f t="shared" si="16"/>
        <v>Greenland shelf</v>
      </c>
      <c r="F11" s="30"/>
      <c r="G11" s="32">
        <f t="shared" ref="G11:H11" si="17">G10</f>
        <v>50.159199999999998</v>
      </c>
      <c r="H11" s="32">
        <f t="shared" si="17"/>
        <v>-45.508299999999998</v>
      </c>
      <c r="I11" s="32">
        <v>0.16</v>
      </c>
    </row>
    <row r="12" spans="1:10" ht="15.75" customHeight="1">
      <c r="A12" s="28">
        <v>1.81</v>
      </c>
      <c r="B12" s="28" t="s">
        <v>330</v>
      </c>
      <c r="C12" s="2">
        <v>2</v>
      </c>
      <c r="D12" s="2" t="str">
        <f t="shared" ref="D12:E12" si="18">D11</f>
        <v>Ng et al., 2019; https://doi.org/10.1016/j.epsl.2019.115877
0012-821X</v>
      </c>
      <c r="E12" s="9" t="str">
        <f t="shared" si="18"/>
        <v>Greenland shelf</v>
      </c>
      <c r="F12" s="30"/>
      <c r="G12" s="32">
        <f t="shared" ref="G12:H12" si="19">G11</f>
        <v>50.159199999999998</v>
      </c>
      <c r="H12" s="32">
        <f t="shared" si="19"/>
        <v>-45.508299999999998</v>
      </c>
      <c r="I12" s="32">
        <v>0.18</v>
      </c>
    </row>
    <row r="13" spans="1:10" ht="15.75" customHeight="1">
      <c r="A13" s="28">
        <v>1.87</v>
      </c>
      <c r="B13" s="28" t="s">
        <v>330</v>
      </c>
      <c r="C13" s="2">
        <v>2</v>
      </c>
      <c r="D13" s="2" t="str">
        <f t="shared" ref="D13:E13" si="20">D12</f>
        <v>Ng et al., 2019; https://doi.org/10.1016/j.epsl.2019.115877
0012-821X</v>
      </c>
      <c r="E13" s="9" t="str">
        <f t="shared" si="20"/>
        <v>Greenland shelf</v>
      </c>
      <c r="F13" s="30"/>
      <c r="G13" s="32">
        <f t="shared" ref="G13:H13" si="21">G12</f>
        <v>50.159199999999998</v>
      </c>
      <c r="H13" s="32">
        <f t="shared" si="21"/>
        <v>-45.508299999999998</v>
      </c>
      <c r="I13" s="32">
        <v>0.2</v>
      </c>
    </row>
    <row r="14" spans="1:10" ht="15.75" customHeight="1">
      <c r="A14" s="28">
        <v>1.91</v>
      </c>
      <c r="B14" s="28" t="s">
        <v>330</v>
      </c>
      <c r="C14" s="2">
        <v>2</v>
      </c>
      <c r="D14" s="2" t="str">
        <f t="shared" ref="D14:E14" si="22">D13</f>
        <v>Ng et al., 2019; https://doi.org/10.1016/j.epsl.2019.115877
0012-821X</v>
      </c>
      <c r="E14" s="9" t="str">
        <f t="shared" si="22"/>
        <v>Greenland shelf</v>
      </c>
      <c r="F14" s="30"/>
      <c r="G14" s="32">
        <f t="shared" ref="G14:H14" si="23">G13</f>
        <v>50.159199999999998</v>
      </c>
      <c r="H14" s="32">
        <f t="shared" si="23"/>
        <v>-45.508299999999998</v>
      </c>
      <c r="I14" s="32">
        <v>0.22</v>
      </c>
    </row>
    <row r="15" spans="1:10" ht="15.75" customHeight="1">
      <c r="A15" s="28">
        <v>1.94</v>
      </c>
      <c r="B15" s="28" t="s">
        <v>330</v>
      </c>
      <c r="C15" s="2">
        <v>2</v>
      </c>
      <c r="D15" s="2" t="str">
        <f t="shared" ref="D15:E15" si="24">D14</f>
        <v>Ng et al., 2019; https://doi.org/10.1016/j.epsl.2019.115877
0012-821X</v>
      </c>
      <c r="E15" s="9" t="str">
        <f t="shared" si="24"/>
        <v>Greenland shelf</v>
      </c>
      <c r="F15" s="30"/>
      <c r="G15" s="32">
        <f t="shared" ref="G15:H15" si="25">G14</f>
        <v>50.159199999999998</v>
      </c>
      <c r="H15" s="32">
        <f t="shared" si="25"/>
        <v>-45.508299999999998</v>
      </c>
      <c r="I15" s="32">
        <v>0.24</v>
      </c>
    </row>
    <row r="16" spans="1:10" ht="15.75" customHeight="1">
      <c r="A16" s="28">
        <v>1.9</v>
      </c>
      <c r="B16" s="28" t="s">
        <v>330</v>
      </c>
      <c r="C16" s="2">
        <v>2</v>
      </c>
      <c r="D16" s="2" t="str">
        <f t="shared" ref="D16:E16" si="26">D15</f>
        <v>Ng et al., 2019; https://doi.org/10.1016/j.epsl.2019.115877
0012-821X</v>
      </c>
      <c r="E16" s="9" t="str">
        <f t="shared" si="26"/>
        <v>Greenland shelf</v>
      </c>
      <c r="F16" s="30"/>
      <c r="G16" s="32">
        <f t="shared" ref="G16:H16" si="27">G15</f>
        <v>50.159199999999998</v>
      </c>
      <c r="H16" s="32">
        <f t="shared" si="27"/>
        <v>-45.508299999999998</v>
      </c>
      <c r="I16" s="32">
        <v>0.26</v>
      </c>
    </row>
    <row r="17" spans="1:9" ht="15.75" customHeight="1">
      <c r="A17" s="28">
        <v>1.99</v>
      </c>
      <c r="B17" s="28" t="s">
        <v>330</v>
      </c>
      <c r="C17" s="2">
        <v>2</v>
      </c>
      <c r="D17" s="2" t="str">
        <f t="shared" ref="D17:E17" si="28">D16</f>
        <v>Ng et al., 2019; https://doi.org/10.1016/j.epsl.2019.115877
0012-821X</v>
      </c>
      <c r="E17" s="9" t="str">
        <f t="shared" si="28"/>
        <v>Greenland shelf</v>
      </c>
      <c r="F17" s="30"/>
      <c r="G17" s="32">
        <f t="shared" ref="G17:H17" si="29">G16</f>
        <v>50.159199999999998</v>
      </c>
      <c r="H17" s="32">
        <f t="shared" si="29"/>
        <v>-45.508299999999998</v>
      </c>
      <c r="I17" s="32">
        <v>0.28000000000000003</v>
      </c>
    </row>
    <row r="18" spans="1:9" ht="15.75" customHeight="1">
      <c r="A18" s="28">
        <v>1.94</v>
      </c>
      <c r="B18" s="28" t="s">
        <v>330</v>
      </c>
      <c r="C18" s="2">
        <v>2</v>
      </c>
      <c r="D18" s="2" t="str">
        <f t="shared" ref="D18:E18" si="30">D17</f>
        <v>Ng et al., 2019; https://doi.org/10.1016/j.epsl.2019.115877
0012-821X</v>
      </c>
      <c r="E18" s="9" t="str">
        <f t="shared" si="30"/>
        <v>Greenland shelf</v>
      </c>
      <c r="F18" s="30"/>
      <c r="G18" s="32">
        <f t="shared" ref="G18:H18" si="31">G17</f>
        <v>50.159199999999998</v>
      </c>
      <c r="H18" s="32">
        <f t="shared" si="31"/>
        <v>-45.508299999999998</v>
      </c>
      <c r="I18" s="32">
        <v>0.3</v>
      </c>
    </row>
    <row r="19" spans="1:9" ht="15.75" customHeight="1">
      <c r="A19" s="28">
        <v>2.08</v>
      </c>
      <c r="B19" s="28" t="s">
        <v>330</v>
      </c>
      <c r="C19" s="2">
        <v>2</v>
      </c>
      <c r="D19" s="2" t="str">
        <f t="shared" ref="D19:E19" si="32">D18</f>
        <v>Ng et al., 2019; https://doi.org/10.1016/j.epsl.2019.115877
0012-821X</v>
      </c>
      <c r="E19" s="9" t="str">
        <f t="shared" si="32"/>
        <v>Greenland shelf</v>
      </c>
      <c r="F19" s="30"/>
      <c r="G19" s="32">
        <f t="shared" ref="G19:H19" si="33">G18</f>
        <v>50.159199999999998</v>
      </c>
      <c r="H19" s="32">
        <f t="shared" si="33"/>
        <v>-45.508299999999998</v>
      </c>
      <c r="I19" s="32">
        <v>0.32</v>
      </c>
    </row>
    <row r="20" spans="1:9" ht="15.75" customHeight="1">
      <c r="A20" s="33" t="s">
        <v>330</v>
      </c>
      <c r="B20" s="33" t="s">
        <v>330</v>
      </c>
      <c r="C20" s="2">
        <v>2</v>
      </c>
      <c r="D20" s="2" t="str">
        <f t="shared" ref="D20:E20" si="34">D19</f>
        <v>Ng et al., 2019; https://doi.org/10.1016/j.epsl.2019.115877
0012-821X</v>
      </c>
      <c r="E20" s="9" t="str">
        <f t="shared" si="34"/>
        <v>Greenland shelf</v>
      </c>
      <c r="F20" s="34"/>
      <c r="G20" s="32">
        <f t="shared" ref="G20:H20" si="35">G19</f>
        <v>50.159199999999998</v>
      </c>
      <c r="H20" s="32">
        <f t="shared" si="35"/>
        <v>-45.508299999999998</v>
      </c>
      <c r="I20" s="35">
        <v>0.32</v>
      </c>
    </row>
    <row r="21" spans="1:9" ht="14.5">
      <c r="A21" s="28">
        <v>1.56</v>
      </c>
      <c r="B21" s="28" t="s">
        <v>330</v>
      </c>
      <c r="C21" s="2">
        <v>2</v>
      </c>
      <c r="D21" s="2" t="str">
        <f t="shared" ref="D21:E21" si="36">D20</f>
        <v>Ng et al., 2019; https://doi.org/10.1016/j.epsl.2019.115877
0012-821X</v>
      </c>
      <c r="E21" s="9" t="str">
        <f t="shared" si="36"/>
        <v>Greenland shelf</v>
      </c>
      <c r="F21" s="30" t="s">
        <v>334</v>
      </c>
      <c r="G21" s="31">
        <v>50.155000000000001</v>
      </c>
      <c r="H21" s="31">
        <v>-46.279000000000003</v>
      </c>
      <c r="I21" s="32">
        <v>0.02</v>
      </c>
    </row>
    <row r="22" spans="1:9" ht="14.5">
      <c r="A22" s="28" t="s">
        <v>330</v>
      </c>
      <c r="B22" s="28" t="s">
        <v>330</v>
      </c>
      <c r="C22" s="2">
        <v>2</v>
      </c>
      <c r="D22" s="2" t="str">
        <f t="shared" ref="D22:E22" si="37">D21</f>
        <v>Ng et al., 2019; https://doi.org/10.1016/j.epsl.2019.115877
0012-821X</v>
      </c>
      <c r="E22" s="9" t="str">
        <f t="shared" si="37"/>
        <v>Greenland shelf</v>
      </c>
      <c r="F22" s="30"/>
      <c r="G22" s="32">
        <f t="shared" ref="G22:H22" si="38">G21</f>
        <v>50.155000000000001</v>
      </c>
      <c r="H22" s="32">
        <f t="shared" si="38"/>
        <v>-46.279000000000003</v>
      </c>
      <c r="I22" s="32">
        <v>0.02</v>
      </c>
    </row>
    <row r="23" spans="1:9" ht="14.5">
      <c r="A23" s="28">
        <v>1.54</v>
      </c>
      <c r="B23" s="28" t="s">
        <v>330</v>
      </c>
      <c r="C23" s="2">
        <v>2</v>
      </c>
      <c r="D23" s="2" t="str">
        <f t="shared" ref="D23:E23" si="39">D22</f>
        <v>Ng et al., 2019; https://doi.org/10.1016/j.epsl.2019.115877
0012-821X</v>
      </c>
      <c r="E23" s="9" t="str">
        <f t="shared" si="39"/>
        <v>Greenland shelf</v>
      </c>
      <c r="F23" s="30"/>
      <c r="G23" s="32">
        <f t="shared" ref="G23:H23" si="40">G22</f>
        <v>50.155000000000001</v>
      </c>
      <c r="H23" s="32">
        <f t="shared" si="40"/>
        <v>-46.279000000000003</v>
      </c>
      <c r="I23" s="32">
        <v>0.04</v>
      </c>
    </row>
    <row r="24" spans="1:9" ht="14.5">
      <c r="A24" s="28">
        <v>1.5</v>
      </c>
      <c r="B24" s="28" t="s">
        <v>330</v>
      </c>
      <c r="C24" s="2">
        <v>2</v>
      </c>
      <c r="D24" s="2" t="str">
        <f t="shared" ref="D24:E24" si="41">D23</f>
        <v>Ng et al., 2019; https://doi.org/10.1016/j.epsl.2019.115877
0012-821X</v>
      </c>
      <c r="E24" s="9" t="str">
        <f t="shared" si="41"/>
        <v>Greenland shelf</v>
      </c>
      <c r="F24" s="30"/>
      <c r="G24" s="32">
        <f t="shared" ref="G24:H24" si="42">G23</f>
        <v>50.155000000000001</v>
      </c>
      <c r="H24" s="32">
        <f t="shared" si="42"/>
        <v>-46.279000000000003</v>
      </c>
      <c r="I24" s="32">
        <v>0.14000000000000001</v>
      </c>
    </row>
    <row r="25" spans="1:9" ht="14.5">
      <c r="A25" s="28">
        <v>1.4</v>
      </c>
      <c r="B25" s="28" t="s">
        <v>330</v>
      </c>
      <c r="C25" s="2">
        <v>2</v>
      </c>
      <c r="D25" s="2" t="str">
        <f t="shared" ref="D25:E25" si="43">D24</f>
        <v>Ng et al., 2019; https://doi.org/10.1016/j.epsl.2019.115877
0012-821X</v>
      </c>
      <c r="E25" s="9" t="str">
        <f t="shared" si="43"/>
        <v>Greenland shelf</v>
      </c>
      <c r="F25" s="30"/>
      <c r="G25" s="32">
        <f t="shared" ref="G25:H25" si="44">G24</f>
        <v>50.155000000000001</v>
      </c>
      <c r="H25" s="32">
        <f t="shared" si="44"/>
        <v>-46.279000000000003</v>
      </c>
      <c r="I25" s="32">
        <v>0.17</v>
      </c>
    </row>
    <row r="26" spans="1:9" ht="14.5">
      <c r="A26" s="28">
        <v>1.26</v>
      </c>
      <c r="B26" s="28" t="s">
        <v>330</v>
      </c>
      <c r="C26" s="2">
        <v>2</v>
      </c>
      <c r="D26" s="2" t="str">
        <f t="shared" ref="D26:E26" si="45">D25</f>
        <v>Ng et al., 2019; https://doi.org/10.1016/j.epsl.2019.115877
0012-821X</v>
      </c>
      <c r="E26" s="9" t="str">
        <f t="shared" si="45"/>
        <v>Greenland shelf</v>
      </c>
      <c r="F26" s="30"/>
      <c r="G26" s="32">
        <f t="shared" ref="G26:H26" si="46">G25</f>
        <v>50.155000000000001</v>
      </c>
      <c r="H26" s="32">
        <f t="shared" si="46"/>
        <v>-46.279000000000003</v>
      </c>
      <c r="I26" s="32">
        <v>0.2</v>
      </c>
    </row>
    <row r="27" spans="1:9" ht="14.5">
      <c r="A27" s="28">
        <v>1.61</v>
      </c>
      <c r="B27" s="28" t="s">
        <v>330</v>
      </c>
      <c r="C27" s="2">
        <v>2</v>
      </c>
      <c r="D27" s="2" t="str">
        <f t="shared" ref="D27:E27" si="47">D26</f>
        <v>Ng et al., 2019; https://doi.org/10.1016/j.epsl.2019.115877
0012-821X</v>
      </c>
      <c r="E27" s="9" t="str">
        <f t="shared" si="47"/>
        <v>Greenland shelf</v>
      </c>
      <c r="F27" s="30"/>
      <c r="G27" s="32">
        <f t="shared" ref="G27:H27" si="48">G26</f>
        <v>50.155000000000001</v>
      </c>
      <c r="H27" s="32">
        <f t="shared" si="48"/>
        <v>-46.279000000000003</v>
      </c>
      <c r="I27" s="32">
        <v>0.24</v>
      </c>
    </row>
    <row r="28" spans="1:9" ht="14.5">
      <c r="A28" s="33">
        <v>1.73</v>
      </c>
      <c r="B28" s="33" t="s">
        <v>330</v>
      </c>
      <c r="C28" s="2">
        <v>2</v>
      </c>
      <c r="D28" s="2" t="str">
        <f t="shared" ref="D28:E28" si="49">D27</f>
        <v>Ng et al., 2019; https://doi.org/10.1016/j.epsl.2019.115877
0012-821X</v>
      </c>
      <c r="E28" s="9" t="str">
        <f t="shared" si="49"/>
        <v>Greenland shelf</v>
      </c>
      <c r="F28" s="34"/>
      <c r="G28" s="32">
        <f t="shared" ref="G28:H28" si="50">G27</f>
        <v>50.155000000000001</v>
      </c>
      <c r="H28" s="32">
        <f t="shared" si="50"/>
        <v>-46.279000000000003</v>
      </c>
      <c r="I28" s="35">
        <v>0.28000000000000003</v>
      </c>
    </row>
    <row r="29" spans="1:9" ht="14.5">
      <c r="A29" s="28">
        <v>1.78</v>
      </c>
      <c r="B29" s="28" t="s">
        <v>330</v>
      </c>
      <c r="C29" s="2">
        <v>2</v>
      </c>
      <c r="D29" s="2" t="str">
        <f t="shared" ref="D29:E29" si="51">D28</f>
        <v>Ng et al., 2019; https://doi.org/10.1016/j.epsl.2019.115877
0012-821X</v>
      </c>
      <c r="E29" s="9" t="str">
        <f t="shared" si="51"/>
        <v>Greenland shelf</v>
      </c>
      <c r="F29" s="30" t="s">
        <v>335</v>
      </c>
      <c r="G29" s="31">
        <v>63.815399999999997</v>
      </c>
      <c r="H29" s="31">
        <v>-53.774299999999997</v>
      </c>
      <c r="I29" s="32">
        <v>0.02</v>
      </c>
    </row>
    <row r="30" spans="1:9" ht="14.5">
      <c r="A30" s="28">
        <v>1.57</v>
      </c>
      <c r="B30" s="28" t="s">
        <v>330</v>
      </c>
      <c r="C30" s="2">
        <v>2</v>
      </c>
      <c r="D30" s="2" t="str">
        <f t="shared" ref="D30:E30" si="52">D29</f>
        <v>Ng et al., 2019; https://doi.org/10.1016/j.epsl.2019.115877
0012-821X</v>
      </c>
      <c r="E30" s="9" t="str">
        <f t="shared" si="52"/>
        <v>Greenland shelf</v>
      </c>
      <c r="F30" s="30"/>
      <c r="G30" s="32">
        <f t="shared" ref="G30:H30" si="53">G29</f>
        <v>63.815399999999997</v>
      </c>
      <c r="H30" s="32">
        <f t="shared" si="53"/>
        <v>-53.774299999999997</v>
      </c>
      <c r="I30" s="32">
        <v>0.04</v>
      </c>
    </row>
    <row r="31" spans="1:9" ht="14.5">
      <c r="A31" s="28">
        <v>1.6</v>
      </c>
      <c r="B31" s="28" t="s">
        <v>330</v>
      </c>
      <c r="C31" s="2">
        <v>2</v>
      </c>
      <c r="D31" s="2" t="str">
        <f t="shared" ref="D31:E31" si="54">D30</f>
        <v>Ng et al., 2019; https://doi.org/10.1016/j.epsl.2019.115877
0012-821X</v>
      </c>
      <c r="E31" s="9" t="str">
        <f t="shared" si="54"/>
        <v>Greenland shelf</v>
      </c>
      <c r="F31" s="30"/>
      <c r="G31" s="32">
        <f t="shared" ref="G31:H31" si="55">G30</f>
        <v>63.815399999999997</v>
      </c>
      <c r="H31" s="32">
        <f t="shared" si="55"/>
        <v>-53.774299999999997</v>
      </c>
      <c r="I31" s="32">
        <v>0.06</v>
      </c>
    </row>
    <row r="32" spans="1:9" ht="14.5">
      <c r="A32" s="28">
        <v>1.52</v>
      </c>
      <c r="B32" s="28">
        <v>0.28000000000000003</v>
      </c>
      <c r="C32" s="2">
        <v>2</v>
      </c>
      <c r="D32" s="2" t="str">
        <f t="shared" ref="D32:E32" si="56">D31</f>
        <v>Ng et al., 2019; https://doi.org/10.1016/j.epsl.2019.115877
0012-821X</v>
      </c>
      <c r="E32" s="9" t="str">
        <f t="shared" si="56"/>
        <v>Greenland shelf</v>
      </c>
      <c r="F32" s="30"/>
      <c r="G32" s="32">
        <f t="shared" ref="G32:H32" si="57">G31</f>
        <v>63.815399999999997</v>
      </c>
      <c r="H32" s="32">
        <f t="shared" si="57"/>
        <v>-53.774299999999997</v>
      </c>
      <c r="I32" s="32">
        <v>0.08</v>
      </c>
    </row>
    <row r="33" spans="1:9" ht="14.5">
      <c r="A33" s="28" t="s">
        <v>330</v>
      </c>
      <c r="B33" s="28" t="s">
        <v>330</v>
      </c>
      <c r="C33" s="2">
        <v>2</v>
      </c>
      <c r="D33" s="2" t="str">
        <f t="shared" ref="D33:E33" si="58">D32</f>
        <v>Ng et al., 2019; https://doi.org/10.1016/j.epsl.2019.115877
0012-821X</v>
      </c>
      <c r="E33" s="9" t="str">
        <f t="shared" si="58"/>
        <v>Greenland shelf</v>
      </c>
      <c r="F33" s="30"/>
      <c r="G33" s="32">
        <f t="shared" ref="G33:H33" si="59">G32</f>
        <v>63.815399999999997</v>
      </c>
      <c r="H33" s="32">
        <f t="shared" si="59"/>
        <v>-53.774299999999997</v>
      </c>
      <c r="I33" s="32">
        <v>0.08</v>
      </c>
    </row>
    <row r="34" spans="1:9" ht="14.5">
      <c r="A34" s="28">
        <v>1.52</v>
      </c>
      <c r="B34" s="28" t="s">
        <v>330</v>
      </c>
      <c r="C34" s="2">
        <v>2</v>
      </c>
      <c r="D34" s="2" t="str">
        <f t="shared" ref="D34:E34" si="60">D33</f>
        <v>Ng et al., 2019; https://doi.org/10.1016/j.epsl.2019.115877
0012-821X</v>
      </c>
      <c r="E34" s="9" t="str">
        <f t="shared" si="60"/>
        <v>Greenland shelf</v>
      </c>
      <c r="F34" s="30"/>
      <c r="G34" s="32">
        <f t="shared" ref="G34:H34" si="61">G33</f>
        <v>63.815399999999997</v>
      </c>
      <c r="H34" s="32">
        <f t="shared" si="61"/>
        <v>-53.774299999999997</v>
      </c>
      <c r="I34" s="32">
        <v>0.12</v>
      </c>
    </row>
    <row r="35" spans="1:9" ht="14.5">
      <c r="A35" s="28">
        <v>1.32</v>
      </c>
      <c r="B35" s="28" t="s">
        <v>330</v>
      </c>
      <c r="C35" s="2">
        <v>2</v>
      </c>
      <c r="D35" s="2" t="str">
        <f t="shared" ref="D35:E35" si="62">D34</f>
        <v>Ng et al., 2019; https://doi.org/10.1016/j.epsl.2019.115877
0012-821X</v>
      </c>
      <c r="E35" s="9" t="str">
        <f t="shared" si="62"/>
        <v>Greenland shelf</v>
      </c>
      <c r="F35" s="30"/>
      <c r="G35" s="32">
        <f t="shared" ref="G35:H35" si="63">G34</f>
        <v>63.815399999999997</v>
      </c>
      <c r="H35" s="32">
        <f t="shared" si="63"/>
        <v>-53.774299999999997</v>
      </c>
      <c r="I35" s="32">
        <v>0.14000000000000001</v>
      </c>
    </row>
    <row r="36" spans="1:9" ht="14.5">
      <c r="A36" s="28">
        <v>1.57</v>
      </c>
      <c r="B36" s="28" t="s">
        <v>330</v>
      </c>
      <c r="C36" s="2">
        <v>2</v>
      </c>
      <c r="D36" s="2" t="str">
        <f t="shared" ref="D36:E36" si="64">D35</f>
        <v>Ng et al., 2019; https://doi.org/10.1016/j.epsl.2019.115877
0012-821X</v>
      </c>
      <c r="E36" s="9" t="str">
        <f t="shared" si="64"/>
        <v>Greenland shelf</v>
      </c>
      <c r="F36" s="30"/>
      <c r="G36" s="32">
        <f t="shared" ref="G36:H36" si="65">G35</f>
        <v>63.815399999999997</v>
      </c>
      <c r="H36" s="32">
        <f t="shared" si="65"/>
        <v>-53.774299999999997</v>
      </c>
      <c r="I36" s="32">
        <v>0.16</v>
      </c>
    </row>
    <row r="37" spans="1:9" ht="14.5">
      <c r="A37" s="28">
        <v>1.46</v>
      </c>
      <c r="B37" s="28" t="s">
        <v>330</v>
      </c>
      <c r="C37" s="2">
        <v>2</v>
      </c>
      <c r="D37" s="2" t="str">
        <f t="shared" ref="D37:E37" si="66">D36</f>
        <v>Ng et al., 2019; https://doi.org/10.1016/j.epsl.2019.115877
0012-821X</v>
      </c>
      <c r="E37" s="9" t="str">
        <f t="shared" si="66"/>
        <v>Greenland shelf</v>
      </c>
      <c r="F37" s="30"/>
      <c r="G37" s="32">
        <f t="shared" ref="G37:H37" si="67">G36</f>
        <v>63.815399999999997</v>
      </c>
      <c r="H37" s="32">
        <f t="shared" si="67"/>
        <v>-53.774299999999997</v>
      </c>
      <c r="I37" s="32">
        <v>0.18</v>
      </c>
    </row>
    <row r="38" spans="1:9" ht="14.5">
      <c r="A38" s="28">
        <v>1.33</v>
      </c>
      <c r="B38" s="28" t="s">
        <v>330</v>
      </c>
      <c r="C38" s="2">
        <v>2</v>
      </c>
      <c r="D38" s="2" t="str">
        <f t="shared" ref="D38:E38" si="68">D37</f>
        <v>Ng et al., 2019; https://doi.org/10.1016/j.epsl.2019.115877
0012-821X</v>
      </c>
      <c r="E38" s="9" t="str">
        <f t="shared" si="68"/>
        <v>Greenland shelf</v>
      </c>
      <c r="F38" s="30"/>
      <c r="G38" s="32">
        <f t="shared" ref="G38:H38" si="69">G37</f>
        <v>63.815399999999997</v>
      </c>
      <c r="H38" s="32">
        <f t="shared" si="69"/>
        <v>-53.774299999999997</v>
      </c>
      <c r="I38" s="32">
        <v>0.2</v>
      </c>
    </row>
    <row r="39" spans="1:9" ht="14.5">
      <c r="A39" s="28">
        <v>1.44</v>
      </c>
      <c r="B39" s="28" t="s">
        <v>330</v>
      </c>
      <c r="C39" s="2">
        <v>2</v>
      </c>
      <c r="D39" s="2" t="str">
        <f t="shared" ref="D39:E39" si="70">D38</f>
        <v>Ng et al., 2019; https://doi.org/10.1016/j.epsl.2019.115877
0012-821X</v>
      </c>
      <c r="E39" s="9" t="str">
        <f t="shared" si="70"/>
        <v>Greenland shelf</v>
      </c>
      <c r="F39" s="30"/>
      <c r="G39" s="32">
        <f t="shared" ref="G39:H39" si="71">G38</f>
        <v>63.815399999999997</v>
      </c>
      <c r="H39" s="32">
        <f t="shared" si="71"/>
        <v>-53.774299999999997</v>
      </c>
      <c r="I39" s="32">
        <v>0.22</v>
      </c>
    </row>
    <row r="40" spans="1:9" ht="14.5">
      <c r="A40" s="28">
        <v>1.61</v>
      </c>
      <c r="B40" s="28" t="s">
        <v>330</v>
      </c>
      <c r="C40" s="2">
        <v>2</v>
      </c>
      <c r="D40" s="2" t="str">
        <f t="shared" ref="D40:E40" si="72">D39</f>
        <v>Ng et al., 2019; https://doi.org/10.1016/j.epsl.2019.115877
0012-821X</v>
      </c>
      <c r="E40" s="9" t="str">
        <f t="shared" si="72"/>
        <v>Greenland shelf</v>
      </c>
      <c r="F40" s="30"/>
      <c r="G40" s="32">
        <f t="shared" ref="G40:H40" si="73">G39</f>
        <v>63.815399999999997</v>
      </c>
      <c r="H40" s="32">
        <f t="shared" si="73"/>
        <v>-53.774299999999997</v>
      </c>
      <c r="I40" s="32">
        <v>0.24</v>
      </c>
    </row>
    <row r="41" spans="1:9" ht="14.5">
      <c r="A41" s="28">
        <v>1.56</v>
      </c>
      <c r="B41" s="28" t="s">
        <v>330</v>
      </c>
      <c r="C41" s="2">
        <v>2</v>
      </c>
      <c r="D41" s="2" t="str">
        <f t="shared" ref="D41:E41" si="74">D40</f>
        <v>Ng et al., 2019; https://doi.org/10.1016/j.epsl.2019.115877
0012-821X</v>
      </c>
      <c r="E41" s="9" t="str">
        <f t="shared" si="74"/>
        <v>Greenland shelf</v>
      </c>
      <c r="F41" s="30"/>
      <c r="G41" s="32">
        <f t="shared" ref="G41:H41" si="75">G40</f>
        <v>63.815399999999997</v>
      </c>
      <c r="H41" s="32">
        <f t="shared" si="75"/>
        <v>-53.774299999999997</v>
      </c>
      <c r="I41" s="32">
        <v>0.26</v>
      </c>
    </row>
    <row r="42" spans="1:9" ht="14.5">
      <c r="A42" s="33">
        <v>1.83</v>
      </c>
      <c r="B42" s="33" t="s">
        <v>330</v>
      </c>
      <c r="C42" s="2">
        <v>2</v>
      </c>
      <c r="D42" s="2" t="str">
        <f t="shared" ref="D42:E42" si="76">D41</f>
        <v>Ng et al., 2019; https://doi.org/10.1016/j.epsl.2019.115877
0012-821X</v>
      </c>
      <c r="E42" s="9" t="str">
        <f t="shared" si="76"/>
        <v>Greenland shelf</v>
      </c>
      <c r="F42" s="34"/>
      <c r="G42" s="32">
        <f t="shared" ref="G42:H42" si="77">G41</f>
        <v>63.815399999999997</v>
      </c>
      <c r="H42" s="32">
        <f t="shared" si="77"/>
        <v>-53.774299999999997</v>
      </c>
      <c r="I42" s="35">
        <v>0.3</v>
      </c>
    </row>
    <row r="43" spans="1:9" ht="14.5">
      <c r="A43" s="28">
        <v>1.77</v>
      </c>
      <c r="B43" s="28" t="s">
        <v>330</v>
      </c>
      <c r="C43" s="2">
        <v>2</v>
      </c>
      <c r="D43" s="2" t="str">
        <f t="shared" ref="D43:E43" si="78">D42</f>
        <v>Ng et al., 2019; https://doi.org/10.1016/j.epsl.2019.115877
0012-821X</v>
      </c>
      <c r="E43" s="9" t="str">
        <f t="shared" si="78"/>
        <v>Greenland shelf</v>
      </c>
      <c r="F43" s="30" t="s">
        <v>336</v>
      </c>
      <c r="G43" s="31">
        <v>63.552999999999997</v>
      </c>
      <c r="H43" s="31">
        <v>-52.225099999999998</v>
      </c>
      <c r="I43" s="32">
        <v>0.03</v>
      </c>
    </row>
    <row r="44" spans="1:9" ht="14.5">
      <c r="A44" s="28">
        <v>1.32</v>
      </c>
      <c r="B44" s="28" t="s">
        <v>330</v>
      </c>
      <c r="C44" s="2">
        <v>2</v>
      </c>
      <c r="D44" s="2" t="str">
        <f t="shared" ref="D44:E44" si="79">D43</f>
        <v>Ng et al., 2019; https://doi.org/10.1016/j.epsl.2019.115877
0012-821X</v>
      </c>
      <c r="E44" s="9" t="str">
        <f t="shared" si="79"/>
        <v>Greenland shelf</v>
      </c>
      <c r="F44" s="30"/>
      <c r="G44" s="32">
        <f t="shared" ref="G44:H44" si="80">G43</f>
        <v>63.552999999999997</v>
      </c>
      <c r="H44" s="32">
        <f t="shared" si="80"/>
        <v>-52.225099999999998</v>
      </c>
      <c r="I44" s="32">
        <v>0.05</v>
      </c>
    </row>
    <row r="45" spans="1:9" ht="14.5">
      <c r="A45" s="28">
        <v>1.35</v>
      </c>
      <c r="B45" s="28">
        <v>0.28000000000000003</v>
      </c>
      <c r="C45" s="2">
        <v>2</v>
      </c>
      <c r="D45" s="2" t="str">
        <f t="shared" ref="D45:E45" si="81">D44</f>
        <v>Ng et al., 2019; https://doi.org/10.1016/j.epsl.2019.115877
0012-821X</v>
      </c>
      <c r="E45" s="9" t="str">
        <f t="shared" si="81"/>
        <v>Greenland shelf</v>
      </c>
      <c r="F45" s="30"/>
      <c r="G45" s="32">
        <f t="shared" ref="G45:H45" si="82">G44</f>
        <v>63.552999999999997</v>
      </c>
      <c r="H45" s="32">
        <f t="shared" si="82"/>
        <v>-52.225099999999998</v>
      </c>
      <c r="I45" s="32">
        <v>7.0000000000000007E-2</v>
      </c>
    </row>
    <row r="46" spans="1:9" ht="14.5">
      <c r="A46" s="28">
        <v>1.43</v>
      </c>
      <c r="B46" s="28" t="s">
        <v>330</v>
      </c>
      <c r="C46" s="2">
        <v>2</v>
      </c>
      <c r="D46" s="2" t="str">
        <f t="shared" ref="D46:E46" si="83">D45</f>
        <v>Ng et al., 2019; https://doi.org/10.1016/j.epsl.2019.115877
0012-821X</v>
      </c>
      <c r="E46" s="9" t="str">
        <f t="shared" si="83"/>
        <v>Greenland shelf</v>
      </c>
      <c r="F46" s="30"/>
      <c r="G46" s="32">
        <f t="shared" ref="G46:H46" si="84">G45</f>
        <v>63.552999999999997</v>
      </c>
      <c r="H46" s="32">
        <f t="shared" si="84"/>
        <v>-52.225099999999998</v>
      </c>
      <c r="I46" s="32">
        <v>0.09</v>
      </c>
    </row>
    <row r="47" spans="1:9" ht="14.5">
      <c r="A47" s="28">
        <v>1.36</v>
      </c>
      <c r="B47" s="28" t="s">
        <v>330</v>
      </c>
      <c r="C47" s="2">
        <v>2</v>
      </c>
      <c r="D47" s="2" t="str">
        <f t="shared" ref="D47:E47" si="85">D46</f>
        <v>Ng et al., 2019; https://doi.org/10.1016/j.epsl.2019.115877
0012-821X</v>
      </c>
      <c r="E47" s="9" t="str">
        <f t="shared" si="85"/>
        <v>Greenland shelf</v>
      </c>
      <c r="F47" s="30"/>
      <c r="G47" s="32">
        <f t="shared" ref="G47:H47" si="86">G46</f>
        <v>63.552999999999997</v>
      </c>
      <c r="H47" s="32">
        <f t="shared" si="86"/>
        <v>-52.225099999999998</v>
      </c>
      <c r="I47" s="32">
        <v>0.11</v>
      </c>
    </row>
    <row r="48" spans="1:9" ht="14.5">
      <c r="A48" s="28">
        <v>1.34</v>
      </c>
      <c r="B48" s="28" t="s">
        <v>330</v>
      </c>
      <c r="C48" s="2">
        <v>2</v>
      </c>
      <c r="D48" s="2" t="str">
        <f t="shared" ref="D48:E48" si="87">D47</f>
        <v>Ng et al., 2019; https://doi.org/10.1016/j.epsl.2019.115877
0012-821X</v>
      </c>
      <c r="E48" s="9" t="str">
        <f t="shared" si="87"/>
        <v>Greenland shelf</v>
      </c>
      <c r="F48" s="30"/>
      <c r="G48" s="32">
        <f t="shared" ref="G48:H48" si="88">G47</f>
        <v>63.552999999999997</v>
      </c>
      <c r="H48" s="32">
        <f t="shared" si="88"/>
        <v>-52.225099999999998</v>
      </c>
      <c r="I48" s="32">
        <v>0.13</v>
      </c>
    </row>
    <row r="49" spans="1:9" ht="14.5">
      <c r="A49" s="28">
        <v>1.29</v>
      </c>
      <c r="B49" s="28">
        <v>0.13</v>
      </c>
      <c r="C49" s="2">
        <v>2</v>
      </c>
      <c r="D49" s="2" t="str">
        <f t="shared" ref="D49:E49" si="89">D48</f>
        <v>Ng et al., 2019; https://doi.org/10.1016/j.epsl.2019.115877
0012-821X</v>
      </c>
      <c r="E49" s="9" t="str">
        <f t="shared" si="89"/>
        <v>Greenland shelf</v>
      </c>
      <c r="F49" s="30"/>
      <c r="G49" s="32">
        <f t="shared" ref="G49:H49" si="90">G48</f>
        <v>63.552999999999997</v>
      </c>
      <c r="H49" s="32">
        <f t="shared" si="90"/>
        <v>-52.225099999999998</v>
      </c>
      <c r="I49" s="32">
        <v>0.15</v>
      </c>
    </row>
    <row r="50" spans="1:9" ht="14.5">
      <c r="A50" s="28" t="s">
        <v>330</v>
      </c>
      <c r="B50" s="28" t="s">
        <v>330</v>
      </c>
      <c r="C50" s="2">
        <v>2</v>
      </c>
      <c r="D50" s="2" t="str">
        <f t="shared" ref="D50:E50" si="91">D49</f>
        <v>Ng et al., 2019; https://doi.org/10.1016/j.epsl.2019.115877
0012-821X</v>
      </c>
      <c r="E50" s="9" t="str">
        <f t="shared" si="91"/>
        <v>Greenland shelf</v>
      </c>
      <c r="F50" s="30"/>
      <c r="G50" s="32">
        <f t="shared" ref="G50:H50" si="92">G49</f>
        <v>63.552999999999997</v>
      </c>
      <c r="H50" s="32">
        <f t="shared" si="92"/>
        <v>-52.225099999999998</v>
      </c>
      <c r="I50" s="32">
        <v>0.15</v>
      </c>
    </row>
    <row r="51" spans="1:9" ht="14.5">
      <c r="A51" s="28">
        <v>1.29</v>
      </c>
      <c r="B51" s="28" t="s">
        <v>330</v>
      </c>
      <c r="C51" s="2">
        <v>2</v>
      </c>
      <c r="D51" s="2" t="str">
        <f t="shared" ref="D51:E51" si="93">D50</f>
        <v>Ng et al., 2019; https://doi.org/10.1016/j.epsl.2019.115877
0012-821X</v>
      </c>
      <c r="E51" s="9" t="str">
        <f t="shared" si="93"/>
        <v>Greenland shelf</v>
      </c>
      <c r="F51" s="30"/>
      <c r="G51" s="32">
        <f t="shared" ref="G51:H51" si="94">G50</f>
        <v>63.552999999999997</v>
      </c>
      <c r="H51" s="32">
        <f t="shared" si="94"/>
        <v>-52.225099999999998</v>
      </c>
      <c r="I51" s="32">
        <v>0.17</v>
      </c>
    </row>
    <row r="52" spans="1:9" ht="14.5">
      <c r="A52" s="28">
        <v>1.19</v>
      </c>
      <c r="B52" s="28" t="s">
        <v>330</v>
      </c>
      <c r="C52" s="2">
        <v>2</v>
      </c>
      <c r="D52" s="2" t="str">
        <f t="shared" ref="D52:E52" si="95">D51</f>
        <v>Ng et al., 2019; https://doi.org/10.1016/j.epsl.2019.115877
0012-821X</v>
      </c>
      <c r="E52" s="9" t="str">
        <f t="shared" si="95"/>
        <v>Greenland shelf</v>
      </c>
      <c r="F52" s="30"/>
      <c r="G52" s="32">
        <f t="shared" ref="G52:H52" si="96">G51</f>
        <v>63.552999999999997</v>
      </c>
      <c r="H52" s="32">
        <f t="shared" si="96"/>
        <v>-52.225099999999998</v>
      </c>
      <c r="I52" s="32">
        <v>0.19</v>
      </c>
    </row>
    <row r="53" spans="1:9" ht="14.5">
      <c r="A53" s="28">
        <v>1.27</v>
      </c>
      <c r="B53" s="28" t="s">
        <v>330</v>
      </c>
      <c r="C53" s="2">
        <v>2</v>
      </c>
      <c r="D53" s="2" t="str">
        <f t="shared" ref="D53:E53" si="97">D52</f>
        <v>Ng et al., 2019; https://doi.org/10.1016/j.epsl.2019.115877
0012-821X</v>
      </c>
      <c r="E53" s="9" t="str">
        <f t="shared" si="97"/>
        <v>Greenland shelf</v>
      </c>
      <c r="F53" s="30"/>
      <c r="G53" s="32">
        <f t="shared" ref="G53:H53" si="98">G52</f>
        <v>63.552999999999997</v>
      </c>
      <c r="H53" s="32">
        <f t="shared" si="98"/>
        <v>-52.225099999999998</v>
      </c>
      <c r="I53" s="32">
        <v>0.21</v>
      </c>
    </row>
    <row r="54" spans="1:9" ht="14.5">
      <c r="A54" s="28">
        <v>1.23</v>
      </c>
      <c r="B54" s="28" t="s">
        <v>330</v>
      </c>
      <c r="C54" s="2">
        <v>2</v>
      </c>
      <c r="D54" s="2" t="str">
        <f t="shared" ref="D54:E54" si="99">D53</f>
        <v>Ng et al., 2019; https://doi.org/10.1016/j.epsl.2019.115877
0012-821X</v>
      </c>
      <c r="E54" s="9" t="str">
        <f t="shared" si="99"/>
        <v>Greenland shelf</v>
      </c>
      <c r="F54" s="30"/>
      <c r="G54" s="32">
        <f t="shared" ref="G54:H54" si="100">G53</f>
        <v>63.552999999999997</v>
      </c>
      <c r="H54" s="32">
        <f t="shared" si="100"/>
        <v>-52.225099999999998</v>
      </c>
      <c r="I54" s="32">
        <v>0.23</v>
      </c>
    </row>
    <row r="55" spans="1:9" ht="14.5">
      <c r="A55" s="28">
        <v>1.23</v>
      </c>
      <c r="B55" s="28" t="s">
        <v>330</v>
      </c>
      <c r="C55" s="2">
        <v>2</v>
      </c>
      <c r="D55" s="2" t="str">
        <f t="shared" ref="D55:E55" si="101">D54</f>
        <v>Ng et al., 2019; https://doi.org/10.1016/j.epsl.2019.115877
0012-821X</v>
      </c>
      <c r="E55" s="9" t="str">
        <f t="shared" si="101"/>
        <v>Greenland shelf</v>
      </c>
      <c r="F55" s="30"/>
      <c r="G55" s="32">
        <f t="shared" ref="G55:H55" si="102">G54</f>
        <v>63.552999999999997</v>
      </c>
      <c r="H55" s="32">
        <f t="shared" si="102"/>
        <v>-52.225099999999998</v>
      </c>
      <c r="I55" s="32">
        <v>0.25</v>
      </c>
    </row>
    <row r="56" spans="1:9" ht="14.5">
      <c r="A56" s="28">
        <v>1.34</v>
      </c>
      <c r="B56" s="28" t="s">
        <v>330</v>
      </c>
      <c r="C56" s="2">
        <v>2</v>
      </c>
      <c r="D56" s="2" t="str">
        <f t="shared" ref="D56:E56" si="103">D55</f>
        <v>Ng et al., 2019; https://doi.org/10.1016/j.epsl.2019.115877
0012-821X</v>
      </c>
      <c r="E56" s="9" t="str">
        <f t="shared" si="103"/>
        <v>Greenland shelf</v>
      </c>
      <c r="F56" s="30"/>
      <c r="G56" s="32">
        <f t="shared" ref="G56:H56" si="104">G55</f>
        <v>63.552999999999997</v>
      </c>
      <c r="H56" s="32">
        <f t="shared" si="104"/>
        <v>-52.225099999999998</v>
      </c>
      <c r="I56" s="32">
        <v>0.27</v>
      </c>
    </row>
    <row r="57" spans="1:9" ht="14.5">
      <c r="A57" s="28">
        <v>1.2</v>
      </c>
      <c r="B57" s="28" t="s">
        <v>330</v>
      </c>
      <c r="C57" s="2">
        <v>2</v>
      </c>
      <c r="D57" s="2" t="str">
        <f t="shared" ref="D57:E57" si="105">D56</f>
        <v>Ng et al., 2019; https://doi.org/10.1016/j.epsl.2019.115877
0012-821X</v>
      </c>
      <c r="E57" s="9" t="str">
        <f t="shared" si="105"/>
        <v>Greenland shelf</v>
      </c>
      <c r="F57" s="30"/>
      <c r="G57" s="32">
        <f t="shared" ref="G57:H57" si="106">G56</f>
        <v>63.552999999999997</v>
      </c>
      <c r="H57" s="32">
        <f t="shared" si="106"/>
        <v>-52.225099999999998</v>
      </c>
      <c r="I57" s="32">
        <v>0.28999999999999998</v>
      </c>
    </row>
    <row r="58" spans="1:9" ht="14.5">
      <c r="A58" s="28">
        <v>1.07</v>
      </c>
      <c r="B58" s="28" t="s">
        <v>330</v>
      </c>
      <c r="C58" s="2">
        <v>2</v>
      </c>
      <c r="D58" s="2" t="str">
        <f t="shared" ref="D58:E58" si="107">D57</f>
        <v>Ng et al., 2019; https://doi.org/10.1016/j.epsl.2019.115877
0012-821X</v>
      </c>
      <c r="E58" s="9" t="str">
        <f t="shared" si="107"/>
        <v>Greenland shelf</v>
      </c>
      <c r="F58" s="30"/>
      <c r="G58" s="32">
        <f t="shared" ref="G58:H58" si="108">G57</f>
        <v>63.552999999999997</v>
      </c>
      <c r="H58" s="32">
        <f t="shared" si="108"/>
        <v>-52.225099999999998</v>
      </c>
      <c r="I58" s="32">
        <v>0.31</v>
      </c>
    </row>
    <row r="59" spans="1:9" ht="14.5">
      <c r="A59" s="28">
        <v>1.05</v>
      </c>
      <c r="B59" s="28" t="s">
        <v>330</v>
      </c>
      <c r="C59" s="2">
        <v>2</v>
      </c>
      <c r="D59" s="2" t="str">
        <f t="shared" ref="D59:E59" si="109">D58</f>
        <v>Ng et al., 2019; https://doi.org/10.1016/j.epsl.2019.115877
0012-821X</v>
      </c>
      <c r="E59" s="9" t="str">
        <f t="shared" si="109"/>
        <v>Greenland shelf</v>
      </c>
      <c r="F59" s="30"/>
      <c r="G59" s="32">
        <f t="shared" ref="G59:H59" si="110">G58</f>
        <v>63.552999999999997</v>
      </c>
      <c r="H59" s="32">
        <f t="shared" si="110"/>
        <v>-52.225099999999998</v>
      </c>
      <c r="I59" s="32">
        <v>0.33</v>
      </c>
    </row>
    <row r="60" spans="1:9" ht="14.5">
      <c r="A60" s="28" t="s">
        <v>330</v>
      </c>
      <c r="B60" s="28" t="s">
        <v>330</v>
      </c>
      <c r="C60" s="2">
        <v>2</v>
      </c>
      <c r="D60" s="2" t="str">
        <f t="shared" ref="D60:E60" si="111">D59</f>
        <v>Ng et al., 2019; https://doi.org/10.1016/j.epsl.2019.115877
0012-821X</v>
      </c>
      <c r="E60" s="9" t="str">
        <f t="shared" si="111"/>
        <v>Greenland shelf</v>
      </c>
      <c r="F60" s="30"/>
      <c r="G60" s="32">
        <f t="shared" ref="G60:H60" si="112">G59</f>
        <v>63.552999999999997</v>
      </c>
      <c r="H60" s="32">
        <f t="shared" si="112"/>
        <v>-52.225099999999998</v>
      </c>
      <c r="I60" s="32">
        <v>0.33</v>
      </c>
    </row>
    <row r="61" spans="1:9" ht="14.5">
      <c r="A61" s="28">
        <v>1.1200000000000001</v>
      </c>
      <c r="B61" s="28" t="s">
        <v>330</v>
      </c>
      <c r="C61" s="2">
        <v>2</v>
      </c>
      <c r="D61" s="2" t="str">
        <f t="shared" ref="D61:E61" si="113">D60</f>
        <v>Ng et al., 2019; https://doi.org/10.1016/j.epsl.2019.115877
0012-821X</v>
      </c>
      <c r="E61" s="9" t="str">
        <f t="shared" si="113"/>
        <v>Greenland shelf</v>
      </c>
      <c r="F61" s="30"/>
      <c r="G61" s="32">
        <f t="shared" ref="G61:H61" si="114">G60</f>
        <v>63.552999999999997</v>
      </c>
      <c r="H61" s="32">
        <f t="shared" si="114"/>
        <v>-52.225099999999998</v>
      </c>
      <c r="I61" s="32">
        <v>0.35</v>
      </c>
    </row>
    <row r="62" spans="1:9" ht="14.5">
      <c r="A62" s="33">
        <v>1.2</v>
      </c>
      <c r="B62" s="33" t="s">
        <v>330</v>
      </c>
      <c r="C62" s="2">
        <v>2</v>
      </c>
      <c r="D62" s="2" t="str">
        <f t="shared" ref="D62:E62" si="115">D61</f>
        <v>Ng et al., 2019; https://doi.org/10.1016/j.epsl.2019.115877
0012-821X</v>
      </c>
      <c r="E62" s="9" t="str">
        <f t="shared" si="115"/>
        <v>Greenland shelf</v>
      </c>
      <c r="F62" s="34"/>
      <c r="G62" s="32">
        <f t="shared" ref="G62:H62" si="116">G61</f>
        <v>63.552999999999997</v>
      </c>
      <c r="H62" s="32">
        <f t="shared" si="116"/>
        <v>-52.225099999999998</v>
      </c>
      <c r="I62" s="35">
        <v>0.37</v>
      </c>
    </row>
    <row r="63" spans="1:9" ht="14.5">
      <c r="A63" s="28">
        <v>1.31</v>
      </c>
      <c r="B63" s="28" t="s">
        <v>330</v>
      </c>
      <c r="C63" s="2">
        <v>2</v>
      </c>
      <c r="D63" s="2" t="str">
        <f t="shared" ref="D63:E63" si="117">D62</f>
        <v>Ng et al., 2019; https://doi.org/10.1016/j.epsl.2019.115877
0012-821X</v>
      </c>
      <c r="E63" s="9" t="str">
        <f t="shared" si="117"/>
        <v>Greenland shelf</v>
      </c>
      <c r="F63" s="30" t="s">
        <v>337</v>
      </c>
      <c r="G63" s="31">
        <v>60.261800000000001</v>
      </c>
      <c r="H63" s="32">
        <f>-46.8908</f>
        <v>-46.890799999999999</v>
      </c>
      <c r="I63" s="32">
        <v>0.08</v>
      </c>
    </row>
    <row r="64" spans="1:9" ht="14.5">
      <c r="A64" s="28">
        <v>1.51</v>
      </c>
      <c r="B64" s="28" t="s">
        <v>330</v>
      </c>
      <c r="C64" s="2">
        <v>2</v>
      </c>
      <c r="D64" s="2" t="str">
        <f t="shared" ref="D64:E64" si="118">D63</f>
        <v>Ng et al., 2019; https://doi.org/10.1016/j.epsl.2019.115877
0012-821X</v>
      </c>
      <c r="E64" s="9" t="str">
        <f t="shared" si="118"/>
        <v>Greenland shelf</v>
      </c>
      <c r="F64" s="30"/>
      <c r="G64" s="32">
        <f t="shared" ref="G64:H64" si="119">G63</f>
        <v>60.261800000000001</v>
      </c>
      <c r="H64" s="32">
        <f t="shared" si="119"/>
        <v>-46.890799999999999</v>
      </c>
      <c r="I64" s="32">
        <v>0.1</v>
      </c>
    </row>
    <row r="65" spans="1:9" ht="14.5">
      <c r="A65" s="28">
        <v>1.59</v>
      </c>
      <c r="B65" s="28" t="s">
        <v>330</v>
      </c>
      <c r="C65" s="2">
        <v>2</v>
      </c>
      <c r="D65" s="2" t="str">
        <f t="shared" ref="D65:E65" si="120">D64</f>
        <v>Ng et al., 2019; https://doi.org/10.1016/j.epsl.2019.115877
0012-821X</v>
      </c>
      <c r="E65" s="9" t="str">
        <f t="shared" si="120"/>
        <v>Greenland shelf</v>
      </c>
      <c r="F65" s="30"/>
      <c r="G65" s="32">
        <f t="shared" ref="G65:H65" si="121">G64</f>
        <v>60.261800000000001</v>
      </c>
      <c r="H65" s="32">
        <f t="shared" si="121"/>
        <v>-46.890799999999999</v>
      </c>
      <c r="I65" s="32">
        <v>0.12</v>
      </c>
    </row>
    <row r="66" spans="1:9" ht="14.5">
      <c r="A66" s="28">
        <v>1.42</v>
      </c>
      <c r="B66" s="28" t="s">
        <v>330</v>
      </c>
      <c r="C66" s="2">
        <v>2</v>
      </c>
      <c r="D66" s="2" t="str">
        <f t="shared" ref="D66:E66" si="122">D65</f>
        <v>Ng et al., 2019; https://doi.org/10.1016/j.epsl.2019.115877
0012-821X</v>
      </c>
      <c r="E66" s="9" t="str">
        <f t="shared" si="122"/>
        <v>Greenland shelf</v>
      </c>
      <c r="F66" s="30"/>
      <c r="G66" s="32">
        <f t="shared" ref="G66:H66" si="123">G65</f>
        <v>60.261800000000001</v>
      </c>
      <c r="H66" s="32">
        <f t="shared" si="123"/>
        <v>-46.890799999999999</v>
      </c>
      <c r="I66" s="32">
        <v>0.14000000000000001</v>
      </c>
    </row>
    <row r="67" spans="1:9" ht="14.5">
      <c r="A67" s="28">
        <v>1.36</v>
      </c>
      <c r="B67" s="28" t="s">
        <v>330</v>
      </c>
      <c r="C67" s="2">
        <v>2</v>
      </c>
      <c r="D67" s="2" t="str">
        <f t="shared" ref="D67:E67" si="124">D66</f>
        <v>Ng et al., 2019; https://doi.org/10.1016/j.epsl.2019.115877
0012-821X</v>
      </c>
      <c r="E67" s="9" t="str">
        <f t="shared" si="124"/>
        <v>Greenland shelf</v>
      </c>
      <c r="F67" s="30"/>
      <c r="G67" s="32">
        <f t="shared" ref="G67:H67" si="125">G66</f>
        <v>60.261800000000001</v>
      </c>
      <c r="H67" s="32">
        <f t="shared" si="125"/>
        <v>-46.890799999999999</v>
      </c>
      <c r="I67" s="32">
        <v>0.16</v>
      </c>
    </row>
    <row r="68" spans="1:9" ht="14.5">
      <c r="A68" s="28">
        <v>1.52</v>
      </c>
      <c r="B68" s="28" t="s">
        <v>330</v>
      </c>
      <c r="C68" s="2">
        <v>2</v>
      </c>
      <c r="D68" s="2" t="str">
        <f t="shared" ref="D68:E68" si="126">D67</f>
        <v>Ng et al., 2019; https://doi.org/10.1016/j.epsl.2019.115877
0012-821X</v>
      </c>
      <c r="E68" s="9" t="str">
        <f t="shared" si="126"/>
        <v>Greenland shelf</v>
      </c>
      <c r="F68" s="30"/>
      <c r="G68" s="32">
        <f t="shared" ref="G68:H68" si="127">G67</f>
        <v>60.261800000000001</v>
      </c>
      <c r="H68" s="32">
        <f t="shared" si="127"/>
        <v>-46.890799999999999</v>
      </c>
      <c r="I68" s="32">
        <v>0.18</v>
      </c>
    </row>
    <row r="69" spans="1:9" ht="14.5">
      <c r="A69" s="28" t="s">
        <v>330</v>
      </c>
      <c r="B69" s="28" t="s">
        <v>330</v>
      </c>
      <c r="C69" s="2">
        <v>2</v>
      </c>
      <c r="D69" s="2" t="str">
        <f t="shared" ref="D69:E69" si="128">D68</f>
        <v>Ng et al., 2019; https://doi.org/10.1016/j.epsl.2019.115877
0012-821X</v>
      </c>
      <c r="E69" s="9" t="str">
        <f t="shared" si="128"/>
        <v>Greenland shelf</v>
      </c>
      <c r="F69" s="30"/>
      <c r="G69" s="32">
        <f t="shared" ref="G69:H69" si="129">G68</f>
        <v>60.261800000000001</v>
      </c>
      <c r="H69" s="32">
        <f t="shared" si="129"/>
        <v>-46.890799999999999</v>
      </c>
      <c r="I69" s="32">
        <v>0.18</v>
      </c>
    </row>
    <row r="70" spans="1:9" ht="14.5">
      <c r="A70" s="28">
        <v>1.57</v>
      </c>
      <c r="B70" s="28" t="s">
        <v>330</v>
      </c>
      <c r="C70" s="2">
        <v>2</v>
      </c>
      <c r="D70" s="2" t="str">
        <f t="shared" ref="D70:E70" si="130">D69</f>
        <v>Ng et al., 2019; https://doi.org/10.1016/j.epsl.2019.115877
0012-821X</v>
      </c>
      <c r="E70" s="9" t="str">
        <f t="shared" si="130"/>
        <v>Greenland shelf</v>
      </c>
      <c r="F70" s="30"/>
      <c r="G70" s="32">
        <f t="shared" ref="G70:H70" si="131">G69</f>
        <v>60.261800000000001</v>
      </c>
      <c r="H70" s="32">
        <f t="shared" si="131"/>
        <v>-46.890799999999999</v>
      </c>
      <c r="I70" s="32">
        <v>0.2</v>
      </c>
    </row>
    <row r="71" spans="1:9" ht="14.5">
      <c r="A71" s="28">
        <v>1.66</v>
      </c>
      <c r="B71" s="28">
        <v>0.06</v>
      </c>
      <c r="C71" s="2">
        <v>2</v>
      </c>
      <c r="D71" s="2" t="str">
        <f t="shared" ref="D71:E71" si="132">D70</f>
        <v>Ng et al., 2019; https://doi.org/10.1016/j.epsl.2019.115877
0012-821X</v>
      </c>
      <c r="E71" s="9" t="str">
        <f t="shared" si="132"/>
        <v>Greenland shelf</v>
      </c>
      <c r="F71" s="30"/>
      <c r="G71" s="32">
        <f t="shared" ref="G71:H71" si="133">G70</f>
        <v>60.261800000000001</v>
      </c>
      <c r="H71" s="32">
        <f t="shared" si="133"/>
        <v>-46.890799999999999</v>
      </c>
      <c r="I71" s="32">
        <v>0.22</v>
      </c>
    </row>
    <row r="72" spans="1:9" ht="14.5">
      <c r="A72" s="28">
        <v>1.65</v>
      </c>
      <c r="B72" s="28" t="s">
        <v>330</v>
      </c>
      <c r="C72" s="2">
        <v>2</v>
      </c>
      <c r="D72" s="2" t="str">
        <f t="shared" ref="D72:E72" si="134">D71</f>
        <v>Ng et al., 2019; https://doi.org/10.1016/j.epsl.2019.115877
0012-821X</v>
      </c>
      <c r="E72" s="9" t="str">
        <f t="shared" si="134"/>
        <v>Greenland shelf</v>
      </c>
      <c r="F72" s="30"/>
      <c r="G72" s="32">
        <f t="shared" ref="G72:H72" si="135">G71</f>
        <v>60.261800000000001</v>
      </c>
      <c r="H72" s="32">
        <f t="shared" si="135"/>
        <v>-46.890799999999999</v>
      </c>
      <c r="I72" s="32">
        <v>0.24</v>
      </c>
    </row>
    <row r="73" spans="1:9" ht="14.5">
      <c r="A73" s="28">
        <v>1.61</v>
      </c>
      <c r="B73" s="28" t="s">
        <v>330</v>
      </c>
      <c r="C73" s="2">
        <v>2</v>
      </c>
      <c r="D73" s="2" t="str">
        <f t="shared" ref="D73:E73" si="136">D72</f>
        <v>Ng et al., 2019; https://doi.org/10.1016/j.epsl.2019.115877
0012-821X</v>
      </c>
      <c r="E73" s="9" t="str">
        <f t="shared" si="136"/>
        <v>Greenland shelf</v>
      </c>
      <c r="F73" s="30"/>
      <c r="G73" s="32">
        <f t="shared" ref="G73:H73" si="137">G72</f>
        <v>60.261800000000001</v>
      </c>
      <c r="H73" s="32">
        <f t="shared" si="137"/>
        <v>-46.890799999999999</v>
      </c>
      <c r="I73" s="32">
        <v>0.26</v>
      </c>
    </row>
    <row r="74" spans="1:9" ht="14.5">
      <c r="A74" s="28">
        <v>1.46</v>
      </c>
      <c r="B74" s="28" t="s">
        <v>330</v>
      </c>
      <c r="C74" s="2">
        <v>2</v>
      </c>
      <c r="D74" s="2" t="str">
        <f t="shared" ref="D74:E74" si="138">D73</f>
        <v>Ng et al., 2019; https://doi.org/10.1016/j.epsl.2019.115877
0012-821X</v>
      </c>
      <c r="E74" s="9" t="str">
        <f t="shared" si="138"/>
        <v>Greenland shelf</v>
      </c>
      <c r="F74" s="30"/>
      <c r="G74" s="32">
        <f t="shared" ref="G74:H74" si="139">G73</f>
        <v>60.261800000000001</v>
      </c>
      <c r="H74" s="32">
        <f t="shared" si="139"/>
        <v>-46.890799999999999</v>
      </c>
      <c r="I74" s="32">
        <v>0.28000000000000003</v>
      </c>
    </row>
    <row r="75" spans="1:9" ht="14.5">
      <c r="A75" s="28">
        <v>1.59</v>
      </c>
      <c r="B75" s="28" t="s">
        <v>330</v>
      </c>
      <c r="C75" s="2">
        <v>2</v>
      </c>
      <c r="D75" s="2" t="str">
        <f t="shared" ref="D75:E75" si="140">D74</f>
        <v>Ng et al., 2019; https://doi.org/10.1016/j.epsl.2019.115877
0012-821X</v>
      </c>
      <c r="E75" s="9" t="str">
        <f t="shared" si="140"/>
        <v>Greenland shelf</v>
      </c>
      <c r="F75" s="30"/>
      <c r="G75" s="32">
        <f t="shared" ref="G75:H75" si="141">G74</f>
        <v>60.261800000000001</v>
      </c>
      <c r="H75" s="32">
        <f t="shared" si="141"/>
        <v>-46.890799999999999</v>
      </c>
      <c r="I75" s="32">
        <v>0.3</v>
      </c>
    </row>
    <row r="76" spans="1:9" ht="14.5">
      <c r="A76" s="28">
        <v>1.53</v>
      </c>
      <c r="B76" s="28" t="s">
        <v>330</v>
      </c>
      <c r="C76" s="2">
        <v>2</v>
      </c>
      <c r="D76" s="2" t="str">
        <f t="shared" ref="D76:E76" si="142">D75</f>
        <v>Ng et al., 2019; https://doi.org/10.1016/j.epsl.2019.115877
0012-821X</v>
      </c>
      <c r="E76" s="9" t="str">
        <f t="shared" si="142"/>
        <v>Greenland shelf</v>
      </c>
      <c r="F76" s="30"/>
      <c r="G76" s="32">
        <f t="shared" ref="G76:H76" si="143">G75</f>
        <v>60.261800000000001</v>
      </c>
      <c r="H76" s="32">
        <f t="shared" si="143"/>
        <v>-46.890799999999999</v>
      </c>
      <c r="I76" s="32">
        <v>0.32</v>
      </c>
    </row>
    <row r="77" spans="1:9" ht="14.5">
      <c r="A77" s="28">
        <v>1.36</v>
      </c>
      <c r="B77" s="28" t="s">
        <v>330</v>
      </c>
      <c r="C77" s="2">
        <v>2</v>
      </c>
      <c r="D77" s="2" t="str">
        <f t="shared" ref="D77:E77" si="144">D76</f>
        <v>Ng et al., 2019; https://doi.org/10.1016/j.epsl.2019.115877
0012-821X</v>
      </c>
      <c r="E77" s="9" t="str">
        <f t="shared" si="144"/>
        <v>Greenland shelf</v>
      </c>
      <c r="F77" s="30"/>
      <c r="G77" s="32">
        <f t="shared" ref="G77:H77" si="145">G76</f>
        <v>60.261800000000001</v>
      </c>
      <c r="H77" s="32">
        <f t="shared" si="145"/>
        <v>-46.890799999999999</v>
      </c>
      <c r="I77" s="32">
        <v>0.34</v>
      </c>
    </row>
    <row r="78" spans="1:9" ht="14.5">
      <c r="A78" s="33">
        <v>1.43</v>
      </c>
      <c r="B78" s="33" t="s">
        <v>330</v>
      </c>
      <c r="C78" s="2">
        <v>2</v>
      </c>
      <c r="D78" s="2" t="str">
        <f t="shared" ref="D78:E78" si="146">D77</f>
        <v>Ng et al., 2019; https://doi.org/10.1016/j.epsl.2019.115877
0012-821X</v>
      </c>
      <c r="E78" s="9" t="str">
        <f t="shared" si="146"/>
        <v>Greenland shelf</v>
      </c>
      <c r="F78" s="34"/>
      <c r="G78" s="32">
        <f t="shared" ref="G78:H78" si="147">G77</f>
        <v>60.261800000000001</v>
      </c>
      <c r="H78" s="32">
        <f t="shared" si="147"/>
        <v>-46.890799999999999</v>
      </c>
      <c r="I78" s="35">
        <v>0.36</v>
      </c>
    </row>
    <row r="79" spans="1:9" ht="14.5">
      <c r="A79" s="28">
        <v>1.1399999999999999</v>
      </c>
      <c r="B79" s="28" t="s">
        <v>330</v>
      </c>
      <c r="C79" s="2">
        <v>2</v>
      </c>
      <c r="D79" s="2" t="str">
        <f t="shared" ref="D79:E79" si="148">D78</f>
        <v>Ng et al., 2019; https://doi.org/10.1016/j.epsl.2019.115877
0012-821X</v>
      </c>
      <c r="E79" s="9" t="str">
        <f t="shared" si="148"/>
        <v>Greenland shelf</v>
      </c>
      <c r="F79" s="30" t="s">
        <v>338</v>
      </c>
      <c r="G79" s="32">
        <f>60.116</f>
        <v>60.116</v>
      </c>
      <c r="H79" s="32">
        <f>-46.6635</f>
        <v>-46.663499999999999</v>
      </c>
      <c r="I79" s="32">
        <v>0.04</v>
      </c>
    </row>
    <row r="80" spans="1:9" ht="14.5">
      <c r="A80" s="28">
        <v>1.34</v>
      </c>
      <c r="B80" s="28" t="s">
        <v>330</v>
      </c>
      <c r="C80" s="2">
        <v>2</v>
      </c>
      <c r="D80" s="2" t="str">
        <f t="shared" ref="D80:E80" si="149">D79</f>
        <v>Ng et al., 2019; https://doi.org/10.1016/j.epsl.2019.115877
0012-821X</v>
      </c>
      <c r="E80" s="9" t="str">
        <f t="shared" si="149"/>
        <v>Greenland shelf</v>
      </c>
      <c r="F80" s="30"/>
      <c r="G80" s="32">
        <f t="shared" ref="G80:H80" si="150">G79</f>
        <v>60.116</v>
      </c>
      <c r="H80" s="32">
        <f t="shared" si="150"/>
        <v>-46.663499999999999</v>
      </c>
      <c r="I80" s="32">
        <v>0.06</v>
      </c>
    </row>
    <row r="81" spans="1:9" ht="14.5">
      <c r="A81" s="28" t="s">
        <v>330</v>
      </c>
      <c r="B81" s="28" t="s">
        <v>330</v>
      </c>
      <c r="C81" s="2">
        <v>2</v>
      </c>
      <c r="D81" s="2" t="str">
        <f t="shared" ref="D81:E81" si="151">D80</f>
        <v>Ng et al., 2019; https://doi.org/10.1016/j.epsl.2019.115877
0012-821X</v>
      </c>
      <c r="E81" s="9" t="str">
        <f t="shared" si="151"/>
        <v>Greenland shelf</v>
      </c>
      <c r="F81" s="30"/>
      <c r="G81" s="32">
        <f t="shared" ref="G81:H81" si="152">G80</f>
        <v>60.116</v>
      </c>
      <c r="H81" s="32">
        <f t="shared" si="152"/>
        <v>-46.663499999999999</v>
      </c>
      <c r="I81" s="32">
        <v>0.06</v>
      </c>
    </row>
    <row r="82" spans="1:9" ht="14.5">
      <c r="A82" s="28">
        <v>1.38</v>
      </c>
      <c r="B82" s="28" t="s">
        <v>330</v>
      </c>
      <c r="C82" s="2">
        <v>2</v>
      </c>
      <c r="D82" s="2" t="str">
        <f t="shared" ref="D82:E82" si="153">D81</f>
        <v>Ng et al., 2019; https://doi.org/10.1016/j.epsl.2019.115877
0012-821X</v>
      </c>
      <c r="E82" s="9" t="str">
        <f t="shared" si="153"/>
        <v>Greenland shelf</v>
      </c>
      <c r="F82" s="30"/>
      <c r="G82" s="32">
        <f t="shared" ref="G82:H82" si="154">G81</f>
        <v>60.116</v>
      </c>
      <c r="H82" s="32">
        <f t="shared" si="154"/>
        <v>-46.663499999999999</v>
      </c>
      <c r="I82" s="32">
        <v>0.08</v>
      </c>
    </row>
    <row r="83" spans="1:9" ht="14.5">
      <c r="A83" s="28">
        <v>1.23</v>
      </c>
      <c r="B83" s="28" t="s">
        <v>330</v>
      </c>
      <c r="C83" s="2">
        <v>2</v>
      </c>
      <c r="D83" s="2" t="str">
        <f t="shared" ref="D83:E83" si="155">D82</f>
        <v>Ng et al., 2019; https://doi.org/10.1016/j.epsl.2019.115877
0012-821X</v>
      </c>
      <c r="E83" s="9" t="str">
        <f t="shared" si="155"/>
        <v>Greenland shelf</v>
      </c>
      <c r="F83" s="30"/>
      <c r="G83" s="32">
        <f t="shared" ref="G83:H83" si="156">G82</f>
        <v>60.116</v>
      </c>
      <c r="H83" s="32">
        <f t="shared" si="156"/>
        <v>-46.663499999999999</v>
      </c>
      <c r="I83" s="32">
        <v>0.12</v>
      </c>
    </row>
    <row r="84" spans="1:9" ht="14.5">
      <c r="A84" s="28">
        <v>1.31</v>
      </c>
      <c r="B84" s="28">
        <v>0.09</v>
      </c>
      <c r="C84" s="2">
        <v>2</v>
      </c>
      <c r="D84" s="2" t="str">
        <f t="shared" ref="D84:E84" si="157">D83</f>
        <v>Ng et al., 2019; https://doi.org/10.1016/j.epsl.2019.115877
0012-821X</v>
      </c>
      <c r="E84" s="9" t="str">
        <f t="shared" si="157"/>
        <v>Greenland shelf</v>
      </c>
      <c r="F84" s="30"/>
      <c r="G84" s="32">
        <f t="shared" ref="G84:H84" si="158">G83</f>
        <v>60.116</v>
      </c>
      <c r="H84" s="32">
        <f t="shared" si="158"/>
        <v>-46.663499999999999</v>
      </c>
      <c r="I84" s="32">
        <v>0.14000000000000001</v>
      </c>
    </row>
    <row r="85" spans="1:9" ht="14.5">
      <c r="A85" s="28">
        <v>1.1000000000000001</v>
      </c>
      <c r="B85" s="28" t="s">
        <v>330</v>
      </c>
      <c r="C85" s="2">
        <v>2</v>
      </c>
      <c r="D85" s="2" t="str">
        <f t="shared" ref="D85:E85" si="159">D84</f>
        <v>Ng et al., 2019; https://doi.org/10.1016/j.epsl.2019.115877
0012-821X</v>
      </c>
      <c r="E85" s="9" t="str">
        <f t="shared" si="159"/>
        <v>Greenland shelf</v>
      </c>
      <c r="F85" s="30"/>
      <c r="G85" s="32">
        <f t="shared" ref="G85:H85" si="160">G84</f>
        <v>60.116</v>
      </c>
      <c r="H85" s="32">
        <f t="shared" si="160"/>
        <v>-46.663499999999999</v>
      </c>
      <c r="I85" s="32">
        <v>0.16</v>
      </c>
    </row>
    <row r="86" spans="1:9" ht="14.5">
      <c r="A86" s="28">
        <v>0.95</v>
      </c>
      <c r="B86" s="28" t="s">
        <v>330</v>
      </c>
      <c r="C86" s="2">
        <v>2</v>
      </c>
      <c r="D86" s="2" t="str">
        <f t="shared" ref="D86:E86" si="161">D85</f>
        <v>Ng et al., 2019; https://doi.org/10.1016/j.epsl.2019.115877
0012-821X</v>
      </c>
      <c r="E86" s="9" t="str">
        <f t="shared" si="161"/>
        <v>Greenland shelf</v>
      </c>
      <c r="F86" s="30"/>
      <c r="G86" s="32">
        <f t="shared" ref="G86:H86" si="162">G85</f>
        <v>60.116</v>
      </c>
      <c r="H86" s="32">
        <f t="shared" si="162"/>
        <v>-46.663499999999999</v>
      </c>
      <c r="I86" s="32">
        <v>0.18</v>
      </c>
    </row>
    <row r="87" spans="1:9" ht="14.5">
      <c r="A87" s="28">
        <v>1.17</v>
      </c>
      <c r="B87" s="28" t="s">
        <v>330</v>
      </c>
      <c r="C87" s="2">
        <v>2</v>
      </c>
      <c r="D87" s="2" t="str">
        <f t="shared" ref="D87:E87" si="163">D86</f>
        <v>Ng et al., 2019; https://doi.org/10.1016/j.epsl.2019.115877
0012-821X</v>
      </c>
      <c r="E87" s="9" t="str">
        <f t="shared" si="163"/>
        <v>Greenland shelf</v>
      </c>
      <c r="F87" s="30"/>
      <c r="G87" s="32">
        <f t="shared" ref="G87:H87" si="164">G86</f>
        <v>60.116</v>
      </c>
      <c r="H87" s="32">
        <f t="shared" si="164"/>
        <v>-46.663499999999999</v>
      </c>
      <c r="I87" s="32">
        <v>0.2</v>
      </c>
    </row>
    <row r="88" spans="1:9" ht="14.5">
      <c r="A88" s="28">
        <v>1.0900000000000001</v>
      </c>
      <c r="B88" s="28" t="s">
        <v>330</v>
      </c>
      <c r="C88" s="2">
        <v>2</v>
      </c>
      <c r="D88" s="2" t="str">
        <f t="shared" ref="D88:E88" si="165">D87</f>
        <v>Ng et al., 2019; https://doi.org/10.1016/j.epsl.2019.115877
0012-821X</v>
      </c>
      <c r="E88" s="9" t="str">
        <f t="shared" si="165"/>
        <v>Greenland shelf</v>
      </c>
      <c r="F88" s="30"/>
      <c r="G88" s="32">
        <f t="shared" ref="G88:H88" si="166">G87</f>
        <v>60.116</v>
      </c>
      <c r="H88" s="32">
        <f t="shared" si="166"/>
        <v>-46.663499999999999</v>
      </c>
      <c r="I88" s="32">
        <v>0.23</v>
      </c>
    </row>
    <row r="89" spans="1:9" ht="14.5">
      <c r="A89" s="28">
        <v>1.02</v>
      </c>
      <c r="B89" s="28" t="s">
        <v>330</v>
      </c>
      <c r="C89" s="2">
        <v>2</v>
      </c>
      <c r="D89" s="2" t="str">
        <f t="shared" ref="D89:E89" si="167">D88</f>
        <v>Ng et al., 2019; https://doi.org/10.1016/j.epsl.2019.115877
0012-821X</v>
      </c>
      <c r="E89" s="9" t="str">
        <f t="shared" si="167"/>
        <v>Greenland shelf</v>
      </c>
      <c r="F89" s="30"/>
      <c r="G89" s="32">
        <f t="shared" ref="G89:H89" si="168">G88</f>
        <v>60.116</v>
      </c>
      <c r="H89" s="32">
        <f t="shared" si="168"/>
        <v>-46.663499999999999</v>
      </c>
      <c r="I89" s="32">
        <v>0.25</v>
      </c>
    </row>
    <row r="90" spans="1:9" ht="14.5">
      <c r="A90" s="28">
        <v>1.24</v>
      </c>
      <c r="B90" s="28" t="s">
        <v>330</v>
      </c>
      <c r="C90" s="2">
        <v>2</v>
      </c>
      <c r="D90" s="2" t="str">
        <f t="shared" ref="D90:E90" si="169">D89</f>
        <v>Ng et al., 2019; https://doi.org/10.1016/j.epsl.2019.115877
0012-821X</v>
      </c>
      <c r="E90" s="9" t="str">
        <f t="shared" si="169"/>
        <v>Greenland shelf</v>
      </c>
      <c r="F90" s="30"/>
      <c r="G90" s="32">
        <f t="shared" ref="G90:H90" si="170">G89</f>
        <v>60.116</v>
      </c>
      <c r="H90" s="32">
        <f t="shared" si="170"/>
        <v>-46.663499999999999</v>
      </c>
      <c r="I90" s="32">
        <v>0.27</v>
      </c>
    </row>
    <row r="91" spans="1:9" ht="14.5">
      <c r="A91" s="28">
        <v>0.76</v>
      </c>
      <c r="B91" s="28" t="s">
        <v>330</v>
      </c>
      <c r="C91" s="2">
        <v>2</v>
      </c>
      <c r="D91" s="2" t="str">
        <f t="shared" ref="D91:E91" si="171">D90</f>
        <v>Ng et al., 2019; https://doi.org/10.1016/j.epsl.2019.115877
0012-821X</v>
      </c>
      <c r="E91" s="9" t="str">
        <f t="shared" si="171"/>
        <v>Greenland shelf</v>
      </c>
      <c r="F91" s="30"/>
      <c r="G91" s="32">
        <f t="shared" ref="G91:H91" si="172">G90</f>
        <v>60.116</v>
      </c>
      <c r="H91" s="32">
        <f t="shared" si="172"/>
        <v>-46.663499999999999</v>
      </c>
      <c r="I91" s="32">
        <v>0.28999999999999998</v>
      </c>
    </row>
    <row r="92" spans="1:9" ht="14.5">
      <c r="A92" s="28">
        <v>1.01</v>
      </c>
      <c r="B92" s="28" t="s">
        <v>330</v>
      </c>
      <c r="C92" s="2">
        <v>2</v>
      </c>
      <c r="D92" s="2" t="str">
        <f t="shared" ref="D92:E92" si="173">D91</f>
        <v>Ng et al., 2019; https://doi.org/10.1016/j.epsl.2019.115877
0012-821X</v>
      </c>
      <c r="E92" s="9" t="str">
        <f t="shared" si="173"/>
        <v>Greenland shelf</v>
      </c>
      <c r="F92" s="30"/>
      <c r="G92" s="32">
        <f t="shared" ref="G92:H92" si="174">G91</f>
        <v>60.116</v>
      </c>
      <c r="H92" s="32">
        <f t="shared" si="174"/>
        <v>-46.663499999999999</v>
      </c>
      <c r="I92" s="32">
        <v>0.31</v>
      </c>
    </row>
    <row r="93" spans="1:9" ht="14.5">
      <c r="A93" s="33">
        <v>0.83</v>
      </c>
      <c r="B93" s="33" t="s">
        <v>330</v>
      </c>
      <c r="C93" s="2">
        <v>2</v>
      </c>
      <c r="D93" s="2" t="str">
        <f t="shared" ref="D93:E93" si="175">D92</f>
        <v>Ng et al., 2019; https://doi.org/10.1016/j.epsl.2019.115877
0012-821X</v>
      </c>
      <c r="E93" s="9" t="str">
        <f t="shared" si="175"/>
        <v>Greenland shelf</v>
      </c>
      <c r="F93" s="34"/>
      <c r="G93" s="32">
        <f t="shared" ref="G93:H93" si="176">G92</f>
        <v>60.116</v>
      </c>
      <c r="H93" s="32">
        <f t="shared" si="176"/>
        <v>-46.663499999999999</v>
      </c>
      <c r="I93" s="35">
        <v>0.35</v>
      </c>
    </row>
    <row r="94" spans="1:9" ht="14.5">
      <c r="A94" s="28">
        <v>1.1000000000000001</v>
      </c>
      <c r="B94" s="28" t="s">
        <v>330</v>
      </c>
      <c r="C94" s="2">
        <v>2</v>
      </c>
      <c r="D94" s="2" t="str">
        <f t="shared" ref="D94:E94" si="177">D93</f>
        <v>Ng et al., 2019; https://doi.org/10.1016/j.epsl.2019.115877
0012-821X</v>
      </c>
      <c r="E94" s="9" t="str">
        <f t="shared" si="177"/>
        <v>Greenland shelf</v>
      </c>
      <c r="F94" s="30" t="s">
        <v>339</v>
      </c>
      <c r="G94" s="32">
        <f>59.4564</f>
        <v>59.456400000000002</v>
      </c>
      <c r="H94" s="31">
        <v>-44.415100000000002</v>
      </c>
      <c r="I94" s="32">
        <v>5.0000000000000001E-3</v>
      </c>
    </row>
    <row r="95" spans="1:9" ht="14.5">
      <c r="A95" s="28">
        <v>1.21</v>
      </c>
      <c r="B95" s="28" t="s">
        <v>330</v>
      </c>
      <c r="C95" s="2">
        <v>2</v>
      </c>
      <c r="D95" s="2" t="str">
        <f t="shared" ref="D95:E95" si="178">D94</f>
        <v>Ng et al., 2019; https://doi.org/10.1016/j.epsl.2019.115877
0012-821X</v>
      </c>
      <c r="E95" s="9" t="str">
        <f t="shared" si="178"/>
        <v>Greenland shelf</v>
      </c>
      <c r="F95" s="30"/>
      <c r="G95" s="32">
        <f t="shared" ref="G95:H95" si="179">G94</f>
        <v>59.456400000000002</v>
      </c>
      <c r="H95" s="32">
        <f t="shared" si="179"/>
        <v>-44.415100000000002</v>
      </c>
      <c r="I95" s="32">
        <v>2.5000000000000001E-2</v>
      </c>
    </row>
    <row r="96" spans="1:9" ht="14.5">
      <c r="A96" s="28">
        <v>1.25</v>
      </c>
      <c r="B96" s="28" t="s">
        <v>330</v>
      </c>
      <c r="C96" s="2">
        <v>2</v>
      </c>
      <c r="D96" s="2" t="str">
        <f t="shared" ref="D96:E96" si="180">D95</f>
        <v>Ng et al., 2019; https://doi.org/10.1016/j.epsl.2019.115877
0012-821X</v>
      </c>
      <c r="E96" s="9" t="str">
        <f t="shared" si="180"/>
        <v>Greenland shelf</v>
      </c>
      <c r="F96" s="30"/>
      <c r="G96" s="32">
        <f t="shared" ref="G96:H96" si="181">G95</f>
        <v>59.456400000000002</v>
      </c>
      <c r="H96" s="32">
        <f t="shared" si="181"/>
        <v>-44.415100000000002</v>
      </c>
      <c r="I96" s="32">
        <v>4.4999999999999998E-2</v>
      </c>
    </row>
    <row r="97" spans="1:9" ht="14.5">
      <c r="A97" s="28">
        <v>1.1000000000000001</v>
      </c>
      <c r="B97" s="28" t="s">
        <v>330</v>
      </c>
      <c r="C97" s="2">
        <v>2</v>
      </c>
      <c r="D97" s="2" t="str">
        <f t="shared" ref="D97:E97" si="182">D96</f>
        <v>Ng et al., 2019; https://doi.org/10.1016/j.epsl.2019.115877
0012-821X</v>
      </c>
      <c r="E97" s="9" t="str">
        <f t="shared" si="182"/>
        <v>Greenland shelf</v>
      </c>
      <c r="F97" s="30"/>
      <c r="G97" s="32">
        <f t="shared" ref="G97:H97" si="183">G96</f>
        <v>59.456400000000002</v>
      </c>
      <c r="H97" s="32">
        <f t="shared" si="183"/>
        <v>-44.415100000000002</v>
      </c>
      <c r="I97" s="32">
        <v>6.5000000000000002E-2</v>
      </c>
    </row>
    <row r="98" spans="1:9" ht="14.5">
      <c r="A98" s="33">
        <v>1.26</v>
      </c>
      <c r="B98" s="33" t="s">
        <v>330</v>
      </c>
      <c r="C98" s="2">
        <v>2</v>
      </c>
      <c r="D98" s="2" t="str">
        <f t="shared" ref="D98:E98" si="184">D97</f>
        <v>Ng et al., 2019; https://doi.org/10.1016/j.epsl.2019.115877
0012-821X</v>
      </c>
      <c r="E98" s="9" t="str">
        <f t="shared" si="184"/>
        <v>Greenland shelf</v>
      </c>
      <c r="F98" s="34"/>
      <c r="G98" s="32">
        <f t="shared" ref="G98:H98" si="185">G97</f>
        <v>59.456400000000002</v>
      </c>
      <c r="H98" s="32">
        <f t="shared" si="185"/>
        <v>-44.415100000000002</v>
      </c>
      <c r="I98" s="35">
        <v>8.5000000000000006E-2</v>
      </c>
    </row>
    <row r="99" spans="1:9" ht="14.5">
      <c r="A99" s="36">
        <v>1.9</v>
      </c>
      <c r="B99" s="36">
        <v>0.2</v>
      </c>
      <c r="C99" s="18">
        <v>2</v>
      </c>
      <c r="D99" s="37" t="s">
        <v>340</v>
      </c>
      <c r="G99" s="9" t="s">
        <v>341</v>
      </c>
      <c r="H99" s="9" t="s">
        <v>342</v>
      </c>
      <c r="I99" s="18" t="s">
        <v>343</v>
      </c>
    </row>
    <row r="100" spans="1:9" ht="14.5">
      <c r="A100" s="36">
        <v>1.3</v>
      </c>
      <c r="B100" s="36">
        <v>0.2</v>
      </c>
      <c r="C100" s="2">
        <f t="shared" ref="C100:D100" si="186">C99</f>
        <v>2</v>
      </c>
      <c r="D100" s="2" t="str">
        <f t="shared" si="186"/>
        <v>Geilert et al., 2020; bg-17-1745-2020-t01.xlsx</v>
      </c>
      <c r="G100" s="9" t="s">
        <v>341</v>
      </c>
      <c r="H100" s="9" t="s">
        <v>342</v>
      </c>
      <c r="I100" s="36">
        <v>0.5</v>
      </c>
    </row>
    <row r="101" spans="1:9" ht="14.5">
      <c r="A101" s="36">
        <v>1.2</v>
      </c>
      <c r="B101" s="36">
        <v>0.1</v>
      </c>
      <c r="C101" s="2">
        <f t="shared" ref="C101:D101" si="187">C100</f>
        <v>2</v>
      </c>
      <c r="D101" s="2" t="str">
        <f t="shared" si="187"/>
        <v>Geilert et al., 2020; bg-17-1745-2020-t01.xlsx</v>
      </c>
      <c r="G101" s="9" t="s">
        <v>341</v>
      </c>
      <c r="H101" s="9" t="s">
        <v>342</v>
      </c>
      <c r="I101" s="36">
        <v>2.5</v>
      </c>
    </row>
    <row r="102" spans="1:9" ht="14.5">
      <c r="A102" s="36">
        <v>0.9</v>
      </c>
      <c r="B102" s="36">
        <v>0.2</v>
      </c>
      <c r="C102" s="2">
        <f t="shared" ref="C102:D102" si="188">C101</f>
        <v>2</v>
      </c>
      <c r="D102" s="2" t="str">
        <f t="shared" si="188"/>
        <v>Geilert et al., 2020; bg-17-1745-2020-t01.xlsx</v>
      </c>
      <c r="G102" s="9" t="s">
        <v>341</v>
      </c>
      <c r="H102" s="9" t="s">
        <v>342</v>
      </c>
      <c r="I102" s="36">
        <v>12.5</v>
      </c>
    </row>
    <row r="103" spans="1:9" ht="14.5">
      <c r="A103" s="36">
        <v>1.2</v>
      </c>
      <c r="B103" s="36">
        <v>0.2</v>
      </c>
      <c r="C103" s="2">
        <f t="shared" ref="C103:D103" si="189">C102</f>
        <v>2</v>
      </c>
      <c r="D103" s="2" t="str">
        <f t="shared" si="189"/>
        <v>Geilert et al., 2020; bg-17-1745-2020-t01.xlsx</v>
      </c>
      <c r="G103" s="9" t="s">
        <v>341</v>
      </c>
      <c r="H103" s="9" t="s">
        <v>342</v>
      </c>
      <c r="I103" s="36">
        <v>22</v>
      </c>
    </row>
    <row r="104" spans="1:9" ht="14.5">
      <c r="A104" s="36">
        <v>2</v>
      </c>
      <c r="B104" s="36">
        <v>0.2</v>
      </c>
      <c r="C104" s="2">
        <f t="shared" ref="C104:D104" si="190">C103</f>
        <v>2</v>
      </c>
      <c r="D104" s="2" t="str">
        <f t="shared" si="190"/>
        <v>Geilert et al., 2020; bg-17-1745-2020-t01.xlsx</v>
      </c>
      <c r="G104" s="9" t="s">
        <v>344</v>
      </c>
      <c r="H104" s="9" t="s">
        <v>345</v>
      </c>
      <c r="I104" s="9" t="s">
        <v>346</v>
      </c>
    </row>
    <row r="105" spans="1:9" ht="14.5">
      <c r="A105" s="36">
        <v>1</v>
      </c>
      <c r="B105" s="36">
        <v>0.2</v>
      </c>
      <c r="C105" s="2">
        <f t="shared" ref="C105:D105" si="191">C104</f>
        <v>2</v>
      </c>
      <c r="D105" s="2" t="str">
        <f t="shared" si="191"/>
        <v>Geilert et al., 2020; bg-17-1745-2020-t01.xlsx</v>
      </c>
      <c r="G105" s="9" t="s">
        <v>344</v>
      </c>
      <c r="H105" s="9" t="s">
        <v>345</v>
      </c>
      <c r="I105" s="36">
        <v>0.5</v>
      </c>
    </row>
    <row r="106" spans="1:9" ht="14.5">
      <c r="A106" s="36">
        <v>1.1000000000000001</v>
      </c>
      <c r="B106" s="36">
        <v>0.1</v>
      </c>
      <c r="C106" s="2">
        <f t="shared" ref="C106:D106" si="192">C105</f>
        <v>2</v>
      </c>
      <c r="D106" s="2" t="str">
        <f t="shared" si="192"/>
        <v>Geilert et al., 2020; bg-17-1745-2020-t01.xlsx</v>
      </c>
      <c r="G106" s="9" t="s">
        <v>344</v>
      </c>
      <c r="H106" s="9" t="s">
        <v>345</v>
      </c>
      <c r="I106" s="36">
        <v>5.5</v>
      </c>
    </row>
    <row r="107" spans="1:9" ht="14.5">
      <c r="A107" s="36">
        <v>1.2</v>
      </c>
      <c r="B107" s="36">
        <v>0.2</v>
      </c>
      <c r="C107" s="2">
        <f t="shared" ref="C107:D107" si="193">C106</f>
        <v>2</v>
      </c>
      <c r="D107" s="2" t="str">
        <f t="shared" si="193"/>
        <v>Geilert et al., 2020; bg-17-1745-2020-t01.xlsx</v>
      </c>
      <c r="G107" s="9" t="s">
        <v>344</v>
      </c>
      <c r="H107" s="9" t="s">
        <v>345</v>
      </c>
      <c r="I107" s="36">
        <v>9</v>
      </c>
    </row>
    <row r="108" spans="1:9" ht="14.5">
      <c r="A108" s="36">
        <v>1.5</v>
      </c>
      <c r="B108" s="36">
        <v>0.2</v>
      </c>
      <c r="C108" s="2">
        <f t="shared" ref="C108:D108" si="194">C107</f>
        <v>2</v>
      </c>
      <c r="D108" s="2" t="str">
        <f t="shared" si="194"/>
        <v>Geilert et al., 2020; bg-17-1745-2020-t01.xlsx</v>
      </c>
      <c r="G108" s="9" t="s">
        <v>344</v>
      </c>
      <c r="H108" s="9" t="s">
        <v>345</v>
      </c>
      <c r="I108" s="36">
        <v>18.5</v>
      </c>
    </row>
    <row r="109" spans="1:9" ht="14.5">
      <c r="A109" s="36">
        <v>1.3</v>
      </c>
      <c r="B109" s="36">
        <v>0.2</v>
      </c>
      <c r="C109" s="2">
        <f t="shared" ref="C109:D109" si="195">C108</f>
        <v>2</v>
      </c>
      <c r="D109" s="2" t="str">
        <f t="shared" si="195"/>
        <v>Geilert et al., 2020; bg-17-1745-2020-t01.xlsx</v>
      </c>
      <c r="G109" s="9" t="s">
        <v>344</v>
      </c>
      <c r="H109" s="9" t="s">
        <v>345</v>
      </c>
      <c r="I109" s="36">
        <v>26</v>
      </c>
    </row>
    <row r="110" spans="1:9" ht="14.5">
      <c r="A110" s="36">
        <v>1.8</v>
      </c>
      <c r="B110" s="36">
        <v>0.3</v>
      </c>
      <c r="C110" s="2">
        <f t="shared" ref="C110:D110" si="196">C109</f>
        <v>2</v>
      </c>
      <c r="D110" s="2" t="str">
        <f t="shared" si="196"/>
        <v>Geilert et al., 2020; bg-17-1745-2020-t01.xlsx</v>
      </c>
      <c r="G110" s="9" t="s">
        <v>347</v>
      </c>
      <c r="H110" s="9" t="s">
        <v>348</v>
      </c>
      <c r="I110" s="9" t="s">
        <v>346</v>
      </c>
    </row>
    <row r="111" spans="1:9" ht="14.5">
      <c r="A111" s="36">
        <v>1.4</v>
      </c>
      <c r="B111" s="36">
        <v>0.2</v>
      </c>
      <c r="C111" s="2">
        <f t="shared" ref="C111:D111" si="197">C110</f>
        <v>2</v>
      </c>
      <c r="D111" s="2" t="str">
        <f t="shared" si="197"/>
        <v>Geilert et al., 2020; bg-17-1745-2020-t01.xlsx</v>
      </c>
      <c r="G111" s="9" t="s">
        <v>347</v>
      </c>
      <c r="H111" s="9" t="s">
        <v>348</v>
      </c>
      <c r="I111" s="36">
        <v>0.5</v>
      </c>
    </row>
    <row r="112" spans="1:9" ht="14.5">
      <c r="A112" s="36">
        <v>1.3</v>
      </c>
      <c r="B112" s="36">
        <v>0.1</v>
      </c>
      <c r="C112" s="2">
        <f t="shared" ref="C112:D112" si="198">C111</f>
        <v>2</v>
      </c>
      <c r="D112" s="2" t="str">
        <f t="shared" si="198"/>
        <v>Geilert et al., 2020; bg-17-1745-2020-t01.xlsx</v>
      </c>
      <c r="G112" s="9" t="s">
        <v>347</v>
      </c>
      <c r="H112" s="9" t="s">
        <v>348</v>
      </c>
      <c r="I112" s="36">
        <v>3.5</v>
      </c>
    </row>
    <row r="113" spans="1:9" ht="14.5">
      <c r="A113" s="36">
        <v>1.1000000000000001</v>
      </c>
      <c r="B113" s="36">
        <v>0.2</v>
      </c>
      <c r="C113" s="2">
        <f t="shared" ref="C113:D113" si="199">C112</f>
        <v>2</v>
      </c>
      <c r="D113" s="2" t="str">
        <f t="shared" si="199"/>
        <v>Geilert et al., 2020; bg-17-1745-2020-t01.xlsx</v>
      </c>
      <c r="G113" s="9" t="s">
        <v>347</v>
      </c>
      <c r="H113" s="9" t="s">
        <v>348</v>
      </c>
      <c r="I113" s="36">
        <v>9</v>
      </c>
    </row>
    <row r="114" spans="1:9" ht="14.5">
      <c r="A114" s="36">
        <v>1.3</v>
      </c>
      <c r="B114" s="36">
        <v>0.4</v>
      </c>
      <c r="C114" s="2">
        <f t="shared" ref="C114:D114" si="200">C113</f>
        <v>2</v>
      </c>
      <c r="D114" s="2" t="str">
        <f t="shared" si="200"/>
        <v>Geilert et al., 2020; bg-17-1745-2020-t01.xlsx</v>
      </c>
      <c r="G114" s="9" t="s">
        <v>347</v>
      </c>
      <c r="H114" s="9" t="s">
        <v>348</v>
      </c>
      <c r="I114" s="36">
        <v>22</v>
      </c>
    </row>
    <row r="115" spans="1:9" ht="14.5">
      <c r="A115" s="36">
        <v>1.6</v>
      </c>
      <c r="B115" s="36">
        <v>0.2</v>
      </c>
      <c r="C115" s="2">
        <f t="shared" ref="C115:D115" si="201">C114</f>
        <v>2</v>
      </c>
      <c r="D115" s="2" t="str">
        <f t="shared" si="201"/>
        <v>Geilert et al., 2020; bg-17-1745-2020-t01.xlsx</v>
      </c>
      <c r="G115" s="9" t="s">
        <v>349</v>
      </c>
      <c r="H115" s="9" t="s">
        <v>350</v>
      </c>
      <c r="I115" s="9" t="s">
        <v>346</v>
      </c>
    </row>
    <row r="116" spans="1:9" ht="14.5">
      <c r="A116" s="36">
        <v>1.2</v>
      </c>
      <c r="B116" s="36">
        <v>0.3</v>
      </c>
      <c r="C116" s="2">
        <f t="shared" ref="C116:D116" si="202">C115</f>
        <v>2</v>
      </c>
      <c r="D116" s="2" t="str">
        <f t="shared" si="202"/>
        <v>Geilert et al., 2020; bg-17-1745-2020-t01.xlsx</v>
      </c>
      <c r="G116" s="9" t="s">
        <v>349</v>
      </c>
      <c r="H116" s="9" t="s">
        <v>350</v>
      </c>
      <c r="I116" s="36">
        <v>0.5</v>
      </c>
    </row>
    <row r="117" spans="1:9" ht="14.5">
      <c r="A117" s="36">
        <v>1.2</v>
      </c>
      <c r="B117" s="36">
        <v>0.2</v>
      </c>
      <c r="C117" s="2">
        <f t="shared" ref="C117:D117" si="203">C116</f>
        <v>2</v>
      </c>
      <c r="D117" s="2" t="str">
        <f t="shared" si="203"/>
        <v>Geilert et al., 2020; bg-17-1745-2020-t01.xlsx</v>
      </c>
      <c r="G117" s="9" t="s">
        <v>349</v>
      </c>
      <c r="H117" s="9" t="s">
        <v>350</v>
      </c>
      <c r="I117" s="36">
        <v>5.5</v>
      </c>
    </row>
    <row r="118" spans="1:9" ht="14.5">
      <c r="A118" s="36">
        <v>1.2</v>
      </c>
      <c r="B118" s="36">
        <v>0.2</v>
      </c>
      <c r="C118" s="2">
        <f t="shared" ref="C118:D118" si="204">C117</f>
        <v>2</v>
      </c>
      <c r="D118" s="2" t="str">
        <f t="shared" si="204"/>
        <v>Geilert et al., 2020; bg-17-1745-2020-t01.xlsx</v>
      </c>
      <c r="G118" s="9" t="s">
        <v>349</v>
      </c>
      <c r="H118" s="9" t="s">
        <v>350</v>
      </c>
      <c r="I118" s="36">
        <v>15.5</v>
      </c>
    </row>
    <row r="119" spans="1:9" ht="14.5">
      <c r="A119" s="36">
        <v>1.2</v>
      </c>
      <c r="B119" s="36">
        <v>0.2</v>
      </c>
      <c r="C119" s="2">
        <f t="shared" ref="C119:D119" si="205">C118</f>
        <v>2</v>
      </c>
      <c r="D119" s="2" t="str">
        <f t="shared" si="205"/>
        <v>Geilert et al., 2020; bg-17-1745-2020-t01.xlsx</v>
      </c>
      <c r="G119" s="9" t="s">
        <v>349</v>
      </c>
      <c r="H119" s="9" t="s">
        <v>350</v>
      </c>
      <c r="I119" s="36">
        <v>30</v>
      </c>
    </row>
    <row r="120" spans="1:9" ht="14.5">
      <c r="A120" s="36">
        <v>1.5</v>
      </c>
      <c r="B120" s="36">
        <v>0.2</v>
      </c>
      <c r="C120" s="2">
        <f t="shared" ref="C120:D120" si="206">C119</f>
        <v>2</v>
      </c>
      <c r="D120" s="2" t="str">
        <f t="shared" si="206"/>
        <v>Geilert et al., 2020; bg-17-1745-2020-t01.xlsx</v>
      </c>
      <c r="G120" s="9" t="s">
        <v>351</v>
      </c>
      <c r="H120" s="9" t="s">
        <v>352</v>
      </c>
      <c r="I120" s="9" t="s">
        <v>346</v>
      </c>
    </row>
    <row r="121" spans="1:9" ht="14.5">
      <c r="A121" s="36">
        <v>2</v>
      </c>
      <c r="B121" s="36">
        <v>0.2</v>
      </c>
      <c r="C121" s="2">
        <f t="shared" ref="C121:D121" si="207">C120</f>
        <v>2</v>
      </c>
      <c r="D121" s="2" t="str">
        <f t="shared" si="207"/>
        <v>Geilert et al., 2020; bg-17-1745-2020-t01.xlsx</v>
      </c>
      <c r="G121" s="9" t="s">
        <v>351</v>
      </c>
      <c r="H121" s="9" t="s">
        <v>352</v>
      </c>
      <c r="I121" s="36">
        <v>0.5</v>
      </c>
    </row>
    <row r="122" spans="1:9" ht="14.5">
      <c r="A122" s="36">
        <v>2.2000000000000002</v>
      </c>
      <c r="B122" s="36">
        <v>0.1</v>
      </c>
      <c r="C122" s="2">
        <f t="shared" ref="C122:D122" si="208">C121</f>
        <v>2</v>
      </c>
      <c r="D122" s="2" t="str">
        <f t="shared" si="208"/>
        <v>Geilert et al., 2020; bg-17-1745-2020-t01.xlsx</v>
      </c>
      <c r="G122" s="9" t="s">
        <v>351</v>
      </c>
      <c r="H122" s="9" t="s">
        <v>352</v>
      </c>
      <c r="I122" s="36">
        <v>5.5</v>
      </c>
    </row>
    <row r="123" spans="1:9" ht="14.5">
      <c r="A123" s="36">
        <v>1.8</v>
      </c>
      <c r="B123" s="36">
        <v>0.1</v>
      </c>
      <c r="C123" s="2">
        <f t="shared" ref="C123:D123" si="209">C122</f>
        <v>2</v>
      </c>
      <c r="D123" s="2" t="str">
        <f t="shared" si="209"/>
        <v>Geilert et al., 2020; bg-17-1745-2020-t01.xlsx</v>
      </c>
      <c r="G123" s="9" t="s">
        <v>351</v>
      </c>
      <c r="H123" s="9" t="s">
        <v>352</v>
      </c>
      <c r="I123" s="36">
        <v>18.5</v>
      </c>
    </row>
    <row r="124" spans="1:9" ht="14.5">
      <c r="A124" s="36">
        <v>0.8</v>
      </c>
      <c r="B124" s="36">
        <v>0.2</v>
      </c>
      <c r="C124" s="2">
        <f t="shared" ref="C124:D124" si="210">C123</f>
        <v>2</v>
      </c>
      <c r="D124" s="2" t="str">
        <f t="shared" si="210"/>
        <v>Geilert et al., 2020; bg-17-1745-2020-t01.xlsx</v>
      </c>
      <c r="G124" s="9" t="s">
        <v>353</v>
      </c>
      <c r="H124" s="9" t="s">
        <v>354</v>
      </c>
      <c r="I124" s="9" t="s">
        <v>346</v>
      </c>
    </row>
    <row r="125" spans="1:9" ht="14.5">
      <c r="A125" s="9" t="s">
        <v>355</v>
      </c>
      <c r="B125" s="36">
        <v>0.3</v>
      </c>
      <c r="C125" s="2">
        <f t="shared" ref="C125:D125" si="211">C124</f>
        <v>2</v>
      </c>
      <c r="D125" s="2" t="str">
        <f t="shared" si="211"/>
        <v>Geilert et al., 2020; bg-17-1745-2020-t01.xlsx</v>
      </c>
      <c r="G125" s="9" t="s">
        <v>353</v>
      </c>
      <c r="H125" s="9" t="s">
        <v>354</v>
      </c>
      <c r="I125" s="36">
        <v>0.5</v>
      </c>
    </row>
    <row r="126" spans="1:9" ht="14.5">
      <c r="A126" s="9" t="s">
        <v>356</v>
      </c>
      <c r="B126" s="36">
        <v>0.1</v>
      </c>
      <c r="C126" s="2">
        <f t="shared" ref="C126:D126" si="212">C125</f>
        <v>2</v>
      </c>
      <c r="D126" s="2" t="str">
        <f t="shared" si="212"/>
        <v>Geilert et al., 2020; bg-17-1745-2020-t01.xlsx</v>
      </c>
      <c r="G126" s="9" t="s">
        <v>353</v>
      </c>
      <c r="H126" s="9" t="s">
        <v>354</v>
      </c>
      <c r="I126" s="36">
        <v>2.5</v>
      </c>
    </row>
    <row r="127" spans="1:9" ht="14.5">
      <c r="A127" s="36">
        <v>0.3</v>
      </c>
      <c r="B127" s="36">
        <v>0.2</v>
      </c>
      <c r="C127" s="2">
        <f t="shared" ref="C127:D127" si="213">C126</f>
        <v>2</v>
      </c>
      <c r="D127" s="2" t="str">
        <f t="shared" si="213"/>
        <v>Geilert et al., 2020; bg-17-1745-2020-t01.xlsx</v>
      </c>
      <c r="G127" s="9" t="s">
        <v>353</v>
      </c>
      <c r="H127" s="9" t="s">
        <v>354</v>
      </c>
      <c r="I127" s="36">
        <v>5.5</v>
      </c>
    </row>
    <row r="128" spans="1:9" ht="14.5">
      <c r="A128" s="36">
        <v>0</v>
      </c>
      <c r="B128" s="36">
        <v>0.2</v>
      </c>
      <c r="C128" s="2">
        <f t="shared" ref="C128:D128" si="214">C127</f>
        <v>2</v>
      </c>
      <c r="D128" s="2" t="str">
        <f t="shared" si="214"/>
        <v>Geilert et al., 2020; bg-17-1745-2020-t01.xlsx</v>
      </c>
      <c r="G128" s="9" t="s">
        <v>353</v>
      </c>
      <c r="H128" s="9" t="s">
        <v>354</v>
      </c>
      <c r="I128" s="36">
        <v>9</v>
      </c>
    </row>
    <row r="129" spans="1:9" ht="14.5">
      <c r="A129" s="9" t="s">
        <v>357</v>
      </c>
      <c r="B129" s="36">
        <v>0.2</v>
      </c>
      <c r="C129" s="2">
        <f t="shared" ref="C129:D129" si="215">C128</f>
        <v>2</v>
      </c>
      <c r="D129" s="2" t="str">
        <f t="shared" si="215"/>
        <v>Geilert et al., 2020; bg-17-1745-2020-t01.xlsx</v>
      </c>
      <c r="G129" s="9" t="s">
        <v>353</v>
      </c>
      <c r="H129" s="9" t="s">
        <v>354</v>
      </c>
      <c r="I129" s="36">
        <v>20.5</v>
      </c>
    </row>
    <row r="130" spans="1:9" ht="14.5">
      <c r="A130" s="36">
        <v>0.8</v>
      </c>
      <c r="B130" s="36">
        <v>0.2</v>
      </c>
      <c r="C130" s="2">
        <f t="shared" ref="C130:D130" si="216">C129</f>
        <v>2</v>
      </c>
      <c r="D130" s="2" t="str">
        <f t="shared" si="216"/>
        <v>Geilert et al., 2020; bg-17-1745-2020-t01.xlsx</v>
      </c>
      <c r="G130" s="9" t="s">
        <v>353</v>
      </c>
      <c r="H130" s="9" t="s">
        <v>354</v>
      </c>
      <c r="I130" s="36">
        <v>38</v>
      </c>
    </row>
    <row r="131" spans="1:9" ht="12.5">
      <c r="A131" s="2">
        <v>1.21</v>
      </c>
      <c r="B131" s="2">
        <v>0.04</v>
      </c>
      <c r="C131" s="2">
        <v>2</v>
      </c>
      <c r="D131" s="2" t="s">
        <v>358</v>
      </c>
      <c r="G131" s="2">
        <v>-11</v>
      </c>
      <c r="I131" s="2">
        <v>1</v>
      </c>
    </row>
    <row r="132" spans="1:9" ht="12.5">
      <c r="A132" s="2">
        <v>1.41</v>
      </c>
      <c r="B132" s="2">
        <v>0.21</v>
      </c>
      <c r="C132" s="2">
        <v>2</v>
      </c>
      <c r="D132" s="2" t="str">
        <f t="shared" ref="D132:D151" si="217">D131</f>
        <v xml:space="preserve">Ehlert et al., 2016, http://dx.doi.org/10.1016/j.gca.2016.07.022 </v>
      </c>
      <c r="G132" s="2">
        <f t="shared" ref="G132:G151" si="218">G131</f>
        <v>-11</v>
      </c>
      <c r="I132" s="2">
        <v>5</v>
      </c>
    </row>
    <row r="133" spans="1:9" ht="12.5">
      <c r="A133" s="2">
        <v>1.23</v>
      </c>
      <c r="B133" s="2">
        <v>0.11</v>
      </c>
      <c r="C133" s="2">
        <v>2</v>
      </c>
      <c r="D133" s="2" t="str">
        <f t="shared" si="217"/>
        <v xml:space="preserve">Ehlert et al., 2016, http://dx.doi.org/10.1016/j.gca.2016.07.022 </v>
      </c>
      <c r="G133" s="2">
        <f t="shared" si="218"/>
        <v>-11</v>
      </c>
      <c r="I133" s="2">
        <v>13</v>
      </c>
    </row>
    <row r="134" spans="1:9" ht="12.5">
      <c r="A134" s="2">
        <v>1.33</v>
      </c>
      <c r="B134" s="2">
        <v>0.2</v>
      </c>
      <c r="C134" s="2">
        <v>2</v>
      </c>
      <c r="D134" s="2" t="str">
        <f t="shared" si="217"/>
        <v xml:space="preserve">Ehlert et al., 2016, http://dx.doi.org/10.1016/j.gca.2016.07.022 </v>
      </c>
      <c r="G134" s="2">
        <f t="shared" si="218"/>
        <v>-11</v>
      </c>
      <c r="I134" s="2">
        <v>21</v>
      </c>
    </row>
    <row r="135" spans="1:9" ht="12.5">
      <c r="A135" s="2">
        <v>1.0900000000000001</v>
      </c>
      <c r="B135" s="2">
        <v>0.23</v>
      </c>
      <c r="C135" s="2">
        <v>2</v>
      </c>
      <c r="D135" s="2" t="str">
        <f t="shared" si="217"/>
        <v xml:space="preserve">Ehlert et al., 2016, http://dx.doi.org/10.1016/j.gca.2016.07.022 </v>
      </c>
      <c r="G135" s="2">
        <f t="shared" si="218"/>
        <v>-11</v>
      </c>
      <c r="I135" s="2">
        <v>25</v>
      </c>
    </row>
    <row r="136" spans="1:9" ht="12.5">
      <c r="A136" s="2">
        <v>1.1299999999999999</v>
      </c>
      <c r="B136" s="2">
        <v>0.02</v>
      </c>
      <c r="C136" s="2">
        <v>2</v>
      </c>
      <c r="D136" s="2" t="str">
        <f t="shared" si="217"/>
        <v xml:space="preserve">Ehlert et al., 2016, http://dx.doi.org/10.1016/j.gca.2016.07.022 </v>
      </c>
      <c r="G136" s="2">
        <f t="shared" si="218"/>
        <v>-11</v>
      </c>
      <c r="I136" s="2">
        <v>33</v>
      </c>
    </row>
    <row r="137" spans="1:9" ht="12.5">
      <c r="A137" s="2">
        <v>1.73</v>
      </c>
      <c r="B137" s="2">
        <v>0.08</v>
      </c>
      <c r="C137" s="2">
        <v>2</v>
      </c>
      <c r="D137" s="2" t="str">
        <f t="shared" si="217"/>
        <v xml:space="preserve">Ehlert et al., 2016, http://dx.doi.org/10.1016/j.gca.2016.07.022 </v>
      </c>
      <c r="G137" s="2">
        <f t="shared" si="218"/>
        <v>-11</v>
      </c>
      <c r="I137" s="2">
        <v>4</v>
      </c>
    </row>
    <row r="138" spans="1:9" ht="12.5">
      <c r="A138" s="2">
        <v>1.93</v>
      </c>
      <c r="B138" s="2">
        <v>0.15</v>
      </c>
      <c r="C138" s="2">
        <v>2</v>
      </c>
      <c r="D138" s="2" t="str">
        <f t="shared" si="217"/>
        <v xml:space="preserve">Ehlert et al., 2016, http://dx.doi.org/10.1016/j.gca.2016.07.022 </v>
      </c>
      <c r="G138" s="2">
        <f t="shared" si="218"/>
        <v>-11</v>
      </c>
      <c r="I138" s="2">
        <v>8</v>
      </c>
    </row>
    <row r="139" spans="1:9" ht="12.5">
      <c r="A139" s="2">
        <v>1.6</v>
      </c>
      <c r="B139" s="2">
        <v>0.14000000000000001</v>
      </c>
      <c r="C139" s="2">
        <v>2</v>
      </c>
      <c r="D139" s="2" t="str">
        <f t="shared" si="217"/>
        <v xml:space="preserve">Ehlert et al., 2016, http://dx.doi.org/10.1016/j.gca.2016.07.022 </v>
      </c>
      <c r="G139" s="2">
        <f t="shared" si="218"/>
        <v>-11</v>
      </c>
      <c r="I139" s="2">
        <v>12</v>
      </c>
    </row>
    <row r="140" spans="1:9" ht="12.5">
      <c r="A140" s="2">
        <v>1.57</v>
      </c>
      <c r="B140" s="2">
        <v>0.15</v>
      </c>
      <c r="C140" s="2">
        <v>2</v>
      </c>
      <c r="D140" s="2" t="str">
        <f t="shared" si="217"/>
        <v xml:space="preserve">Ehlert et al., 2016, http://dx.doi.org/10.1016/j.gca.2016.07.022 </v>
      </c>
      <c r="G140" s="2">
        <f t="shared" si="218"/>
        <v>-11</v>
      </c>
      <c r="I140" s="2">
        <v>16</v>
      </c>
    </row>
    <row r="141" spans="1:9" ht="12.5">
      <c r="A141" s="2">
        <v>1.79</v>
      </c>
      <c r="B141" s="2">
        <v>0.09</v>
      </c>
      <c r="C141" s="2">
        <v>2</v>
      </c>
      <c r="D141" s="2" t="str">
        <f t="shared" si="217"/>
        <v xml:space="preserve">Ehlert et al., 2016, http://dx.doi.org/10.1016/j.gca.2016.07.022 </v>
      </c>
      <c r="G141" s="2">
        <f t="shared" si="218"/>
        <v>-11</v>
      </c>
      <c r="I141" s="2">
        <v>24</v>
      </c>
    </row>
    <row r="142" spans="1:9" ht="12.5">
      <c r="A142" s="2">
        <v>1.6</v>
      </c>
      <c r="B142" s="2">
        <v>0.16</v>
      </c>
      <c r="C142" s="2">
        <v>2</v>
      </c>
      <c r="D142" s="2" t="str">
        <f t="shared" si="217"/>
        <v xml:space="preserve">Ehlert et al., 2016, http://dx.doi.org/10.1016/j.gca.2016.07.022 </v>
      </c>
      <c r="G142" s="2">
        <f t="shared" si="218"/>
        <v>-11</v>
      </c>
      <c r="I142" s="2">
        <v>32</v>
      </c>
    </row>
    <row r="143" spans="1:9" ht="12.5">
      <c r="A143" s="2">
        <v>1.56</v>
      </c>
      <c r="B143" s="2">
        <v>0.15</v>
      </c>
      <c r="C143" s="2">
        <v>2</v>
      </c>
      <c r="D143" s="2" t="str">
        <f t="shared" si="217"/>
        <v xml:space="preserve">Ehlert et al., 2016, http://dx.doi.org/10.1016/j.gca.2016.07.022 </v>
      </c>
      <c r="G143" s="2">
        <f t="shared" si="218"/>
        <v>-11</v>
      </c>
      <c r="I143" s="2">
        <v>36</v>
      </c>
    </row>
    <row r="144" spans="1:9" ht="12.5">
      <c r="A144" s="2">
        <v>1.36</v>
      </c>
      <c r="B144" s="2">
        <v>0.04</v>
      </c>
      <c r="C144" s="2">
        <v>2</v>
      </c>
      <c r="D144" s="2" t="str">
        <f t="shared" si="217"/>
        <v xml:space="preserve">Ehlert et al., 2016, http://dx.doi.org/10.1016/j.gca.2016.07.022 </v>
      </c>
      <c r="G144" s="2">
        <f t="shared" si="218"/>
        <v>-11</v>
      </c>
      <c r="I144" s="2">
        <v>44</v>
      </c>
    </row>
    <row r="145" spans="1:9" ht="12.5">
      <c r="A145" s="2">
        <v>1.68</v>
      </c>
      <c r="B145" s="2">
        <v>0.15</v>
      </c>
      <c r="C145" s="2">
        <v>2</v>
      </c>
      <c r="D145" s="2" t="str">
        <f t="shared" si="217"/>
        <v xml:space="preserve">Ehlert et al., 2016, http://dx.doi.org/10.1016/j.gca.2016.07.022 </v>
      </c>
      <c r="G145" s="2">
        <f t="shared" si="218"/>
        <v>-11</v>
      </c>
      <c r="I145" s="2">
        <v>2</v>
      </c>
    </row>
    <row r="146" spans="1:9" ht="12.5">
      <c r="A146" s="2">
        <v>1.7</v>
      </c>
      <c r="B146" s="2">
        <v>7.0000000000000007E-2</v>
      </c>
      <c r="C146" s="2">
        <v>2</v>
      </c>
      <c r="D146" s="2" t="str">
        <f t="shared" si="217"/>
        <v xml:space="preserve">Ehlert et al., 2016, http://dx.doi.org/10.1016/j.gca.2016.07.022 </v>
      </c>
      <c r="G146" s="2">
        <f t="shared" si="218"/>
        <v>-11</v>
      </c>
      <c r="I146" s="2">
        <v>4</v>
      </c>
    </row>
    <row r="147" spans="1:9" ht="12.5">
      <c r="A147" s="2">
        <v>1.37</v>
      </c>
      <c r="B147" s="2">
        <v>0.06</v>
      </c>
      <c r="C147" s="2">
        <v>2</v>
      </c>
      <c r="D147" s="2" t="str">
        <f t="shared" si="217"/>
        <v xml:space="preserve">Ehlert et al., 2016, http://dx.doi.org/10.1016/j.gca.2016.07.022 </v>
      </c>
      <c r="G147" s="2">
        <f t="shared" si="218"/>
        <v>-11</v>
      </c>
      <c r="I147" s="2">
        <v>6</v>
      </c>
    </row>
    <row r="148" spans="1:9" ht="12.5">
      <c r="A148" s="2">
        <v>1.48</v>
      </c>
      <c r="B148" s="2">
        <v>0.03</v>
      </c>
      <c r="C148" s="2">
        <v>2</v>
      </c>
      <c r="D148" s="2" t="str">
        <f t="shared" si="217"/>
        <v xml:space="preserve">Ehlert et al., 2016, http://dx.doi.org/10.1016/j.gca.2016.07.022 </v>
      </c>
      <c r="G148" s="2">
        <f t="shared" si="218"/>
        <v>-11</v>
      </c>
      <c r="I148" s="2">
        <v>10</v>
      </c>
    </row>
    <row r="149" spans="1:9" ht="12.5">
      <c r="A149" s="2">
        <v>1.4</v>
      </c>
      <c r="B149" s="2">
        <v>0.11</v>
      </c>
      <c r="C149" s="2">
        <v>2</v>
      </c>
      <c r="D149" s="2" t="str">
        <f t="shared" si="217"/>
        <v xml:space="preserve">Ehlert et al., 2016, http://dx.doi.org/10.1016/j.gca.2016.07.022 </v>
      </c>
      <c r="G149" s="2">
        <f t="shared" si="218"/>
        <v>-11</v>
      </c>
      <c r="I149" s="2">
        <v>16</v>
      </c>
    </row>
    <row r="150" spans="1:9" ht="12.5">
      <c r="A150" s="2">
        <v>1.28</v>
      </c>
      <c r="B150" s="2">
        <v>0.06</v>
      </c>
      <c r="C150" s="2">
        <v>2</v>
      </c>
      <c r="D150" s="2" t="str">
        <f t="shared" si="217"/>
        <v xml:space="preserve">Ehlert et al., 2016, http://dx.doi.org/10.1016/j.gca.2016.07.022 </v>
      </c>
      <c r="G150" s="2">
        <f t="shared" si="218"/>
        <v>-11</v>
      </c>
      <c r="I150" s="2">
        <v>18</v>
      </c>
    </row>
    <row r="151" spans="1:9" ht="12.5">
      <c r="A151" s="2">
        <v>1.34</v>
      </c>
      <c r="B151" s="2">
        <v>0.04</v>
      </c>
      <c r="C151" s="2">
        <v>2</v>
      </c>
      <c r="D151" s="2" t="str">
        <f t="shared" si="217"/>
        <v xml:space="preserve">Ehlert et al., 2016, http://dx.doi.org/10.1016/j.gca.2016.07.022 </v>
      </c>
      <c r="G151" s="2">
        <f t="shared" si="218"/>
        <v>-11</v>
      </c>
      <c r="I151" s="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39"/>
  <sheetViews>
    <sheetView workbookViewId="0">
      <selection activeCell="H4" sqref="H4"/>
    </sheetView>
  </sheetViews>
  <sheetFormatPr defaultColWidth="14.36328125" defaultRowHeight="15.75" customHeight="1"/>
  <cols>
    <col min="1" max="1" width="6.08984375" customWidth="1"/>
    <col min="2" max="2" width="6.54296875" customWidth="1"/>
    <col min="3" max="3" width="9.7265625" customWidth="1"/>
    <col min="4" max="4" width="18.7265625" customWidth="1"/>
  </cols>
  <sheetData>
    <row r="1" spans="1:8" ht="15.7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66" t="s">
        <v>918</v>
      </c>
      <c r="H1" s="67" t="s">
        <v>919</v>
      </c>
    </row>
    <row r="2" spans="1:8" ht="12.5">
      <c r="A2" s="2">
        <v>1.21</v>
      </c>
      <c r="B2" s="2">
        <v>0.12</v>
      </c>
      <c r="C2" s="2">
        <v>1</v>
      </c>
      <c r="D2" s="2" t="s">
        <v>359</v>
      </c>
      <c r="E2" s="2" t="s">
        <v>225</v>
      </c>
    </row>
    <row r="3" spans="1:8" ht="12.5">
      <c r="A3" s="2">
        <v>1.37</v>
      </c>
      <c r="B3" s="2">
        <v>0.12</v>
      </c>
      <c r="C3" s="2">
        <v>1</v>
      </c>
      <c r="D3" s="2" t="s">
        <v>359</v>
      </c>
      <c r="E3" s="2" t="s">
        <v>225</v>
      </c>
    </row>
    <row r="4" spans="1:8" ht="12.5">
      <c r="A4" s="2">
        <v>1.41</v>
      </c>
      <c r="B4" s="2">
        <v>0.12</v>
      </c>
      <c r="C4" s="2">
        <v>1</v>
      </c>
      <c r="D4" s="2" t="s">
        <v>359</v>
      </c>
      <c r="E4" s="2" t="s">
        <v>225</v>
      </c>
    </row>
    <row r="5" spans="1:8" ht="12.5">
      <c r="A5" s="2">
        <v>0.74</v>
      </c>
      <c r="B5" s="2">
        <v>0.12</v>
      </c>
      <c r="C5" s="2">
        <v>1</v>
      </c>
      <c r="D5" s="2" t="s">
        <v>359</v>
      </c>
      <c r="E5" s="2" t="s">
        <v>225</v>
      </c>
    </row>
    <row r="6" spans="1:8" ht="12.5">
      <c r="A6" s="2">
        <v>0.85</v>
      </c>
      <c r="B6" s="2">
        <v>0.12</v>
      </c>
      <c r="C6" s="2">
        <v>1</v>
      </c>
      <c r="D6" s="2" t="s">
        <v>359</v>
      </c>
      <c r="E6" s="2" t="s">
        <v>225</v>
      </c>
    </row>
    <row r="7" spans="1:8" ht="12.5">
      <c r="A7" s="2">
        <v>0.74</v>
      </c>
      <c r="B7" s="2">
        <v>0.12</v>
      </c>
      <c r="C7" s="2">
        <v>1</v>
      </c>
      <c r="D7" s="2" t="s">
        <v>359</v>
      </c>
      <c r="E7" s="2" t="s">
        <v>225</v>
      </c>
    </row>
    <row r="8" spans="1:8" ht="12.5">
      <c r="A8" s="2">
        <v>0.86</v>
      </c>
      <c r="B8" s="2">
        <v>0.12</v>
      </c>
      <c r="C8" s="2">
        <v>1</v>
      </c>
      <c r="D8" s="2" t="s">
        <v>359</v>
      </c>
      <c r="E8" s="2" t="s">
        <v>225</v>
      </c>
    </row>
    <row r="9" spans="1:8" ht="12.5">
      <c r="A9" s="2">
        <v>0.99</v>
      </c>
      <c r="B9" s="2">
        <v>0.12</v>
      </c>
      <c r="C9" s="2">
        <v>1</v>
      </c>
      <c r="D9" s="2" t="s">
        <v>359</v>
      </c>
      <c r="E9" s="2" t="s">
        <v>225</v>
      </c>
    </row>
    <row r="10" spans="1:8" ht="12.5">
      <c r="A10" s="2">
        <v>0.71</v>
      </c>
      <c r="B10" s="2">
        <v>0.12</v>
      </c>
      <c r="C10" s="2">
        <v>1</v>
      </c>
      <c r="D10" s="2" t="s">
        <v>359</v>
      </c>
      <c r="E10" s="2" t="s">
        <v>225</v>
      </c>
    </row>
    <row r="11" spans="1:8" ht="13" thickBot="1">
      <c r="A11" s="2">
        <v>0.6</v>
      </c>
      <c r="B11" s="2">
        <v>0.12</v>
      </c>
      <c r="C11" s="2">
        <v>1</v>
      </c>
      <c r="D11" s="2" t="s">
        <v>359</v>
      </c>
      <c r="E11" s="2" t="s">
        <v>225</v>
      </c>
    </row>
    <row r="12" spans="1:8" ht="15.75" customHeight="1" thickBot="1">
      <c r="A12" s="65">
        <v>0.83</v>
      </c>
      <c r="B12" s="65">
        <v>0.2</v>
      </c>
      <c r="C12" s="65">
        <v>2</v>
      </c>
      <c r="D12" s="66" t="s">
        <v>913</v>
      </c>
      <c r="E12" s="66" t="s">
        <v>914</v>
      </c>
      <c r="F12" s="66" t="s">
        <v>915</v>
      </c>
      <c r="G12" s="65">
        <v>0.2</v>
      </c>
      <c r="H12" s="65">
        <v>-80.7</v>
      </c>
    </row>
    <row r="13" spans="1:8" ht="15.75" customHeight="1" thickBot="1">
      <c r="A13" s="65">
        <v>0.82</v>
      </c>
      <c r="B13" s="65">
        <v>0.2</v>
      </c>
      <c r="C13" s="65">
        <v>2</v>
      </c>
      <c r="D13" s="66" t="s">
        <v>913</v>
      </c>
      <c r="E13" s="66" t="s">
        <v>914</v>
      </c>
      <c r="F13" s="66" t="s">
        <v>915</v>
      </c>
      <c r="G13" s="65">
        <v>1.8</v>
      </c>
      <c r="H13" s="65">
        <v>-82.6</v>
      </c>
    </row>
    <row r="14" spans="1:8" ht="15.75" customHeight="1" thickBot="1">
      <c r="A14" s="65">
        <v>0.75</v>
      </c>
      <c r="B14" s="65">
        <v>0.12</v>
      </c>
      <c r="C14" s="65">
        <v>2</v>
      </c>
      <c r="D14" s="66" t="s">
        <v>913</v>
      </c>
      <c r="E14" s="66" t="s">
        <v>914</v>
      </c>
      <c r="F14" s="66" t="s">
        <v>915</v>
      </c>
      <c r="G14" s="65">
        <v>3.9</v>
      </c>
      <c r="H14" s="65">
        <v>-81.3</v>
      </c>
    </row>
    <row r="15" spans="1:8" ht="15.75" customHeight="1" thickBot="1">
      <c r="A15" s="65">
        <v>0.66</v>
      </c>
      <c r="B15" s="65">
        <v>0.12</v>
      </c>
      <c r="C15" s="65">
        <v>2</v>
      </c>
      <c r="D15" s="66" t="s">
        <v>913</v>
      </c>
      <c r="E15" s="66" t="s">
        <v>914</v>
      </c>
      <c r="F15" s="66" t="s">
        <v>915</v>
      </c>
      <c r="G15" s="65">
        <v>8</v>
      </c>
      <c r="H15" s="65">
        <v>-80.3</v>
      </c>
    </row>
    <row r="16" spans="1:8" ht="15.75" customHeight="1" thickBot="1">
      <c r="A16" s="65">
        <v>0.69</v>
      </c>
      <c r="B16" s="65">
        <v>0.13</v>
      </c>
      <c r="C16" s="65">
        <v>2</v>
      </c>
      <c r="D16" s="66" t="s">
        <v>913</v>
      </c>
      <c r="E16" s="66" t="s">
        <v>914</v>
      </c>
      <c r="F16" s="66" t="s">
        <v>915</v>
      </c>
      <c r="G16" s="65">
        <v>9.3000000000000007</v>
      </c>
      <c r="H16" s="65">
        <v>-79.599999999999994</v>
      </c>
    </row>
    <row r="17" spans="1:8" ht="15.75" customHeight="1" thickBot="1">
      <c r="A17" s="65">
        <v>0.66</v>
      </c>
      <c r="B17" s="65">
        <v>0.11</v>
      </c>
      <c r="C17" s="65">
        <v>2</v>
      </c>
      <c r="D17" s="66" t="s">
        <v>913</v>
      </c>
      <c r="E17" s="66" t="s">
        <v>914</v>
      </c>
      <c r="F17" s="66" t="s">
        <v>915</v>
      </c>
      <c r="G17" s="65">
        <v>11</v>
      </c>
      <c r="H17" s="65">
        <v>-78.2</v>
      </c>
    </row>
    <row r="18" spans="1:8" ht="15.75" customHeight="1" thickBot="1">
      <c r="A18" s="65">
        <v>0.59</v>
      </c>
      <c r="B18" s="65">
        <v>0.17</v>
      </c>
      <c r="C18" s="65">
        <v>2</v>
      </c>
      <c r="D18" s="66" t="s">
        <v>913</v>
      </c>
      <c r="E18" s="66" t="s">
        <v>914</v>
      </c>
      <c r="F18" s="66" t="s">
        <v>915</v>
      </c>
      <c r="G18" s="65">
        <v>11</v>
      </c>
      <c r="H18" s="65">
        <v>-78.2</v>
      </c>
    </row>
    <row r="19" spans="1:8" ht="15.75" customHeight="1" thickBot="1">
      <c r="A19" s="65">
        <v>0.59</v>
      </c>
      <c r="B19" s="65">
        <v>0.12</v>
      </c>
      <c r="C19" s="65">
        <v>2</v>
      </c>
      <c r="D19" s="66" t="s">
        <v>913</v>
      </c>
      <c r="E19" s="66" t="s">
        <v>914</v>
      </c>
      <c r="F19" s="66" t="s">
        <v>915</v>
      </c>
      <c r="G19" s="65">
        <v>12.1</v>
      </c>
      <c r="H19" s="65">
        <v>-77.7</v>
      </c>
    </row>
    <row r="20" spans="1:8" ht="15.75" customHeight="1" thickBot="1">
      <c r="A20" s="65">
        <v>0.67</v>
      </c>
      <c r="B20" s="65">
        <v>0.17</v>
      </c>
      <c r="C20" s="65">
        <v>2</v>
      </c>
      <c r="D20" s="66" t="s">
        <v>913</v>
      </c>
      <c r="E20" s="66" t="s">
        <v>914</v>
      </c>
      <c r="F20" s="66" t="s">
        <v>915</v>
      </c>
      <c r="G20" s="65">
        <v>12.4</v>
      </c>
      <c r="H20" s="65">
        <v>-77.400000000000006</v>
      </c>
    </row>
    <row r="21" spans="1:8" ht="15.75" customHeight="1" thickBot="1">
      <c r="A21" s="65">
        <v>0.68</v>
      </c>
      <c r="B21" s="65">
        <v>0.13</v>
      </c>
      <c r="C21" s="65">
        <v>2</v>
      </c>
      <c r="D21" s="66" t="s">
        <v>913</v>
      </c>
      <c r="E21" s="66" t="s">
        <v>914</v>
      </c>
      <c r="F21" s="66" t="s">
        <v>915</v>
      </c>
      <c r="G21" s="65">
        <v>15.2</v>
      </c>
      <c r="H21" s="65">
        <v>-75.599999999999994</v>
      </c>
    </row>
    <row r="22" spans="1:8" ht="15.75" customHeight="1" thickBot="1">
      <c r="A22" s="65">
        <v>1.63</v>
      </c>
      <c r="B22" s="65">
        <v>0.13</v>
      </c>
      <c r="C22" s="65">
        <v>2</v>
      </c>
      <c r="D22" s="66" t="s">
        <v>913</v>
      </c>
      <c r="E22" s="66" t="s">
        <v>914</v>
      </c>
      <c r="F22" s="66" t="s">
        <v>916</v>
      </c>
      <c r="G22" s="65">
        <v>0.2</v>
      </c>
      <c r="H22" s="65">
        <v>-80.7</v>
      </c>
    </row>
    <row r="23" spans="1:8" ht="15.75" customHeight="1" thickBot="1">
      <c r="A23" s="65">
        <v>1.67</v>
      </c>
      <c r="B23" s="65">
        <v>0.09</v>
      </c>
      <c r="C23" s="65">
        <v>2</v>
      </c>
      <c r="D23" s="66" t="s">
        <v>913</v>
      </c>
      <c r="E23" s="66" t="s">
        <v>914</v>
      </c>
      <c r="F23" s="66" t="s">
        <v>916</v>
      </c>
      <c r="G23" s="65">
        <v>1.8</v>
      </c>
      <c r="H23" s="65">
        <v>-82.6</v>
      </c>
    </row>
    <row r="24" spans="1:8" ht="15.75" customHeight="1" thickBot="1">
      <c r="A24" s="65">
        <v>1.55</v>
      </c>
      <c r="B24" s="65">
        <v>0.1</v>
      </c>
      <c r="C24" s="65">
        <v>2</v>
      </c>
      <c r="D24" s="66" t="s">
        <v>913</v>
      </c>
      <c r="E24" s="66" t="s">
        <v>914</v>
      </c>
      <c r="F24" s="66" t="s">
        <v>916</v>
      </c>
      <c r="G24" s="65">
        <v>3.9</v>
      </c>
      <c r="H24" s="65">
        <v>-81.3</v>
      </c>
    </row>
    <row r="25" spans="1:8" ht="15.75" customHeight="1" thickBot="1">
      <c r="A25" s="65">
        <v>1.42</v>
      </c>
      <c r="B25" s="65">
        <v>0.13</v>
      </c>
      <c r="C25" s="65">
        <v>2</v>
      </c>
      <c r="D25" s="66" t="s">
        <v>913</v>
      </c>
      <c r="E25" s="66" t="s">
        <v>914</v>
      </c>
      <c r="F25" s="66" t="s">
        <v>916</v>
      </c>
      <c r="G25" s="65">
        <v>5.5</v>
      </c>
      <c r="H25" s="65">
        <v>-81.5</v>
      </c>
    </row>
    <row r="26" spans="1:8" ht="15.75" customHeight="1" thickBot="1">
      <c r="A26" s="65">
        <v>1.45</v>
      </c>
      <c r="B26" s="65">
        <v>0.09</v>
      </c>
      <c r="C26" s="65">
        <v>2</v>
      </c>
      <c r="D26" s="66" t="s">
        <v>913</v>
      </c>
      <c r="E26" s="66" t="s">
        <v>914</v>
      </c>
      <c r="F26" s="66" t="s">
        <v>916</v>
      </c>
      <c r="G26" s="65">
        <v>8</v>
      </c>
      <c r="H26" s="65">
        <v>-80.3</v>
      </c>
    </row>
    <row r="27" spans="1:8" ht="15.75" customHeight="1" thickBot="1">
      <c r="A27" s="65">
        <v>1.57</v>
      </c>
      <c r="B27" s="65">
        <v>0.24</v>
      </c>
      <c r="C27" s="65">
        <v>2</v>
      </c>
      <c r="D27" s="66" t="s">
        <v>913</v>
      </c>
      <c r="E27" s="66" t="s">
        <v>914</v>
      </c>
      <c r="F27" s="66" t="s">
        <v>916</v>
      </c>
      <c r="G27" s="65">
        <v>9.3000000000000007</v>
      </c>
      <c r="H27" s="65">
        <v>-79.599999999999994</v>
      </c>
    </row>
    <row r="28" spans="1:8" ht="15.75" customHeight="1" thickBot="1">
      <c r="A28" s="65">
        <v>1.59</v>
      </c>
      <c r="B28" s="65">
        <v>0.14000000000000001</v>
      </c>
      <c r="C28" s="65">
        <v>2</v>
      </c>
      <c r="D28" s="66" t="s">
        <v>913</v>
      </c>
      <c r="E28" s="66" t="s">
        <v>914</v>
      </c>
      <c r="F28" s="66" t="s">
        <v>916</v>
      </c>
      <c r="G28" s="65">
        <v>11</v>
      </c>
      <c r="H28" s="65">
        <v>-78.2</v>
      </c>
    </row>
    <row r="29" spans="1:8" ht="15.75" customHeight="1" thickBot="1">
      <c r="A29" s="65">
        <v>1.64</v>
      </c>
      <c r="B29" s="65">
        <v>0.12</v>
      </c>
      <c r="C29" s="65">
        <v>2</v>
      </c>
      <c r="D29" s="66" t="s">
        <v>913</v>
      </c>
      <c r="E29" s="66" t="s">
        <v>914</v>
      </c>
      <c r="F29" s="66" t="s">
        <v>916</v>
      </c>
      <c r="G29" s="65">
        <v>11</v>
      </c>
      <c r="H29" s="65">
        <v>-78.2</v>
      </c>
    </row>
    <row r="30" spans="1:8" ht="15.75" customHeight="1" thickBot="1">
      <c r="A30" s="65">
        <v>1.72</v>
      </c>
      <c r="B30" s="65">
        <v>0.16</v>
      </c>
      <c r="C30" s="65">
        <v>2</v>
      </c>
      <c r="D30" s="66" t="s">
        <v>913</v>
      </c>
      <c r="E30" s="66" t="s">
        <v>914</v>
      </c>
      <c r="F30" s="66" t="s">
        <v>916</v>
      </c>
      <c r="G30" s="65">
        <v>12.1</v>
      </c>
      <c r="H30" s="65">
        <v>-77.7</v>
      </c>
    </row>
    <row r="31" spans="1:8" ht="15.75" customHeight="1" thickBot="1">
      <c r="A31" s="65">
        <v>1.75</v>
      </c>
      <c r="B31" s="65">
        <v>0.17</v>
      </c>
      <c r="C31" s="65">
        <v>2</v>
      </c>
      <c r="D31" s="66" t="s">
        <v>913</v>
      </c>
      <c r="E31" s="66" t="s">
        <v>914</v>
      </c>
      <c r="F31" s="66" t="s">
        <v>916</v>
      </c>
      <c r="G31" s="65">
        <v>12.4</v>
      </c>
      <c r="H31" s="65">
        <v>-77.400000000000006</v>
      </c>
    </row>
    <row r="32" spans="1:8" ht="15.75" customHeight="1" thickBot="1">
      <c r="A32" s="65">
        <v>1.67</v>
      </c>
      <c r="B32" s="65">
        <v>0.11</v>
      </c>
      <c r="C32" s="65">
        <v>2</v>
      </c>
      <c r="D32" s="66" t="s">
        <v>913</v>
      </c>
      <c r="E32" s="66" t="s">
        <v>914</v>
      </c>
      <c r="F32" s="66" t="s">
        <v>916</v>
      </c>
      <c r="G32" s="65">
        <v>15.2</v>
      </c>
      <c r="H32" s="65">
        <v>-75.599999999999994</v>
      </c>
    </row>
    <row r="33" spans="1:8" ht="15.75" customHeight="1" thickBot="1">
      <c r="A33" s="65">
        <v>1.22</v>
      </c>
      <c r="B33" s="65">
        <v>0.12</v>
      </c>
      <c r="C33" s="65">
        <v>2</v>
      </c>
      <c r="D33" s="66" t="s">
        <v>913</v>
      </c>
      <c r="E33" s="66" t="s">
        <v>914</v>
      </c>
      <c r="F33" s="66" t="s">
        <v>917</v>
      </c>
      <c r="G33" s="65">
        <v>0.2</v>
      </c>
      <c r="H33" s="65">
        <v>-80.7</v>
      </c>
    </row>
    <row r="34" spans="1:8" ht="15.75" customHeight="1" thickBot="1">
      <c r="A34" s="65">
        <v>1.41</v>
      </c>
      <c r="B34" s="65">
        <v>0.19</v>
      </c>
      <c r="C34" s="65">
        <v>2</v>
      </c>
      <c r="D34" s="66" t="s">
        <v>913</v>
      </c>
      <c r="E34" s="66" t="s">
        <v>914</v>
      </c>
      <c r="F34" s="66" t="s">
        <v>917</v>
      </c>
      <c r="G34" s="65">
        <v>1.8</v>
      </c>
      <c r="H34" s="65">
        <v>-82.6</v>
      </c>
    </row>
    <row r="35" spans="1:8" ht="15.75" customHeight="1" thickBot="1">
      <c r="A35" s="65">
        <v>1.23</v>
      </c>
      <c r="B35" s="65">
        <v>0.13</v>
      </c>
      <c r="C35" s="65">
        <v>2</v>
      </c>
      <c r="D35" s="66" t="s">
        <v>913</v>
      </c>
      <c r="E35" s="66" t="s">
        <v>914</v>
      </c>
      <c r="F35" s="66" t="s">
        <v>917</v>
      </c>
      <c r="G35" s="65">
        <v>3.9</v>
      </c>
      <c r="H35" s="65">
        <v>-81.3</v>
      </c>
    </row>
    <row r="36" spans="1:8" ht="15.75" customHeight="1" thickBot="1">
      <c r="A36" s="65">
        <v>0.96</v>
      </c>
      <c r="B36" s="65">
        <v>0.18</v>
      </c>
      <c r="C36" s="65">
        <v>2</v>
      </c>
      <c r="D36" s="66" t="s">
        <v>913</v>
      </c>
      <c r="E36" s="66" t="s">
        <v>914</v>
      </c>
      <c r="F36" s="66" t="s">
        <v>917</v>
      </c>
      <c r="G36" s="65">
        <v>5.5</v>
      </c>
      <c r="H36" s="65">
        <v>-81.5</v>
      </c>
    </row>
    <row r="37" spans="1:8" ht="15.75" customHeight="1" thickBot="1">
      <c r="A37" s="65">
        <v>1.03</v>
      </c>
      <c r="B37" s="65">
        <v>0.12</v>
      </c>
      <c r="C37" s="65">
        <v>2</v>
      </c>
      <c r="D37" s="66" t="s">
        <v>913</v>
      </c>
      <c r="E37" s="66" t="s">
        <v>914</v>
      </c>
      <c r="F37" s="66" t="s">
        <v>917</v>
      </c>
      <c r="G37" s="65">
        <v>8</v>
      </c>
      <c r="H37" s="65">
        <v>-80.3</v>
      </c>
    </row>
    <row r="38" spans="1:8" ht="15.75" customHeight="1" thickBot="1">
      <c r="A38" s="65">
        <v>1.2</v>
      </c>
      <c r="B38" s="65">
        <v>0.13</v>
      </c>
      <c r="C38" s="65">
        <v>2</v>
      </c>
      <c r="D38" s="66" t="s">
        <v>913</v>
      </c>
      <c r="E38" s="66" t="s">
        <v>914</v>
      </c>
      <c r="F38" s="66" t="s">
        <v>917</v>
      </c>
      <c r="G38" s="65">
        <v>9.3000000000000007</v>
      </c>
      <c r="H38" s="65">
        <v>-79.599999999999994</v>
      </c>
    </row>
    <row r="39" spans="1:8" ht="15.75" customHeight="1" thickBot="1">
      <c r="A39" s="65">
        <v>1.31</v>
      </c>
      <c r="B39" s="65">
        <v>0.22</v>
      </c>
      <c r="C39" s="65">
        <v>2</v>
      </c>
      <c r="D39" s="66" t="s">
        <v>913</v>
      </c>
      <c r="E39" s="66" t="s">
        <v>914</v>
      </c>
      <c r="F39" s="66" t="s">
        <v>917</v>
      </c>
      <c r="G39" s="65">
        <v>11</v>
      </c>
      <c r="H39" s="65">
        <v>-78.2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73"/>
  <sheetViews>
    <sheetView topLeftCell="A26" workbookViewId="0"/>
  </sheetViews>
  <sheetFormatPr defaultColWidth="14.36328125" defaultRowHeight="15.75" customHeight="1"/>
  <cols>
    <col min="1" max="1" width="6.08984375" customWidth="1"/>
    <col min="2" max="2" width="6.54296875" customWidth="1"/>
    <col min="3" max="3" width="9.7265625" customWidth="1"/>
    <col min="4" max="4" width="21.08984375" customWidth="1"/>
    <col min="5" max="5" width="1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8" ht="12.5">
      <c r="A2" s="2">
        <v>-2.4</v>
      </c>
      <c r="B2" s="2">
        <v>0.2</v>
      </c>
      <c r="C2" s="2" t="s">
        <v>360</v>
      </c>
      <c r="D2" s="2" t="s">
        <v>361</v>
      </c>
      <c r="E2" s="2" t="s">
        <v>362</v>
      </c>
      <c r="H2" s="2">
        <f>AVERAGE(A:A)</f>
        <v>-1.9545736111111114</v>
      </c>
    </row>
    <row r="3" spans="1:8" ht="12.5">
      <c r="A3" s="2">
        <v>-2.2999999999999998</v>
      </c>
      <c r="B3" s="2">
        <v>0.2</v>
      </c>
      <c r="C3" s="2" t="s">
        <v>360</v>
      </c>
      <c r="D3" s="2" t="s">
        <v>361</v>
      </c>
      <c r="E3" s="2" t="s">
        <v>362</v>
      </c>
      <c r="H3" s="2">
        <f>MEDIAN(A:A)</f>
        <v>-2.1349999999999998</v>
      </c>
    </row>
    <row r="4" spans="1:8" ht="12.5">
      <c r="A4" s="2">
        <v>-1.2</v>
      </c>
      <c r="B4" s="2">
        <v>0.2</v>
      </c>
      <c r="C4" s="2" t="s">
        <v>360</v>
      </c>
      <c r="D4" s="2" t="s">
        <v>361</v>
      </c>
      <c r="E4" s="2" t="s">
        <v>363</v>
      </c>
    </row>
    <row r="5" spans="1:8" ht="12.5">
      <c r="A5" s="2">
        <v>-3.7</v>
      </c>
      <c r="B5" s="2">
        <v>0.2</v>
      </c>
      <c r="C5" s="2" t="s">
        <v>360</v>
      </c>
      <c r="D5" s="2" t="s">
        <v>361</v>
      </c>
      <c r="E5" s="2" t="s">
        <v>363</v>
      </c>
    </row>
    <row r="6" spans="1:8" ht="12.5">
      <c r="A6" s="2">
        <v>-3</v>
      </c>
      <c r="B6" s="2">
        <v>0.3</v>
      </c>
      <c r="C6" s="2" t="s">
        <v>360</v>
      </c>
      <c r="D6" s="2" t="s">
        <v>361</v>
      </c>
      <c r="E6" s="2" t="s">
        <v>364</v>
      </c>
    </row>
    <row r="7" spans="1:8" ht="12.5">
      <c r="A7" s="2">
        <v>-2.9</v>
      </c>
      <c r="B7" s="2">
        <v>0.2</v>
      </c>
      <c r="C7" s="2" t="s">
        <v>360</v>
      </c>
      <c r="D7" s="2" t="s">
        <v>361</v>
      </c>
      <c r="E7" s="2" t="s">
        <v>364</v>
      </c>
    </row>
    <row r="8" spans="1:8" ht="12.5">
      <c r="A8" s="2">
        <v>-2.1</v>
      </c>
      <c r="B8" s="2" t="s">
        <v>365</v>
      </c>
      <c r="C8" s="2" t="s">
        <v>365</v>
      </c>
      <c r="D8" s="2" t="s">
        <v>366</v>
      </c>
      <c r="E8" s="2" t="s">
        <v>362</v>
      </c>
    </row>
    <row r="9" spans="1:8" ht="12.5">
      <c r="A9" s="2">
        <v>-2</v>
      </c>
      <c r="B9" s="2" t="s">
        <v>365</v>
      </c>
      <c r="C9" s="2" t="s">
        <v>365</v>
      </c>
      <c r="D9" s="2" t="s">
        <v>366</v>
      </c>
      <c r="E9" s="2" t="s">
        <v>362</v>
      </c>
    </row>
    <row r="10" spans="1:8" ht="12.5">
      <c r="A10" s="2">
        <v>-0.9</v>
      </c>
      <c r="B10" s="2" t="s">
        <v>365</v>
      </c>
      <c r="C10" s="2" t="s">
        <v>365</v>
      </c>
      <c r="D10" s="2" t="s">
        <v>366</v>
      </c>
      <c r="E10" s="2" t="s">
        <v>363</v>
      </c>
    </row>
    <row r="11" spans="1:8" ht="12.5">
      <c r="A11" s="2">
        <v>-3.4</v>
      </c>
      <c r="B11" s="2" t="s">
        <v>365</v>
      </c>
      <c r="C11" s="2" t="s">
        <v>365</v>
      </c>
      <c r="D11" s="2" t="s">
        <v>366</v>
      </c>
      <c r="E11" s="2" t="s">
        <v>363</v>
      </c>
    </row>
    <row r="12" spans="1:8" ht="12.5">
      <c r="A12" s="2">
        <v>-1.84</v>
      </c>
      <c r="B12" s="2">
        <v>0.15</v>
      </c>
      <c r="C12" s="2">
        <v>2</v>
      </c>
      <c r="D12" s="2" t="s">
        <v>261</v>
      </c>
      <c r="E12" s="2" t="s">
        <v>25</v>
      </c>
    </row>
    <row r="13" spans="1:8" ht="12.5">
      <c r="A13" s="2">
        <v>-0.87</v>
      </c>
      <c r="B13" s="2">
        <v>0.15</v>
      </c>
      <c r="C13" s="2">
        <v>2</v>
      </c>
      <c r="D13" s="2" t="s">
        <v>261</v>
      </c>
      <c r="E13" s="2" t="s">
        <v>25</v>
      </c>
    </row>
    <row r="14" spans="1:8" ht="12.5">
      <c r="A14" s="2">
        <v>2.2799999999999998</v>
      </c>
      <c r="B14" s="2">
        <v>0.15</v>
      </c>
      <c r="C14" s="2">
        <v>2</v>
      </c>
      <c r="D14" s="2" t="s">
        <v>261</v>
      </c>
      <c r="E14" s="2" t="s">
        <v>25</v>
      </c>
    </row>
    <row r="15" spans="1:8" ht="12.5">
      <c r="A15" s="2">
        <v>-2.12</v>
      </c>
      <c r="B15" s="2">
        <v>0.15</v>
      </c>
      <c r="C15" s="2">
        <v>2</v>
      </c>
      <c r="D15" s="2" t="s">
        <v>261</v>
      </c>
      <c r="E15" s="2" t="s">
        <v>25</v>
      </c>
    </row>
    <row r="16" spans="1:8" ht="12.5">
      <c r="A16" s="2">
        <v>-1.19</v>
      </c>
      <c r="B16" s="2">
        <v>0.15</v>
      </c>
      <c r="C16" s="2">
        <v>2</v>
      </c>
      <c r="D16" s="2" t="s">
        <v>261</v>
      </c>
      <c r="E16" s="2" t="s">
        <v>25</v>
      </c>
    </row>
    <row r="17" spans="1:5" ht="12.5">
      <c r="A17" s="2">
        <v>-1.33</v>
      </c>
      <c r="B17" s="2">
        <v>0.15</v>
      </c>
      <c r="C17" s="2">
        <v>2</v>
      </c>
      <c r="D17" s="2" t="s">
        <v>261</v>
      </c>
      <c r="E17" s="2" t="s">
        <v>25</v>
      </c>
    </row>
    <row r="18" spans="1:5" ht="12.5">
      <c r="A18" s="2">
        <v>-1.52</v>
      </c>
      <c r="B18" s="2">
        <v>0.15</v>
      </c>
      <c r="C18" s="2">
        <v>2</v>
      </c>
      <c r="D18" s="2" t="s">
        <v>261</v>
      </c>
      <c r="E18" s="2" t="s">
        <v>25</v>
      </c>
    </row>
    <row r="19" spans="1:5" ht="12.5">
      <c r="A19" s="2">
        <v>0.48</v>
      </c>
      <c r="B19" s="2">
        <v>0.15</v>
      </c>
      <c r="C19" s="2">
        <v>2</v>
      </c>
      <c r="D19" s="2" t="s">
        <v>261</v>
      </c>
      <c r="E19" s="2" t="s">
        <v>362</v>
      </c>
    </row>
    <row r="20" spans="1:5" ht="12.5">
      <c r="A20" s="2">
        <v>-3.6</v>
      </c>
      <c r="B20" s="2">
        <v>0.15</v>
      </c>
      <c r="C20" s="2">
        <v>2</v>
      </c>
      <c r="D20" s="2" t="s">
        <v>261</v>
      </c>
      <c r="E20" s="2" t="s">
        <v>367</v>
      </c>
    </row>
    <row r="21" spans="1:5" ht="12.5">
      <c r="A21" s="2">
        <v>-4.07</v>
      </c>
      <c r="B21" s="2">
        <v>0.15</v>
      </c>
      <c r="C21" s="2">
        <v>2</v>
      </c>
      <c r="D21" s="2" t="s">
        <v>261</v>
      </c>
      <c r="E21" s="2" t="s">
        <v>367</v>
      </c>
    </row>
    <row r="22" spans="1:5" ht="12.5">
      <c r="A22" s="2">
        <v>-4.2699999999999996</v>
      </c>
      <c r="B22" s="2">
        <v>0.15</v>
      </c>
      <c r="C22" s="2">
        <v>2</v>
      </c>
      <c r="D22" s="2" t="s">
        <v>261</v>
      </c>
      <c r="E22" s="2" t="s">
        <v>367</v>
      </c>
    </row>
    <row r="23" spans="1:5" ht="12.5">
      <c r="A23" s="2">
        <v>-2.92</v>
      </c>
      <c r="B23" s="2">
        <v>0.15</v>
      </c>
      <c r="C23" s="2">
        <v>2</v>
      </c>
      <c r="D23" s="2" t="s">
        <v>261</v>
      </c>
      <c r="E23" s="2" t="s">
        <v>367</v>
      </c>
    </row>
    <row r="24" spans="1:5" ht="12.5">
      <c r="A24" s="2">
        <v>-3.06</v>
      </c>
      <c r="B24" s="2">
        <v>0.15</v>
      </c>
      <c r="C24" s="2">
        <v>2</v>
      </c>
      <c r="D24" s="2" t="s">
        <v>261</v>
      </c>
      <c r="E24" s="2" t="s">
        <v>367</v>
      </c>
    </row>
    <row r="25" spans="1:5" ht="12.5">
      <c r="A25" s="2">
        <v>-4.1100000000000003</v>
      </c>
      <c r="B25" s="2">
        <v>0.15</v>
      </c>
      <c r="C25" s="2">
        <v>2</v>
      </c>
      <c r="D25" s="2" t="s">
        <v>261</v>
      </c>
      <c r="E25" s="2" t="s">
        <v>367</v>
      </c>
    </row>
    <row r="26" spans="1:5" ht="12.5">
      <c r="A26" s="2">
        <v>-5.72</v>
      </c>
      <c r="B26" s="2">
        <v>0.15</v>
      </c>
      <c r="C26" s="2">
        <v>2</v>
      </c>
      <c r="D26" s="2" t="s">
        <v>261</v>
      </c>
      <c r="E26" s="2" t="s">
        <v>367</v>
      </c>
    </row>
    <row r="27" spans="1:5" ht="12.5">
      <c r="A27" s="2">
        <v>-4.1900000000000004</v>
      </c>
      <c r="B27" s="2">
        <v>0.15</v>
      </c>
      <c r="C27" s="2">
        <v>2</v>
      </c>
      <c r="D27" s="2" t="s">
        <v>261</v>
      </c>
      <c r="E27" s="2" t="s">
        <v>367</v>
      </c>
    </row>
    <row r="28" spans="1:5" ht="12.5">
      <c r="A28" s="2">
        <v>-3.74</v>
      </c>
      <c r="B28" s="2">
        <v>0.15</v>
      </c>
      <c r="C28" s="2">
        <v>2</v>
      </c>
      <c r="D28" s="2" t="s">
        <v>261</v>
      </c>
      <c r="E28" s="2" t="s">
        <v>367</v>
      </c>
    </row>
    <row r="29" spans="1:5" ht="12.5">
      <c r="A29" s="2">
        <v>-3.39</v>
      </c>
      <c r="B29" s="2">
        <v>0.15</v>
      </c>
      <c r="C29" s="2">
        <v>2</v>
      </c>
      <c r="D29" s="2" t="s">
        <v>261</v>
      </c>
      <c r="E29" s="2" t="s">
        <v>368</v>
      </c>
    </row>
    <row r="30" spans="1:5" ht="12.5">
      <c r="A30" s="2">
        <v>-2.59</v>
      </c>
      <c r="B30" s="2">
        <v>0.15</v>
      </c>
      <c r="C30" s="2">
        <v>2</v>
      </c>
      <c r="D30" s="2" t="s">
        <v>261</v>
      </c>
      <c r="E30" s="2" t="s">
        <v>369</v>
      </c>
    </row>
    <row r="31" spans="1:5" ht="12.5">
      <c r="A31" s="2">
        <v>-2.48</v>
      </c>
      <c r="B31" s="2">
        <v>0.15</v>
      </c>
      <c r="C31" s="2">
        <v>2</v>
      </c>
      <c r="D31" s="2" t="s">
        <v>261</v>
      </c>
      <c r="E31" s="2" t="s">
        <v>369</v>
      </c>
    </row>
    <row r="32" spans="1:5" ht="12.5">
      <c r="A32" s="2">
        <v>-2.66</v>
      </c>
      <c r="B32" s="2">
        <v>0.15</v>
      </c>
      <c r="C32" s="2">
        <v>2</v>
      </c>
      <c r="D32" s="2" t="s">
        <v>261</v>
      </c>
      <c r="E32" s="2" t="s">
        <v>370</v>
      </c>
    </row>
    <row r="33" spans="1:5" ht="12.5">
      <c r="A33" s="2">
        <v>-2.5299999999999998</v>
      </c>
      <c r="B33" s="2">
        <v>0.15</v>
      </c>
      <c r="C33" s="2">
        <v>2</v>
      </c>
      <c r="D33" s="2" t="s">
        <v>261</v>
      </c>
      <c r="E33" s="2" t="s">
        <v>370</v>
      </c>
    </row>
    <row r="34" spans="1:5" ht="12.5">
      <c r="A34" s="2">
        <v>-1.27</v>
      </c>
      <c r="B34" s="2">
        <v>0.15</v>
      </c>
      <c r="C34" s="2">
        <v>2</v>
      </c>
      <c r="D34" s="2" t="s">
        <v>261</v>
      </c>
      <c r="E34" s="2" t="s">
        <v>370</v>
      </c>
    </row>
    <row r="35" spans="1:5" ht="12.5">
      <c r="A35" s="2">
        <v>-1.22</v>
      </c>
      <c r="B35" s="2">
        <v>0.15</v>
      </c>
      <c r="C35" s="2">
        <v>2</v>
      </c>
      <c r="D35" s="2" t="s">
        <v>261</v>
      </c>
      <c r="E35" s="2" t="s">
        <v>370</v>
      </c>
    </row>
    <row r="36" spans="1:5" ht="12.5">
      <c r="A36" s="2">
        <v>-0.99</v>
      </c>
      <c r="B36" s="2">
        <v>0.15</v>
      </c>
      <c r="C36" s="2">
        <v>2</v>
      </c>
      <c r="D36" s="2" t="s">
        <v>261</v>
      </c>
      <c r="E36" s="2" t="s">
        <v>370</v>
      </c>
    </row>
    <row r="37" spans="1:5" ht="12.5">
      <c r="A37" s="2">
        <v>-1.61</v>
      </c>
      <c r="B37" s="2">
        <v>0.15</v>
      </c>
      <c r="C37" s="2">
        <v>2</v>
      </c>
      <c r="D37" s="2" t="s">
        <v>261</v>
      </c>
      <c r="E37" s="2" t="s">
        <v>370</v>
      </c>
    </row>
    <row r="38" spans="1:5" ht="12.5">
      <c r="A38" s="2">
        <v>-1.55</v>
      </c>
      <c r="B38" s="2">
        <v>0.15</v>
      </c>
      <c r="C38" s="2">
        <v>2</v>
      </c>
      <c r="D38" s="2" t="s">
        <v>261</v>
      </c>
      <c r="E38" s="2" t="s">
        <v>370</v>
      </c>
    </row>
    <row r="39" spans="1:5" ht="12.5">
      <c r="A39" s="2">
        <v>-0.93</v>
      </c>
      <c r="B39" s="2">
        <v>0.15</v>
      </c>
      <c r="C39" s="2">
        <v>2</v>
      </c>
      <c r="D39" s="2" t="s">
        <v>261</v>
      </c>
      <c r="E39" s="2" t="s">
        <v>370</v>
      </c>
    </row>
    <row r="40" spans="1:5" ht="12.5">
      <c r="A40" s="2">
        <v>-1.27</v>
      </c>
      <c r="B40" s="2">
        <v>0.15</v>
      </c>
      <c r="C40" s="2">
        <v>2</v>
      </c>
      <c r="D40" s="2" t="s">
        <v>261</v>
      </c>
      <c r="E40" s="2" t="s">
        <v>370</v>
      </c>
    </row>
    <row r="41" spans="1:5" ht="12.5">
      <c r="A41" s="2">
        <v>-3.86</v>
      </c>
      <c r="B41" s="2">
        <v>0.15</v>
      </c>
      <c r="C41" s="2">
        <v>2</v>
      </c>
      <c r="D41" s="2" t="s">
        <v>261</v>
      </c>
      <c r="E41" s="2" t="s">
        <v>370</v>
      </c>
    </row>
    <row r="42" spans="1:5" ht="12.5">
      <c r="A42" s="2">
        <v>0.87</v>
      </c>
      <c r="B42" s="2">
        <v>0.23</v>
      </c>
      <c r="C42" s="2">
        <v>2</v>
      </c>
      <c r="D42" s="2" t="s">
        <v>371</v>
      </c>
      <c r="E42" s="2" t="s">
        <v>372</v>
      </c>
    </row>
    <row r="43" spans="1:5" ht="12.5">
      <c r="A43" s="2">
        <v>0.52</v>
      </c>
      <c r="B43" s="2">
        <v>0.23</v>
      </c>
      <c r="C43" s="2">
        <v>2</v>
      </c>
      <c r="D43" s="2" t="s">
        <v>371</v>
      </c>
      <c r="E43" s="2" t="s">
        <v>372</v>
      </c>
    </row>
    <row r="44" spans="1:5" ht="12.5">
      <c r="A44" s="2">
        <v>0.53</v>
      </c>
      <c r="B44" s="2">
        <v>0.23</v>
      </c>
      <c r="C44" s="2">
        <v>2</v>
      </c>
      <c r="D44" s="2" t="s">
        <v>371</v>
      </c>
      <c r="E44" s="2" t="s">
        <v>372</v>
      </c>
    </row>
    <row r="45" spans="1:5" ht="12.5">
      <c r="A45" s="2">
        <v>0.25</v>
      </c>
      <c r="B45" s="2">
        <v>0.23</v>
      </c>
      <c r="C45" s="2">
        <v>2</v>
      </c>
      <c r="D45" s="2" t="s">
        <v>371</v>
      </c>
      <c r="E45" s="2" t="s">
        <v>372</v>
      </c>
    </row>
    <row r="46" spans="1:5" ht="12.5">
      <c r="A46" s="2">
        <v>6.9999999999999999E-4</v>
      </c>
      <c r="B46" s="2">
        <v>0.23</v>
      </c>
      <c r="C46" s="2">
        <v>2</v>
      </c>
      <c r="D46" s="2" t="s">
        <v>371</v>
      </c>
      <c r="E46" s="2" t="s">
        <v>372</v>
      </c>
    </row>
    <row r="47" spans="1:5" ht="12.5">
      <c r="A47" s="2">
        <v>0.1</v>
      </c>
      <c r="B47" s="2">
        <v>0.23</v>
      </c>
      <c r="C47" s="2">
        <v>2</v>
      </c>
      <c r="D47" s="2" t="s">
        <v>371</v>
      </c>
      <c r="E47" s="2" t="s">
        <v>372</v>
      </c>
    </row>
    <row r="48" spans="1:5" ht="12.5">
      <c r="A48" s="2">
        <v>0.13</v>
      </c>
      <c r="B48" s="2">
        <v>0.23</v>
      </c>
      <c r="C48" s="2">
        <v>2</v>
      </c>
      <c r="D48" s="2" t="s">
        <v>371</v>
      </c>
      <c r="E48" s="2" t="s">
        <v>372</v>
      </c>
    </row>
    <row r="49" spans="1:5" ht="12.5">
      <c r="A49" s="2">
        <v>-0.35</v>
      </c>
      <c r="B49" s="2">
        <v>0.23</v>
      </c>
      <c r="C49" s="2">
        <v>2</v>
      </c>
      <c r="D49" s="2" t="s">
        <v>371</v>
      </c>
      <c r="E49" s="2" t="s">
        <v>372</v>
      </c>
    </row>
    <row r="50" spans="1:5" ht="12.5">
      <c r="A50" s="2">
        <v>-1.28</v>
      </c>
      <c r="B50" s="2">
        <v>0.23</v>
      </c>
      <c r="C50" s="2">
        <v>2</v>
      </c>
      <c r="D50" s="2" t="s">
        <v>371</v>
      </c>
      <c r="E50" s="2" t="s">
        <v>372</v>
      </c>
    </row>
    <row r="51" spans="1:5" ht="12.5">
      <c r="A51" s="2">
        <v>-1.22</v>
      </c>
      <c r="B51" s="2">
        <v>0.23</v>
      </c>
      <c r="C51" s="2">
        <v>2</v>
      </c>
      <c r="D51" s="2" t="s">
        <v>371</v>
      </c>
      <c r="E51" s="2" t="s">
        <v>372</v>
      </c>
    </row>
    <row r="52" spans="1:5" ht="12.5">
      <c r="A52" s="2">
        <v>-1.74</v>
      </c>
      <c r="B52" s="2">
        <v>0.23</v>
      </c>
      <c r="C52" s="2">
        <v>2</v>
      </c>
      <c r="D52" s="2" t="s">
        <v>371</v>
      </c>
      <c r="E52" s="2" t="s">
        <v>372</v>
      </c>
    </row>
    <row r="53" spans="1:5" ht="12.5">
      <c r="A53" s="2">
        <v>-1.56</v>
      </c>
      <c r="B53" s="2">
        <v>0.23</v>
      </c>
      <c r="C53" s="2">
        <v>2</v>
      </c>
      <c r="D53" s="2" t="s">
        <v>371</v>
      </c>
      <c r="E53" s="2" t="s">
        <v>372</v>
      </c>
    </row>
    <row r="54" spans="1:5" ht="12.5">
      <c r="A54" s="2">
        <v>-2.23</v>
      </c>
      <c r="B54" s="2">
        <v>0.23</v>
      </c>
      <c r="C54" s="2">
        <v>2</v>
      </c>
      <c r="D54" s="2" t="s">
        <v>371</v>
      </c>
      <c r="E54" s="2" t="s">
        <v>372</v>
      </c>
    </row>
    <row r="55" spans="1:5" ht="12.5">
      <c r="A55" s="2">
        <v>-2.79</v>
      </c>
      <c r="B55" s="2">
        <v>0.23</v>
      </c>
      <c r="C55" s="2">
        <v>2</v>
      </c>
      <c r="D55" s="2" t="s">
        <v>371</v>
      </c>
      <c r="E55" s="2" t="s">
        <v>372</v>
      </c>
    </row>
    <row r="56" spans="1:5" ht="12.5">
      <c r="A56" s="2">
        <v>-3.13</v>
      </c>
      <c r="B56" s="2">
        <v>0.23</v>
      </c>
      <c r="C56" s="2">
        <v>2</v>
      </c>
      <c r="D56" s="2" t="s">
        <v>371</v>
      </c>
      <c r="E56" s="2" t="s">
        <v>372</v>
      </c>
    </row>
    <row r="57" spans="1:5" ht="12.5">
      <c r="A57" s="2">
        <v>-0.6</v>
      </c>
      <c r="B57" s="2">
        <v>0.23</v>
      </c>
      <c r="C57" s="2">
        <v>2</v>
      </c>
      <c r="D57" s="2" t="s">
        <v>371</v>
      </c>
      <c r="E57" s="2" t="s">
        <v>262</v>
      </c>
    </row>
    <row r="58" spans="1:5" ht="12.5">
      <c r="A58" s="2">
        <v>-2.5499999999999998</v>
      </c>
      <c r="B58" s="2">
        <v>0.23</v>
      </c>
      <c r="C58" s="2">
        <v>2</v>
      </c>
      <c r="D58" s="2" t="s">
        <v>371</v>
      </c>
      <c r="E58" s="2" t="s">
        <v>262</v>
      </c>
    </row>
    <row r="59" spans="1:5" ht="12.5">
      <c r="A59" s="2">
        <v>-2.76</v>
      </c>
      <c r="B59" s="2">
        <v>0.23</v>
      </c>
      <c r="C59" s="2">
        <v>2</v>
      </c>
      <c r="D59" s="2" t="s">
        <v>371</v>
      </c>
      <c r="E59" s="2" t="s">
        <v>262</v>
      </c>
    </row>
    <row r="60" spans="1:5" ht="12.5">
      <c r="A60" s="2">
        <v>-3.06</v>
      </c>
      <c r="B60" s="2">
        <v>0.23</v>
      </c>
      <c r="C60" s="2">
        <v>2</v>
      </c>
      <c r="D60" s="2" t="s">
        <v>371</v>
      </c>
      <c r="E60" s="2" t="s">
        <v>262</v>
      </c>
    </row>
    <row r="61" spans="1:5" ht="12.5">
      <c r="A61" s="2">
        <v>-3.42</v>
      </c>
      <c r="B61" s="2">
        <v>0.23</v>
      </c>
      <c r="C61" s="2">
        <v>2</v>
      </c>
      <c r="D61" s="2" t="s">
        <v>371</v>
      </c>
      <c r="E61" s="2" t="s">
        <v>262</v>
      </c>
    </row>
    <row r="62" spans="1:5" ht="12.5">
      <c r="A62" s="2">
        <v>-3.1</v>
      </c>
      <c r="B62" s="2">
        <v>0.23</v>
      </c>
      <c r="C62" s="2">
        <v>2</v>
      </c>
      <c r="D62" s="2" t="s">
        <v>371</v>
      </c>
      <c r="E62" s="2" t="s">
        <v>262</v>
      </c>
    </row>
    <row r="63" spans="1:5" ht="12.5">
      <c r="A63" s="2">
        <v>-3.18</v>
      </c>
      <c r="B63" s="2">
        <v>0.23</v>
      </c>
      <c r="C63" s="2">
        <v>2</v>
      </c>
      <c r="D63" s="2" t="s">
        <v>371</v>
      </c>
      <c r="E63" s="2" t="s">
        <v>262</v>
      </c>
    </row>
    <row r="64" spans="1:5" ht="12.5">
      <c r="A64" s="2">
        <v>-3.07</v>
      </c>
      <c r="B64" s="2">
        <v>0.23</v>
      </c>
      <c r="C64" s="2">
        <v>2</v>
      </c>
      <c r="D64" s="2" t="s">
        <v>371</v>
      </c>
      <c r="E64" s="2" t="s">
        <v>262</v>
      </c>
    </row>
    <row r="65" spans="1:5" ht="12.5">
      <c r="A65" s="2">
        <v>-2.69</v>
      </c>
      <c r="B65" s="2">
        <v>0.23</v>
      </c>
      <c r="C65" s="2">
        <v>2</v>
      </c>
      <c r="D65" s="2" t="s">
        <v>371</v>
      </c>
      <c r="E65" s="2" t="s">
        <v>262</v>
      </c>
    </row>
    <row r="66" spans="1:5" ht="12.5">
      <c r="A66" s="2">
        <v>-2.4900000000000002</v>
      </c>
      <c r="B66" s="2">
        <v>0.23</v>
      </c>
      <c r="C66" s="2">
        <v>2</v>
      </c>
      <c r="D66" s="2" t="s">
        <v>371</v>
      </c>
      <c r="E66" s="2" t="s">
        <v>262</v>
      </c>
    </row>
    <row r="67" spans="1:5" ht="12.5">
      <c r="A67" s="2">
        <v>-2.15</v>
      </c>
      <c r="B67" s="2">
        <v>0.23</v>
      </c>
      <c r="C67" s="2">
        <v>2</v>
      </c>
      <c r="D67" s="2" t="s">
        <v>371</v>
      </c>
      <c r="E67" s="2" t="s">
        <v>262</v>
      </c>
    </row>
    <row r="68" spans="1:5" ht="12.5">
      <c r="A68" s="2">
        <v>-2.68</v>
      </c>
      <c r="B68" s="2">
        <v>0.23</v>
      </c>
      <c r="C68" s="2">
        <v>2</v>
      </c>
      <c r="D68" s="2" t="s">
        <v>371</v>
      </c>
      <c r="E68" s="2" t="s">
        <v>262</v>
      </c>
    </row>
    <row r="69" spans="1:5" ht="12.5">
      <c r="A69" s="2">
        <v>-0.16</v>
      </c>
      <c r="B69" s="2">
        <v>0.23</v>
      </c>
      <c r="C69" s="2">
        <v>2</v>
      </c>
      <c r="D69" s="2" t="s">
        <v>371</v>
      </c>
      <c r="E69" s="2" t="s">
        <v>373</v>
      </c>
    </row>
    <row r="70" spans="1:5" ht="12.5">
      <c r="A70" s="2">
        <v>-0.75</v>
      </c>
      <c r="B70" s="2">
        <v>0.23</v>
      </c>
      <c r="C70" s="2">
        <v>2</v>
      </c>
      <c r="D70" s="2" t="s">
        <v>371</v>
      </c>
      <c r="E70" s="2" t="s">
        <v>373</v>
      </c>
    </row>
    <row r="71" spans="1:5" ht="12.5">
      <c r="A71" s="2">
        <v>-0.56000000000000005</v>
      </c>
      <c r="B71" s="2">
        <v>0.23</v>
      </c>
      <c r="C71" s="2">
        <v>2</v>
      </c>
      <c r="D71" s="2" t="s">
        <v>371</v>
      </c>
      <c r="E71" s="2" t="s">
        <v>373</v>
      </c>
    </row>
    <row r="72" spans="1:5" ht="12.5">
      <c r="A72" s="2">
        <v>-0.17</v>
      </c>
      <c r="B72" s="2">
        <v>0.23</v>
      </c>
      <c r="C72" s="2">
        <v>2</v>
      </c>
      <c r="D72" s="2" t="s">
        <v>371</v>
      </c>
      <c r="E72" s="2" t="s">
        <v>373</v>
      </c>
    </row>
    <row r="73" spans="1:5" ht="12.5">
      <c r="A73" s="2">
        <v>-3.4</v>
      </c>
      <c r="B73" s="2">
        <v>0.23</v>
      </c>
      <c r="C73" s="2">
        <v>2</v>
      </c>
      <c r="D73" s="2" t="s">
        <v>371</v>
      </c>
      <c r="E73" s="2" t="s">
        <v>373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"/>
  <sheetViews>
    <sheetView workbookViewId="0"/>
  </sheetViews>
  <sheetFormatPr defaultColWidth="14.3632812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994"/>
  <sheetViews>
    <sheetView tabSelected="1" workbookViewId="0">
      <selection activeCell="H7" sqref="H7"/>
    </sheetView>
  </sheetViews>
  <sheetFormatPr defaultColWidth="14.36328125" defaultRowHeight="15.75" customHeight="1"/>
  <cols>
    <col min="1" max="1" width="6.26953125" customWidth="1"/>
    <col min="2" max="2" width="6.54296875" customWidth="1"/>
    <col min="3" max="3" width="9.7265625" customWidth="1"/>
    <col min="4" max="4" width="30.81640625" customWidth="1"/>
    <col min="5" max="5" width="29.54296875" customWidth="1"/>
  </cols>
  <sheetData>
    <row r="1" spans="1:8" ht="13">
      <c r="A1" s="38" t="s">
        <v>0</v>
      </c>
      <c r="B1" s="1" t="s">
        <v>1</v>
      </c>
      <c r="C1" s="1" t="s">
        <v>2</v>
      </c>
      <c r="D1" s="1" t="s">
        <v>3</v>
      </c>
      <c r="E1" s="1" t="s">
        <v>374</v>
      </c>
      <c r="F1" s="1" t="s">
        <v>375</v>
      </c>
      <c r="G1" s="1" t="s">
        <v>8</v>
      </c>
    </row>
    <row r="2" spans="1:8" ht="14">
      <c r="A2" s="39">
        <v>-0.22</v>
      </c>
      <c r="B2" s="40">
        <v>0.09</v>
      </c>
      <c r="C2" s="2">
        <v>2</v>
      </c>
      <c r="D2" s="2" t="s">
        <v>376</v>
      </c>
      <c r="E2" s="41" t="s">
        <v>377</v>
      </c>
      <c r="F2" s="2" t="s">
        <v>378</v>
      </c>
      <c r="H2" s="68">
        <f>MEDIAN(A2:A15)</f>
        <v>-0.22</v>
      </c>
    </row>
    <row r="3" spans="1:8" ht="14">
      <c r="A3" s="39">
        <v>-0.26</v>
      </c>
      <c r="B3" s="40">
        <v>0.08</v>
      </c>
      <c r="C3" s="2">
        <v>2</v>
      </c>
      <c r="D3" s="2" t="s">
        <v>376</v>
      </c>
      <c r="E3" s="41" t="s">
        <v>377</v>
      </c>
      <c r="F3" s="2" t="s">
        <v>378</v>
      </c>
      <c r="H3" s="68">
        <f>AVERAGE(A2:A15)</f>
        <v>-0.21785714285714283</v>
      </c>
    </row>
    <row r="4" spans="1:8" ht="14">
      <c r="A4" s="39">
        <v>-0.21</v>
      </c>
      <c r="B4" s="40">
        <v>0.08</v>
      </c>
      <c r="C4" s="2">
        <v>2</v>
      </c>
      <c r="D4" s="2" t="s">
        <v>376</v>
      </c>
      <c r="E4" s="41" t="s">
        <v>377</v>
      </c>
      <c r="F4" s="2" t="s">
        <v>378</v>
      </c>
      <c r="H4">
        <f>_xlfn.PERCENTILE.INC(A2:A15,0.9)</f>
        <v>-0.19</v>
      </c>
    </row>
    <row r="5" spans="1:8" ht="14">
      <c r="A5" s="39">
        <v>-0.23</v>
      </c>
      <c r="B5" s="40">
        <v>0.06</v>
      </c>
      <c r="C5" s="2">
        <v>2</v>
      </c>
      <c r="D5" s="2" t="s">
        <v>376</v>
      </c>
      <c r="E5" s="41" t="s">
        <v>377</v>
      </c>
      <c r="F5" s="2" t="s">
        <v>378</v>
      </c>
      <c r="H5">
        <f>_xlfn.PERCENTILE.INC(A2:A15,0.1)</f>
        <v>-0.25700000000000001</v>
      </c>
    </row>
    <row r="6" spans="1:8" ht="14">
      <c r="A6" s="39">
        <v>-0.28000000000000003</v>
      </c>
      <c r="B6" s="40">
        <v>0.08</v>
      </c>
      <c r="C6" s="2">
        <v>2</v>
      </c>
      <c r="D6" s="2" t="s">
        <v>376</v>
      </c>
      <c r="E6" s="41" t="s">
        <v>377</v>
      </c>
      <c r="F6" s="2" t="s">
        <v>378</v>
      </c>
      <c r="H6">
        <f>STDEV(A1:A15)</f>
        <v>3.2623392133340805E-2</v>
      </c>
    </row>
    <row r="7" spans="1:8" ht="14">
      <c r="A7" s="39">
        <v>-0.23</v>
      </c>
      <c r="B7" s="40">
        <v>7.0000000000000007E-2</v>
      </c>
      <c r="C7" s="2">
        <v>2</v>
      </c>
      <c r="D7" s="2" t="s">
        <v>376</v>
      </c>
      <c r="E7" s="40" t="s">
        <v>379</v>
      </c>
      <c r="F7" s="2" t="s">
        <v>378</v>
      </c>
    </row>
    <row r="8" spans="1:8" ht="14">
      <c r="A8" s="39">
        <v>-0.22</v>
      </c>
      <c r="B8" s="40">
        <v>0.1</v>
      </c>
      <c r="C8" s="2">
        <v>2</v>
      </c>
      <c r="D8" s="2" t="s">
        <v>376</v>
      </c>
      <c r="E8" s="40" t="s">
        <v>379</v>
      </c>
      <c r="F8" s="2" t="s">
        <v>378</v>
      </c>
    </row>
    <row r="9" spans="1:8" ht="14">
      <c r="A9" s="39">
        <v>-0.2</v>
      </c>
      <c r="B9" s="40">
        <v>7.0000000000000007E-2</v>
      </c>
      <c r="C9" s="2">
        <v>2</v>
      </c>
      <c r="D9" s="2" t="s">
        <v>376</v>
      </c>
      <c r="E9" s="40" t="s">
        <v>379</v>
      </c>
      <c r="F9" s="2" t="s">
        <v>378</v>
      </c>
    </row>
    <row r="10" spans="1:8" ht="14">
      <c r="A10" s="39">
        <v>-0.25</v>
      </c>
      <c r="B10" s="40">
        <v>0.12</v>
      </c>
      <c r="C10" s="2">
        <v>2</v>
      </c>
      <c r="D10" s="2" t="s">
        <v>376</v>
      </c>
      <c r="E10" s="40" t="s">
        <v>380</v>
      </c>
      <c r="F10" s="2" t="s">
        <v>378</v>
      </c>
    </row>
    <row r="11" spans="1:8" ht="14">
      <c r="A11" s="39">
        <v>-0.19</v>
      </c>
      <c r="B11" s="40">
        <v>0.09</v>
      </c>
      <c r="C11" s="2">
        <v>2</v>
      </c>
      <c r="D11" s="2" t="s">
        <v>376</v>
      </c>
      <c r="E11" s="40" t="s">
        <v>381</v>
      </c>
      <c r="F11" s="2" t="s">
        <v>378</v>
      </c>
    </row>
    <row r="12" spans="1:8" ht="14">
      <c r="A12" s="39">
        <v>-0.15</v>
      </c>
      <c r="B12" s="40">
        <v>7.0000000000000007E-2</v>
      </c>
      <c r="C12" s="2">
        <v>2</v>
      </c>
      <c r="D12" s="2" t="s">
        <v>376</v>
      </c>
      <c r="E12" s="40" t="s">
        <v>381</v>
      </c>
      <c r="F12" s="2" t="s">
        <v>378</v>
      </c>
    </row>
    <row r="13" spans="1:8" ht="14">
      <c r="A13" s="39">
        <v>-0.22</v>
      </c>
      <c r="B13" s="40">
        <v>0.04</v>
      </c>
      <c r="C13" s="2">
        <v>2</v>
      </c>
      <c r="D13" s="2" t="s">
        <v>376</v>
      </c>
      <c r="E13" s="40" t="s">
        <v>382</v>
      </c>
      <c r="F13" s="2" t="s">
        <v>378</v>
      </c>
    </row>
    <row r="14" spans="1:8" ht="14">
      <c r="A14" s="39">
        <v>-0.19</v>
      </c>
      <c r="B14" s="40">
        <v>0.11</v>
      </c>
      <c r="C14" s="2">
        <v>2</v>
      </c>
      <c r="D14" s="2" t="s">
        <v>376</v>
      </c>
      <c r="E14" s="40" t="s">
        <v>383</v>
      </c>
      <c r="F14" s="2" t="s">
        <v>378</v>
      </c>
    </row>
    <row r="15" spans="1:8" ht="14">
      <c r="A15" s="39">
        <v>-0.2</v>
      </c>
      <c r="B15" s="40">
        <v>0.08</v>
      </c>
      <c r="C15" s="2">
        <v>2</v>
      </c>
      <c r="D15" s="2" t="s">
        <v>376</v>
      </c>
      <c r="E15" s="40" t="s">
        <v>383</v>
      </c>
      <c r="F15" s="2" t="s">
        <v>378</v>
      </c>
    </row>
    <row r="16" spans="1:8" ht="14">
      <c r="A16" s="39">
        <v>-1.07</v>
      </c>
      <c r="B16" s="40">
        <v>0.32</v>
      </c>
      <c r="C16" s="2">
        <v>1</v>
      </c>
      <c r="D16" s="2" t="s">
        <v>384</v>
      </c>
      <c r="E16" s="40" t="s">
        <v>385</v>
      </c>
      <c r="F16" s="2" t="s">
        <v>386</v>
      </c>
    </row>
    <row r="17" spans="1:6" ht="14">
      <c r="A17" s="39">
        <v>-0.06</v>
      </c>
      <c r="B17" s="40">
        <v>0.12</v>
      </c>
      <c r="C17" s="2">
        <v>1</v>
      </c>
      <c r="D17" s="2" t="s">
        <v>384</v>
      </c>
      <c r="E17" s="40" t="s">
        <v>387</v>
      </c>
      <c r="F17" s="2" t="s">
        <v>386</v>
      </c>
    </row>
    <row r="18" spans="1:6" ht="14">
      <c r="A18" s="42">
        <f>0.08</f>
        <v>0.08</v>
      </c>
      <c r="B18" s="40">
        <v>7.0000000000000007E-2</v>
      </c>
      <c r="C18" s="2">
        <v>1</v>
      </c>
      <c r="D18" s="2" t="s">
        <v>384</v>
      </c>
      <c r="E18" s="40" t="s">
        <v>388</v>
      </c>
      <c r="F18" s="2" t="s">
        <v>386</v>
      </c>
    </row>
    <row r="19" spans="1:6" ht="14">
      <c r="A19" s="39">
        <v>-0.34</v>
      </c>
      <c r="B19" s="40">
        <v>0.08</v>
      </c>
      <c r="C19" s="2">
        <v>1</v>
      </c>
      <c r="D19" s="2" t="s">
        <v>384</v>
      </c>
      <c r="E19" s="41" t="s">
        <v>389</v>
      </c>
      <c r="F19" s="2" t="s">
        <v>386</v>
      </c>
    </row>
    <row r="20" spans="1:6" ht="14">
      <c r="A20" s="39">
        <v>-1.38</v>
      </c>
      <c r="B20" s="40">
        <v>0.17</v>
      </c>
      <c r="C20" s="2">
        <v>1</v>
      </c>
      <c r="D20" s="2" t="s">
        <v>384</v>
      </c>
      <c r="E20" s="41" t="s">
        <v>390</v>
      </c>
      <c r="F20" s="2" t="s">
        <v>386</v>
      </c>
    </row>
    <row r="21" spans="1:6" ht="14">
      <c r="A21" s="39">
        <v>-0.68</v>
      </c>
      <c r="B21" s="40">
        <v>0.04</v>
      </c>
      <c r="C21" s="2">
        <v>1</v>
      </c>
      <c r="D21" s="2" t="s">
        <v>384</v>
      </c>
      <c r="E21" s="41" t="s">
        <v>391</v>
      </c>
      <c r="F21" s="2" t="s">
        <v>386</v>
      </c>
    </row>
    <row r="22" spans="1:6" ht="14">
      <c r="A22" s="39">
        <v>-2.0499999999999998</v>
      </c>
      <c r="B22" s="40">
        <v>0.12</v>
      </c>
      <c r="C22" s="2">
        <v>1</v>
      </c>
      <c r="D22" s="2" t="s">
        <v>384</v>
      </c>
      <c r="E22" s="41" t="s">
        <v>392</v>
      </c>
      <c r="F22" s="2" t="s">
        <v>386</v>
      </c>
    </row>
    <row r="23" spans="1:6" ht="14.5">
      <c r="A23" s="43">
        <v>-0.79</v>
      </c>
      <c r="B23" s="44">
        <v>0.03</v>
      </c>
      <c r="C23" s="2">
        <v>1</v>
      </c>
      <c r="D23" s="2" t="s">
        <v>393</v>
      </c>
      <c r="E23" s="2" t="s">
        <v>394</v>
      </c>
      <c r="F23" s="2" t="s">
        <v>386</v>
      </c>
    </row>
    <row r="24" spans="1:6" ht="13">
      <c r="A24" s="45">
        <v>0.01</v>
      </c>
      <c r="B24" s="44">
        <v>0.13</v>
      </c>
      <c r="C24" s="2">
        <v>1</v>
      </c>
      <c r="D24" s="2" t="s">
        <v>393</v>
      </c>
      <c r="E24" s="2" t="s">
        <v>394</v>
      </c>
      <c r="F24" s="2" t="s">
        <v>386</v>
      </c>
    </row>
    <row r="25" spans="1:6" ht="14.5">
      <c r="A25" s="43">
        <v>-0.45</v>
      </c>
      <c r="B25" s="44">
        <v>0.04</v>
      </c>
      <c r="C25" s="2">
        <v>1</v>
      </c>
      <c r="D25" s="2" t="s">
        <v>393</v>
      </c>
      <c r="E25" s="2" t="s">
        <v>394</v>
      </c>
      <c r="F25" s="2" t="s">
        <v>386</v>
      </c>
    </row>
    <row r="26" spans="1:6" ht="14.5">
      <c r="A26" s="43">
        <v>-0.25</v>
      </c>
      <c r="B26" s="44">
        <v>0.01</v>
      </c>
      <c r="C26" s="2">
        <v>1</v>
      </c>
      <c r="D26" s="2" t="s">
        <v>393</v>
      </c>
      <c r="E26" s="2" t="s">
        <v>394</v>
      </c>
      <c r="F26" s="2" t="s">
        <v>386</v>
      </c>
    </row>
    <row r="27" spans="1:6" ht="13">
      <c r="A27" s="45">
        <v>-0.28999999999999998</v>
      </c>
      <c r="B27" s="44">
        <v>0.04</v>
      </c>
      <c r="C27" s="2">
        <v>1</v>
      </c>
      <c r="D27" s="2" t="s">
        <v>393</v>
      </c>
      <c r="E27" s="2" t="s">
        <v>394</v>
      </c>
      <c r="F27" s="2" t="s">
        <v>386</v>
      </c>
    </row>
    <row r="28" spans="1:6" ht="14.5">
      <c r="A28" s="43">
        <v>-0.97</v>
      </c>
      <c r="B28" s="44">
        <v>0.03</v>
      </c>
      <c r="C28" s="2">
        <v>1</v>
      </c>
      <c r="D28" s="2" t="s">
        <v>393</v>
      </c>
      <c r="E28" s="2" t="s">
        <v>394</v>
      </c>
      <c r="F28" s="2" t="s">
        <v>386</v>
      </c>
    </row>
    <row r="29" spans="1:6" ht="14.5">
      <c r="A29" s="43">
        <v>-0.37</v>
      </c>
      <c r="B29" s="44">
        <v>0.02</v>
      </c>
      <c r="C29" s="2">
        <v>1</v>
      </c>
      <c r="D29" s="2" t="s">
        <v>393</v>
      </c>
      <c r="E29" s="2" t="s">
        <v>394</v>
      </c>
      <c r="F29" s="2" t="s">
        <v>386</v>
      </c>
    </row>
    <row r="30" spans="1:6" ht="14.5">
      <c r="A30" s="43">
        <v>-0.34</v>
      </c>
      <c r="B30" s="44">
        <v>0.06</v>
      </c>
      <c r="C30" s="2">
        <v>1</v>
      </c>
      <c r="D30" s="2" t="s">
        <v>393</v>
      </c>
      <c r="E30" s="2" t="s">
        <v>394</v>
      </c>
      <c r="F30" s="2" t="s">
        <v>386</v>
      </c>
    </row>
    <row r="31" spans="1:6" ht="13">
      <c r="A31" s="45">
        <v>0.1</v>
      </c>
      <c r="B31" s="44">
        <v>0.01</v>
      </c>
      <c r="C31" s="2">
        <v>1</v>
      </c>
      <c r="D31" s="2" t="s">
        <v>393</v>
      </c>
      <c r="E31" s="2" t="s">
        <v>394</v>
      </c>
      <c r="F31" s="2" t="s">
        <v>386</v>
      </c>
    </row>
    <row r="32" spans="1:6" ht="13">
      <c r="A32" s="45">
        <v>-0.09</v>
      </c>
      <c r="B32" s="44">
        <v>0.06</v>
      </c>
      <c r="C32" s="2">
        <v>1</v>
      </c>
      <c r="D32" s="2" t="s">
        <v>393</v>
      </c>
      <c r="E32" s="2" t="s">
        <v>394</v>
      </c>
      <c r="F32" s="2" t="s">
        <v>386</v>
      </c>
    </row>
    <row r="33" spans="1:6" ht="14.5">
      <c r="A33" s="43">
        <v>0.04</v>
      </c>
      <c r="B33" s="44">
        <v>0.15</v>
      </c>
      <c r="C33" s="2">
        <v>1</v>
      </c>
      <c r="D33" s="2" t="s">
        <v>393</v>
      </c>
      <c r="E33" s="2" t="s">
        <v>394</v>
      </c>
      <c r="F33" s="2" t="s">
        <v>386</v>
      </c>
    </row>
    <row r="34" spans="1:6" ht="14.5">
      <c r="A34" s="43">
        <v>-0.46</v>
      </c>
      <c r="B34" s="44">
        <v>0.08</v>
      </c>
      <c r="C34" s="2">
        <v>1</v>
      </c>
      <c r="D34" s="2" t="s">
        <v>393</v>
      </c>
      <c r="E34" s="2" t="s">
        <v>394</v>
      </c>
      <c r="F34" s="2" t="s">
        <v>386</v>
      </c>
    </row>
    <row r="35" spans="1:6" ht="14.5">
      <c r="A35" s="46">
        <v>-0.16</v>
      </c>
      <c r="B35" s="47">
        <v>0.03</v>
      </c>
      <c r="C35" s="2">
        <v>1</v>
      </c>
      <c r="D35" s="2" t="s">
        <v>393</v>
      </c>
      <c r="E35" s="2" t="s">
        <v>394</v>
      </c>
      <c r="F35" s="2" t="s">
        <v>386</v>
      </c>
    </row>
    <row r="36" spans="1:6" ht="12.5">
      <c r="A36" s="48">
        <v>-0.53</v>
      </c>
      <c r="B36" s="2">
        <v>0.09</v>
      </c>
      <c r="C36" s="2">
        <v>2</v>
      </c>
      <c r="D36" s="2" t="s">
        <v>395</v>
      </c>
      <c r="E36" s="2" t="s">
        <v>396</v>
      </c>
      <c r="F36" s="2" t="s">
        <v>386</v>
      </c>
    </row>
    <row r="37" spans="1:6" ht="12.5">
      <c r="A37" s="48">
        <v>-0.91</v>
      </c>
      <c r="B37" s="2">
        <v>0.09</v>
      </c>
      <c r="C37" s="2">
        <v>2</v>
      </c>
      <c r="D37" s="2" t="s">
        <v>395</v>
      </c>
      <c r="E37" s="2" t="s">
        <v>396</v>
      </c>
      <c r="F37" s="2" t="s">
        <v>386</v>
      </c>
    </row>
    <row r="38" spans="1:6" ht="12.5">
      <c r="A38" s="48">
        <v>-0.82</v>
      </c>
      <c r="B38" s="2">
        <v>0.09</v>
      </c>
      <c r="C38" s="2">
        <v>2</v>
      </c>
      <c r="D38" s="2" t="s">
        <v>395</v>
      </c>
      <c r="E38" s="2" t="s">
        <v>396</v>
      </c>
      <c r="F38" s="2" t="s">
        <v>386</v>
      </c>
    </row>
    <row r="39" spans="1:6" ht="12.5">
      <c r="A39" s="48">
        <v>-0.67</v>
      </c>
      <c r="B39" s="2">
        <v>0.09</v>
      </c>
      <c r="C39" s="2">
        <v>2</v>
      </c>
      <c r="D39" s="2" t="s">
        <v>395</v>
      </c>
      <c r="E39" s="2" t="s">
        <v>396</v>
      </c>
      <c r="F39" s="2" t="s">
        <v>386</v>
      </c>
    </row>
    <row r="40" spans="1:6" ht="12.5">
      <c r="A40" s="48">
        <v>-0.55000000000000004</v>
      </c>
      <c r="B40" s="2">
        <v>0.09</v>
      </c>
      <c r="C40" s="2">
        <v>2</v>
      </c>
      <c r="D40" s="2" t="s">
        <v>395</v>
      </c>
      <c r="E40" s="2" t="s">
        <v>396</v>
      </c>
      <c r="F40" s="2" t="s">
        <v>386</v>
      </c>
    </row>
    <row r="41" spans="1:6" ht="12.5">
      <c r="A41" s="48">
        <v>-0.88</v>
      </c>
      <c r="B41" s="2">
        <v>0.09</v>
      </c>
      <c r="C41" s="2">
        <v>2</v>
      </c>
      <c r="D41" s="2" t="s">
        <v>395</v>
      </c>
      <c r="E41" s="2" t="s">
        <v>396</v>
      </c>
      <c r="F41" s="2" t="s">
        <v>386</v>
      </c>
    </row>
    <row r="42" spans="1:6" ht="12.5">
      <c r="A42" s="48">
        <v>-0.48</v>
      </c>
      <c r="B42" s="2">
        <v>0.09</v>
      </c>
      <c r="C42" s="2">
        <v>2</v>
      </c>
      <c r="D42" s="2" t="s">
        <v>397</v>
      </c>
      <c r="E42" s="2" t="s">
        <v>398</v>
      </c>
      <c r="F42" s="2" t="s">
        <v>386</v>
      </c>
    </row>
    <row r="43" spans="1:6" ht="12.5">
      <c r="A43" s="48">
        <v>-0.8</v>
      </c>
      <c r="B43" s="2">
        <v>0.2</v>
      </c>
      <c r="C43" s="2">
        <v>2</v>
      </c>
      <c r="D43" s="2" t="s">
        <v>399</v>
      </c>
      <c r="E43" s="2" t="s">
        <v>400</v>
      </c>
      <c r="F43" s="2" t="s">
        <v>386</v>
      </c>
    </row>
    <row r="44" spans="1:6" ht="12.5">
      <c r="A44" s="48">
        <v>-2</v>
      </c>
      <c r="B44" s="2">
        <v>0.2</v>
      </c>
      <c r="C44" s="2">
        <v>2</v>
      </c>
      <c r="D44" s="2" t="s">
        <v>399</v>
      </c>
      <c r="E44" s="2" t="s">
        <v>400</v>
      </c>
      <c r="F44" s="2" t="s">
        <v>386</v>
      </c>
    </row>
    <row r="45" spans="1:6" ht="12.5">
      <c r="A45" s="48">
        <v>-1.7</v>
      </c>
      <c r="B45" s="2">
        <v>0.2</v>
      </c>
      <c r="C45" s="2">
        <v>2</v>
      </c>
      <c r="D45" s="2" t="s">
        <v>399</v>
      </c>
      <c r="E45" s="2" t="s">
        <v>400</v>
      </c>
      <c r="F45" s="2" t="s">
        <v>386</v>
      </c>
    </row>
    <row r="46" spans="1:6" ht="12.5">
      <c r="A46" s="48">
        <v>-1.8</v>
      </c>
      <c r="B46" s="2">
        <v>0.2</v>
      </c>
      <c r="C46" s="2">
        <v>2</v>
      </c>
      <c r="D46" s="2" t="s">
        <v>399</v>
      </c>
      <c r="E46" s="2" t="s">
        <v>400</v>
      </c>
      <c r="F46" s="2" t="s">
        <v>386</v>
      </c>
    </row>
    <row r="47" spans="1:6" ht="12.5">
      <c r="A47" s="48">
        <v>-1.6</v>
      </c>
      <c r="B47" s="2">
        <v>0.2</v>
      </c>
      <c r="C47" s="2">
        <v>2</v>
      </c>
      <c r="D47" s="2" t="s">
        <v>399</v>
      </c>
      <c r="E47" s="2" t="s">
        <v>400</v>
      </c>
      <c r="F47" s="2" t="s">
        <v>386</v>
      </c>
    </row>
    <row r="48" spans="1:6" ht="12.5">
      <c r="A48" s="48">
        <v>-2</v>
      </c>
      <c r="B48" s="2">
        <v>0.2</v>
      </c>
      <c r="C48" s="2">
        <v>2</v>
      </c>
      <c r="D48" s="2" t="s">
        <v>399</v>
      </c>
      <c r="E48" s="2" t="s">
        <v>400</v>
      </c>
      <c r="F48" s="2" t="s">
        <v>386</v>
      </c>
    </row>
    <row r="49" spans="1:6" ht="12.5">
      <c r="A49" s="48">
        <v>-2.1</v>
      </c>
      <c r="B49" s="2">
        <v>0.2</v>
      </c>
      <c r="C49" s="2">
        <v>2</v>
      </c>
      <c r="D49" s="2" t="s">
        <v>399</v>
      </c>
      <c r="E49" s="2" t="s">
        <v>400</v>
      </c>
      <c r="F49" s="2" t="s">
        <v>386</v>
      </c>
    </row>
    <row r="50" spans="1:6" ht="12.5">
      <c r="A50" s="48">
        <v>-0.9</v>
      </c>
      <c r="B50" s="2">
        <v>0.2</v>
      </c>
      <c r="C50" s="2">
        <v>2</v>
      </c>
      <c r="D50" s="2" t="s">
        <v>399</v>
      </c>
      <c r="E50" s="2" t="s">
        <v>400</v>
      </c>
      <c r="F50" s="2" t="s">
        <v>386</v>
      </c>
    </row>
    <row r="51" spans="1:6" ht="12.5">
      <c r="A51" s="48">
        <v>-0.6</v>
      </c>
      <c r="B51" s="2">
        <v>0.2</v>
      </c>
      <c r="C51" s="2">
        <v>2</v>
      </c>
      <c r="D51" s="2" t="s">
        <v>399</v>
      </c>
      <c r="E51" s="2" t="s">
        <v>400</v>
      </c>
      <c r="F51" s="2" t="s">
        <v>386</v>
      </c>
    </row>
    <row r="52" spans="1:6" ht="12.5">
      <c r="A52" s="48">
        <v>-0.6</v>
      </c>
      <c r="B52" s="2">
        <v>0.2</v>
      </c>
      <c r="C52" s="2">
        <v>2</v>
      </c>
      <c r="D52" s="2" t="s">
        <v>399</v>
      </c>
      <c r="E52" s="2" t="s">
        <v>400</v>
      </c>
      <c r="F52" s="2" t="s">
        <v>386</v>
      </c>
    </row>
    <row r="53" spans="1:6" ht="12.5">
      <c r="A53" s="48">
        <v>-0.6</v>
      </c>
      <c r="B53" s="2">
        <v>0.2</v>
      </c>
      <c r="C53" s="2">
        <v>2</v>
      </c>
      <c r="D53" s="2" t="s">
        <v>399</v>
      </c>
      <c r="E53" s="2" t="s">
        <v>400</v>
      </c>
      <c r="F53" s="2" t="s">
        <v>386</v>
      </c>
    </row>
    <row r="54" spans="1:6" ht="12.5">
      <c r="A54" s="48">
        <v>-1.7</v>
      </c>
      <c r="B54" s="2">
        <v>0.2</v>
      </c>
      <c r="C54" s="2">
        <v>2</v>
      </c>
      <c r="D54" s="2" t="s">
        <v>399</v>
      </c>
      <c r="E54" s="2" t="s">
        <v>400</v>
      </c>
      <c r="F54" s="2" t="s">
        <v>386</v>
      </c>
    </row>
    <row r="55" spans="1:6" ht="12.5">
      <c r="A55" s="48">
        <v>-1.5</v>
      </c>
      <c r="B55" s="2">
        <v>0.2</v>
      </c>
      <c r="C55" s="2">
        <v>2</v>
      </c>
      <c r="D55" s="2" t="s">
        <v>399</v>
      </c>
      <c r="E55" s="2" t="s">
        <v>400</v>
      </c>
      <c r="F55" s="2" t="s">
        <v>386</v>
      </c>
    </row>
    <row r="56" spans="1:6" ht="12.5">
      <c r="A56" s="48">
        <v>-2.2000000000000002</v>
      </c>
      <c r="B56" s="2">
        <v>0.2</v>
      </c>
      <c r="C56" s="2">
        <v>2</v>
      </c>
      <c r="D56" s="2" t="s">
        <v>399</v>
      </c>
      <c r="E56" s="2" t="s">
        <v>400</v>
      </c>
      <c r="F56" s="2" t="s">
        <v>386</v>
      </c>
    </row>
    <row r="57" spans="1:6" ht="12.5">
      <c r="A57" s="48">
        <v>-2</v>
      </c>
      <c r="B57" s="2">
        <v>0.2</v>
      </c>
      <c r="C57" s="2">
        <v>2</v>
      </c>
      <c r="D57" s="2" t="s">
        <v>399</v>
      </c>
      <c r="E57" s="2" t="s">
        <v>400</v>
      </c>
      <c r="F57" s="2" t="s">
        <v>386</v>
      </c>
    </row>
    <row r="58" spans="1:6" ht="12.5">
      <c r="A58" s="48">
        <v>-1.5</v>
      </c>
      <c r="B58" s="2">
        <v>0.2</v>
      </c>
      <c r="C58" s="2">
        <v>2</v>
      </c>
      <c r="D58" s="2" t="s">
        <v>399</v>
      </c>
      <c r="E58" s="2" t="s">
        <v>400</v>
      </c>
      <c r="F58" s="2" t="s">
        <v>386</v>
      </c>
    </row>
    <row r="59" spans="1:6" ht="12.5">
      <c r="A59" s="48">
        <v>-1</v>
      </c>
      <c r="B59" s="2">
        <v>0.2</v>
      </c>
      <c r="C59" s="2">
        <v>2</v>
      </c>
      <c r="D59" s="2" t="s">
        <v>399</v>
      </c>
      <c r="E59" s="2" t="s">
        <v>400</v>
      </c>
      <c r="F59" s="2" t="s">
        <v>386</v>
      </c>
    </row>
    <row r="60" spans="1:6" ht="12.5">
      <c r="A60" s="48">
        <v>-1.8</v>
      </c>
      <c r="B60" s="2">
        <v>0.2</v>
      </c>
      <c r="C60" s="2">
        <v>2</v>
      </c>
      <c r="D60" s="2" t="s">
        <v>399</v>
      </c>
      <c r="E60" s="2" t="s">
        <v>400</v>
      </c>
      <c r="F60" s="2" t="s">
        <v>386</v>
      </c>
    </row>
    <row r="61" spans="1:6" ht="12.5">
      <c r="A61" s="48">
        <v>-1.6</v>
      </c>
      <c r="B61" s="2">
        <v>0.2</v>
      </c>
      <c r="C61" s="2">
        <v>2</v>
      </c>
      <c r="D61" s="2" t="s">
        <v>399</v>
      </c>
      <c r="E61" s="2" t="s">
        <v>400</v>
      </c>
      <c r="F61" s="2" t="s">
        <v>386</v>
      </c>
    </row>
    <row r="62" spans="1:6" ht="12.5">
      <c r="A62" s="48">
        <v>-2</v>
      </c>
      <c r="B62" s="2">
        <v>0.2</v>
      </c>
      <c r="C62" s="2">
        <v>2</v>
      </c>
      <c r="D62" s="2" t="s">
        <v>399</v>
      </c>
      <c r="E62" s="2" t="s">
        <v>400</v>
      </c>
      <c r="F62" s="2" t="s">
        <v>386</v>
      </c>
    </row>
    <row r="63" spans="1:6" ht="12.5">
      <c r="A63" s="48">
        <v>-2.2000000000000002</v>
      </c>
      <c r="B63" s="2">
        <v>0.2</v>
      </c>
      <c r="C63" s="2">
        <v>2</v>
      </c>
      <c r="D63" s="2" t="s">
        <v>399</v>
      </c>
      <c r="E63" s="2" t="s">
        <v>400</v>
      </c>
      <c r="F63" s="2" t="s">
        <v>386</v>
      </c>
    </row>
    <row r="64" spans="1:6" ht="12.5">
      <c r="A64" s="48">
        <v>-1.9</v>
      </c>
      <c r="B64" s="2">
        <v>0.2</v>
      </c>
      <c r="C64" s="2">
        <v>2</v>
      </c>
      <c r="D64" s="2" t="s">
        <v>399</v>
      </c>
      <c r="E64" s="2" t="s">
        <v>400</v>
      </c>
      <c r="F64" s="2" t="s">
        <v>386</v>
      </c>
    </row>
    <row r="65" spans="1:6" ht="12.5">
      <c r="A65" s="48">
        <v>-1.2</v>
      </c>
      <c r="B65" s="2">
        <v>0.2</v>
      </c>
      <c r="C65" s="2">
        <v>2</v>
      </c>
      <c r="D65" s="2" t="s">
        <v>399</v>
      </c>
      <c r="E65" s="2" t="s">
        <v>400</v>
      </c>
      <c r="F65" s="2" t="s">
        <v>386</v>
      </c>
    </row>
    <row r="66" spans="1:6" ht="12.5">
      <c r="A66" s="48">
        <v>-1.4</v>
      </c>
      <c r="B66" s="2">
        <v>0.2</v>
      </c>
      <c r="C66" s="2">
        <v>2</v>
      </c>
      <c r="D66" s="2" t="s">
        <v>399</v>
      </c>
      <c r="E66" s="2" t="s">
        <v>400</v>
      </c>
      <c r="F66" s="2" t="s">
        <v>386</v>
      </c>
    </row>
    <row r="67" spans="1:6" ht="12.5">
      <c r="A67" s="48">
        <v>-2</v>
      </c>
      <c r="B67" s="2">
        <v>0.2</v>
      </c>
      <c r="C67" s="2">
        <v>2</v>
      </c>
      <c r="D67" s="2" t="s">
        <v>399</v>
      </c>
      <c r="E67" s="2" t="s">
        <v>400</v>
      </c>
      <c r="F67" s="2" t="s">
        <v>386</v>
      </c>
    </row>
    <row r="68" spans="1:6" ht="12.5">
      <c r="A68" s="48">
        <v>-2</v>
      </c>
      <c r="B68" s="2">
        <v>0.2</v>
      </c>
      <c r="C68" s="2">
        <v>2</v>
      </c>
      <c r="D68" s="2" t="s">
        <v>399</v>
      </c>
      <c r="E68" s="2" t="s">
        <v>400</v>
      </c>
      <c r="F68" s="2" t="s">
        <v>386</v>
      </c>
    </row>
    <row r="69" spans="1:6" ht="12.5">
      <c r="A69" s="48">
        <v>-1.6</v>
      </c>
      <c r="B69" s="2">
        <v>0.2</v>
      </c>
      <c r="C69" s="2">
        <v>2</v>
      </c>
      <c r="D69" s="2" t="s">
        <v>399</v>
      </c>
      <c r="E69" s="2" t="s">
        <v>400</v>
      </c>
      <c r="F69" s="2" t="s">
        <v>386</v>
      </c>
    </row>
    <row r="70" spans="1:6" ht="12.5">
      <c r="A70" s="48">
        <v>-2.1</v>
      </c>
      <c r="B70" s="2">
        <v>0.2</v>
      </c>
      <c r="C70" s="2">
        <v>2</v>
      </c>
      <c r="D70" s="2" t="s">
        <v>399</v>
      </c>
      <c r="E70" s="2" t="s">
        <v>400</v>
      </c>
      <c r="F70" s="2" t="s">
        <v>386</v>
      </c>
    </row>
    <row r="71" spans="1:6" ht="12.5">
      <c r="A71" s="48">
        <v>-1.4</v>
      </c>
      <c r="B71" s="2">
        <v>0.2</v>
      </c>
      <c r="C71" s="2">
        <v>2</v>
      </c>
      <c r="D71" s="2" t="s">
        <v>399</v>
      </c>
      <c r="E71" s="2" t="s">
        <v>400</v>
      </c>
      <c r="F71" s="2" t="s">
        <v>386</v>
      </c>
    </row>
    <row r="72" spans="1:6" ht="12.5">
      <c r="A72" s="48">
        <v>-1.8</v>
      </c>
      <c r="B72" s="2">
        <v>0.2</v>
      </c>
      <c r="C72" s="2">
        <v>2</v>
      </c>
      <c r="D72" s="2" t="s">
        <v>399</v>
      </c>
      <c r="E72" s="2" t="s">
        <v>400</v>
      </c>
      <c r="F72" s="2" t="s">
        <v>386</v>
      </c>
    </row>
    <row r="73" spans="1:6" ht="12.5">
      <c r="A73" s="48">
        <v>-1.8</v>
      </c>
      <c r="B73" s="2">
        <v>0.2</v>
      </c>
      <c r="C73" s="2">
        <v>2</v>
      </c>
      <c r="D73" s="2" t="s">
        <v>399</v>
      </c>
      <c r="E73" s="2" t="s">
        <v>400</v>
      </c>
      <c r="F73" s="2" t="s">
        <v>386</v>
      </c>
    </row>
    <row r="74" spans="1:6" ht="12.5">
      <c r="A74" s="48">
        <v>-1</v>
      </c>
      <c r="B74" s="2">
        <v>0.2</v>
      </c>
      <c r="C74" s="2">
        <v>2</v>
      </c>
      <c r="D74" s="2" t="s">
        <v>399</v>
      </c>
      <c r="E74" s="2" t="s">
        <v>400</v>
      </c>
      <c r="F74" s="2" t="s">
        <v>386</v>
      </c>
    </row>
    <row r="75" spans="1:6" ht="12.5">
      <c r="A75" s="48">
        <v>-1.7</v>
      </c>
      <c r="B75" s="2">
        <v>0.2</v>
      </c>
      <c r="C75" s="2">
        <v>2</v>
      </c>
      <c r="D75" s="2" t="s">
        <v>399</v>
      </c>
      <c r="E75" s="2" t="s">
        <v>400</v>
      </c>
      <c r="F75" s="2" t="s">
        <v>386</v>
      </c>
    </row>
    <row r="76" spans="1:6" ht="12.5">
      <c r="A76" s="48">
        <v>-2.1</v>
      </c>
      <c r="B76" s="2">
        <v>0.2</v>
      </c>
      <c r="C76" s="2">
        <v>2</v>
      </c>
      <c r="D76" s="2" t="s">
        <v>399</v>
      </c>
      <c r="E76" s="2" t="s">
        <v>400</v>
      </c>
      <c r="F76" s="2" t="s">
        <v>386</v>
      </c>
    </row>
    <row r="77" spans="1:6" ht="12.5">
      <c r="A77" s="48">
        <v>-1.4</v>
      </c>
      <c r="B77" s="2">
        <v>0.2</v>
      </c>
      <c r="C77" s="2">
        <v>2</v>
      </c>
      <c r="D77" s="2" t="s">
        <v>399</v>
      </c>
      <c r="E77" s="2" t="s">
        <v>400</v>
      </c>
      <c r="F77" s="2" t="s">
        <v>386</v>
      </c>
    </row>
    <row r="78" spans="1:6" ht="12.5">
      <c r="A78" s="48">
        <v>-1.3</v>
      </c>
      <c r="B78" s="2">
        <v>0.2</v>
      </c>
      <c r="C78" s="2">
        <v>2</v>
      </c>
      <c r="D78" s="2" t="s">
        <v>399</v>
      </c>
      <c r="E78" s="2" t="s">
        <v>400</v>
      </c>
      <c r="F78" s="2" t="s">
        <v>386</v>
      </c>
    </row>
    <row r="79" spans="1:6" ht="12.5">
      <c r="A79" s="48">
        <v>-2.4</v>
      </c>
      <c r="B79" s="2">
        <v>0.2</v>
      </c>
      <c r="C79" s="2">
        <v>2</v>
      </c>
      <c r="D79" s="2" t="s">
        <v>399</v>
      </c>
      <c r="E79" s="2" t="s">
        <v>400</v>
      </c>
      <c r="F79" s="2" t="s">
        <v>386</v>
      </c>
    </row>
    <row r="80" spans="1:6" ht="12.5">
      <c r="A80" s="48">
        <v>-2.2000000000000002</v>
      </c>
      <c r="B80" s="2">
        <v>0.2</v>
      </c>
      <c r="C80" s="2">
        <v>2</v>
      </c>
      <c r="D80" s="2" t="s">
        <v>399</v>
      </c>
      <c r="E80" s="2" t="s">
        <v>400</v>
      </c>
      <c r="F80" s="2" t="s">
        <v>386</v>
      </c>
    </row>
    <row r="81" spans="1:6" ht="12.5">
      <c r="A81" s="48">
        <v>-2.4</v>
      </c>
      <c r="B81" s="2">
        <v>0.2</v>
      </c>
      <c r="C81" s="2">
        <v>2</v>
      </c>
      <c r="D81" s="2" t="s">
        <v>399</v>
      </c>
      <c r="E81" s="2" t="s">
        <v>400</v>
      </c>
      <c r="F81" s="2" t="s">
        <v>386</v>
      </c>
    </row>
    <row r="82" spans="1:6" ht="12.5">
      <c r="A82" s="48">
        <v>-2.7</v>
      </c>
      <c r="B82" s="2">
        <v>0.2</v>
      </c>
      <c r="C82" s="2">
        <v>2</v>
      </c>
      <c r="D82" s="2" t="s">
        <v>399</v>
      </c>
      <c r="E82" s="2" t="s">
        <v>400</v>
      </c>
      <c r="F82" s="2" t="s">
        <v>386</v>
      </c>
    </row>
    <row r="83" spans="1:6" ht="12.5">
      <c r="A83" s="48">
        <v>-1.2</v>
      </c>
      <c r="B83" s="2">
        <v>0.2</v>
      </c>
      <c r="C83" s="2">
        <v>2</v>
      </c>
      <c r="D83" s="2" t="s">
        <v>399</v>
      </c>
      <c r="E83" s="2" t="s">
        <v>400</v>
      </c>
      <c r="F83" s="2" t="s">
        <v>386</v>
      </c>
    </row>
    <row r="84" spans="1:6" ht="12.5">
      <c r="A84" s="48">
        <v>-1.8</v>
      </c>
      <c r="B84" s="2">
        <v>0.2</v>
      </c>
      <c r="C84" s="2">
        <v>2</v>
      </c>
      <c r="D84" s="2" t="s">
        <v>399</v>
      </c>
      <c r="E84" s="2" t="s">
        <v>400</v>
      </c>
      <c r="F84" s="2" t="s">
        <v>386</v>
      </c>
    </row>
    <row r="85" spans="1:6" ht="12.5">
      <c r="A85" s="48">
        <v>-1.9</v>
      </c>
      <c r="B85" s="2">
        <v>0.2</v>
      </c>
      <c r="C85" s="2">
        <v>2</v>
      </c>
      <c r="D85" s="2" t="s">
        <v>399</v>
      </c>
      <c r="E85" s="2" t="s">
        <v>400</v>
      </c>
      <c r="F85" s="2" t="s">
        <v>386</v>
      </c>
    </row>
    <row r="86" spans="1:6" ht="12.5">
      <c r="A86" s="48">
        <v>-1.8</v>
      </c>
      <c r="B86" s="2">
        <v>0.2</v>
      </c>
      <c r="C86" s="2">
        <v>2</v>
      </c>
      <c r="D86" s="2" t="s">
        <v>399</v>
      </c>
      <c r="E86" s="2" t="s">
        <v>400</v>
      </c>
      <c r="F86" s="2" t="s">
        <v>386</v>
      </c>
    </row>
    <row r="87" spans="1:6" ht="12.5">
      <c r="A87" s="48">
        <v>-1.1000000000000001</v>
      </c>
      <c r="B87" s="2">
        <v>0.2</v>
      </c>
      <c r="C87" s="2">
        <v>2</v>
      </c>
      <c r="D87" s="2" t="s">
        <v>399</v>
      </c>
      <c r="E87" s="2" t="s">
        <v>400</v>
      </c>
      <c r="F87" s="2" t="s">
        <v>386</v>
      </c>
    </row>
    <row r="88" spans="1:6" ht="12.5">
      <c r="A88" s="48">
        <v>-1</v>
      </c>
      <c r="B88" s="2">
        <v>0.2</v>
      </c>
      <c r="C88" s="2">
        <v>2</v>
      </c>
      <c r="D88" s="2" t="s">
        <v>399</v>
      </c>
      <c r="E88" s="2" t="s">
        <v>400</v>
      </c>
      <c r="F88" s="2" t="s">
        <v>386</v>
      </c>
    </row>
    <row r="89" spans="1:6" ht="12.5">
      <c r="A89" s="48">
        <v>-1.2</v>
      </c>
      <c r="B89" s="2">
        <v>0.2</v>
      </c>
      <c r="C89" s="2">
        <v>2</v>
      </c>
      <c r="D89" s="2" t="s">
        <v>399</v>
      </c>
      <c r="E89" s="2" t="s">
        <v>400</v>
      </c>
      <c r="F89" s="2" t="s">
        <v>386</v>
      </c>
    </row>
    <row r="90" spans="1:6" ht="12.5">
      <c r="A90" s="48">
        <v>-1.5</v>
      </c>
      <c r="B90" s="2">
        <v>0.2</v>
      </c>
      <c r="C90" s="2">
        <v>2</v>
      </c>
      <c r="D90" s="2" t="s">
        <v>399</v>
      </c>
      <c r="E90" s="2" t="s">
        <v>400</v>
      </c>
      <c r="F90" s="2" t="s">
        <v>386</v>
      </c>
    </row>
    <row r="91" spans="1:6" ht="12.5">
      <c r="A91" s="48">
        <v>-1.3</v>
      </c>
      <c r="B91" s="2">
        <v>0.2</v>
      </c>
      <c r="C91" s="2">
        <v>2</v>
      </c>
      <c r="D91" s="2" t="s">
        <v>399</v>
      </c>
      <c r="E91" s="2" t="s">
        <v>400</v>
      </c>
      <c r="F91" s="2" t="s">
        <v>386</v>
      </c>
    </row>
    <row r="92" spans="1:6" ht="12.5">
      <c r="A92" s="48">
        <v>-1.3</v>
      </c>
      <c r="B92" s="2">
        <v>0.2</v>
      </c>
      <c r="C92" s="2">
        <v>2</v>
      </c>
      <c r="D92" s="2" t="s">
        <v>399</v>
      </c>
      <c r="E92" s="2" t="s">
        <v>400</v>
      </c>
      <c r="F92" s="2" t="s">
        <v>386</v>
      </c>
    </row>
    <row r="93" spans="1:6" ht="12.5">
      <c r="A93" s="48">
        <v>-1.5</v>
      </c>
      <c r="B93" s="2">
        <v>0.2</v>
      </c>
      <c r="C93" s="2">
        <v>2</v>
      </c>
      <c r="D93" s="2" t="s">
        <v>399</v>
      </c>
      <c r="E93" s="2" t="s">
        <v>400</v>
      </c>
      <c r="F93" s="2" t="s">
        <v>386</v>
      </c>
    </row>
    <row r="94" spans="1:6" ht="12.5">
      <c r="A94" s="48">
        <v>-1.2</v>
      </c>
      <c r="B94" s="2">
        <v>0.2</v>
      </c>
      <c r="C94" s="2">
        <v>2</v>
      </c>
      <c r="D94" s="2" t="s">
        <v>399</v>
      </c>
      <c r="E94" s="2" t="s">
        <v>400</v>
      </c>
      <c r="F94" s="2" t="s">
        <v>386</v>
      </c>
    </row>
    <row r="95" spans="1:6" ht="12.5">
      <c r="A95" s="48">
        <v>-1</v>
      </c>
      <c r="B95" s="2">
        <v>0.2</v>
      </c>
      <c r="C95" s="2">
        <v>2</v>
      </c>
      <c r="D95" s="2" t="s">
        <v>399</v>
      </c>
      <c r="E95" s="2" t="s">
        <v>400</v>
      </c>
      <c r="F95" s="2" t="s">
        <v>386</v>
      </c>
    </row>
    <row r="96" spans="1:6" ht="12.5">
      <c r="A96" s="48">
        <v>-0.8</v>
      </c>
      <c r="B96" s="2">
        <v>0.2</v>
      </c>
      <c r="C96" s="2">
        <v>2</v>
      </c>
      <c r="D96" s="2" t="s">
        <v>399</v>
      </c>
      <c r="E96" s="2" t="s">
        <v>400</v>
      </c>
      <c r="F96" s="2" t="s">
        <v>386</v>
      </c>
    </row>
    <row r="97" spans="1:6" ht="12.5">
      <c r="A97" s="48">
        <v>-1.3</v>
      </c>
      <c r="B97" s="2">
        <v>0.2</v>
      </c>
      <c r="C97" s="2">
        <v>2</v>
      </c>
      <c r="D97" s="2" t="s">
        <v>399</v>
      </c>
      <c r="E97" s="2" t="s">
        <v>400</v>
      </c>
      <c r="F97" s="2" t="s">
        <v>386</v>
      </c>
    </row>
    <row r="98" spans="1:6" ht="12.5">
      <c r="A98" s="48">
        <v>-1.1000000000000001</v>
      </c>
      <c r="B98" s="2">
        <v>0.2</v>
      </c>
      <c r="C98" s="2">
        <v>2</v>
      </c>
      <c r="D98" s="2" t="s">
        <v>399</v>
      </c>
      <c r="E98" s="2" t="s">
        <v>400</v>
      </c>
      <c r="F98" s="2" t="s">
        <v>386</v>
      </c>
    </row>
    <row r="99" spans="1:6" ht="12.5">
      <c r="A99" s="48">
        <v>-1.4</v>
      </c>
      <c r="B99" s="2">
        <v>0.2</v>
      </c>
      <c r="C99" s="2">
        <v>2</v>
      </c>
      <c r="D99" s="2" t="s">
        <v>399</v>
      </c>
      <c r="E99" s="2" t="s">
        <v>400</v>
      </c>
      <c r="F99" s="2" t="s">
        <v>386</v>
      </c>
    </row>
    <row r="100" spans="1:6" ht="12.5">
      <c r="A100" s="48">
        <v>-1.1000000000000001</v>
      </c>
      <c r="B100" s="2">
        <v>0.2</v>
      </c>
      <c r="C100" s="2">
        <v>2</v>
      </c>
      <c r="D100" s="2" t="s">
        <v>399</v>
      </c>
      <c r="E100" s="2" t="s">
        <v>400</v>
      </c>
      <c r="F100" s="2" t="s">
        <v>386</v>
      </c>
    </row>
    <row r="101" spans="1:6" ht="12.5">
      <c r="A101" s="48">
        <v>-1.9</v>
      </c>
      <c r="B101" s="2">
        <v>0.2</v>
      </c>
      <c r="C101" s="2">
        <v>2</v>
      </c>
      <c r="D101" s="2" t="s">
        <v>399</v>
      </c>
      <c r="E101" s="2" t="s">
        <v>400</v>
      </c>
      <c r="F101" s="2" t="s">
        <v>386</v>
      </c>
    </row>
    <row r="102" spans="1:6" ht="12.5">
      <c r="A102" s="48">
        <v>-1.4</v>
      </c>
      <c r="B102" s="2">
        <v>0.2</v>
      </c>
      <c r="C102" s="2">
        <v>2</v>
      </c>
      <c r="D102" s="2" t="s">
        <v>399</v>
      </c>
      <c r="E102" s="2" t="s">
        <v>400</v>
      </c>
      <c r="F102" s="2" t="s">
        <v>386</v>
      </c>
    </row>
    <row r="103" spans="1:6" ht="12.5">
      <c r="A103" s="48">
        <v>-2</v>
      </c>
      <c r="B103" s="2">
        <v>0.2</v>
      </c>
      <c r="C103" s="2">
        <v>2</v>
      </c>
      <c r="D103" s="2" t="s">
        <v>399</v>
      </c>
      <c r="E103" s="2" t="s">
        <v>400</v>
      </c>
      <c r="F103" s="2" t="s">
        <v>386</v>
      </c>
    </row>
    <row r="104" spans="1:6" ht="12.5">
      <c r="A104" s="48">
        <v>-2</v>
      </c>
      <c r="B104" s="2">
        <v>0.2</v>
      </c>
      <c r="C104" s="2">
        <v>2</v>
      </c>
      <c r="D104" s="2" t="s">
        <v>399</v>
      </c>
      <c r="E104" s="2" t="s">
        <v>400</v>
      </c>
      <c r="F104" s="2" t="s">
        <v>386</v>
      </c>
    </row>
    <row r="105" spans="1:6" ht="12.5">
      <c r="A105" s="48">
        <v>-1.4</v>
      </c>
      <c r="B105" s="2">
        <v>0.2</v>
      </c>
      <c r="C105" s="2">
        <v>2</v>
      </c>
      <c r="D105" s="2" t="s">
        <v>399</v>
      </c>
      <c r="E105" s="2" t="s">
        <v>400</v>
      </c>
      <c r="F105" s="2" t="s">
        <v>386</v>
      </c>
    </row>
    <row r="106" spans="1:6" ht="12.5">
      <c r="A106" s="48">
        <v>-1.5</v>
      </c>
      <c r="B106" s="2">
        <v>0.2</v>
      </c>
      <c r="C106" s="2">
        <v>2</v>
      </c>
      <c r="D106" s="2" t="s">
        <v>399</v>
      </c>
      <c r="E106" s="2" t="s">
        <v>400</v>
      </c>
      <c r="F106" s="2" t="s">
        <v>386</v>
      </c>
    </row>
    <row r="107" spans="1:6" ht="12.5">
      <c r="A107" s="48">
        <v>-1.7</v>
      </c>
      <c r="B107" s="2">
        <v>0.2</v>
      </c>
      <c r="C107" s="2">
        <v>2</v>
      </c>
      <c r="D107" s="2" t="s">
        <v>399</v>
      </c>
      <c r="E107" s="2" t="s">
        <v>400</v>
      </c>
      <c r="F107" s="2" t="s">
        <v>386</v>
      </c>
    </row>
    <row r="108" spans="1:6" ht="12.5">
      <c r="A108" s="48">
        <v>-2.5</v>
      </c>
      <c r="B108" s="2">
        <v>0.2</v>
      </c>
      <c r="C108" s="2">
        <v>2</v>
      </c>
      <c r="D108" s="2" t="s">
        <v>399</v>
      </c>
      <c r="E108" s="2" t="s">
        <v>400</v>
      </c>
      <c r="F108" s="2" t="s">
        <v>386</v>
      </c>
    </row>
    <row r="109" spans="1:6" ht="12.5">
      <c r="A109" s="48">
        <v>-2.2999999999999998</v>
      </c>
      <c r="B109" s="2">
        <v>0.2</v>
      </c>
      <c r="C109" s="2">
        <v>2</v>
      </c>
      <c r="D109" s="2" t="s">
        <v>399</v>
      </c>
      <c r="E109" s="2" t="s">
        <v>400</v>
      </c>
      <c r="F109" s="2" t="s">
        <v>386</v>
      </c>
    </row>
    <row r="110" spans="1:6" ht="12.5">
      <c r="A110" s="48">
        <v>-2.2999999999999998</v>
      </c>
      <c r="B110" s="2">
        <v>0.2</v>
      </c>
      <c r="C110" s="2">
        <v>2</v>
      </c>
      <c r="D110" s="2" t="s">
        <v>399</v>
      </c>
      <c r="E110" s="2" t="s">
        <v>400</v>
      </c>
      <c r="F110" s="2" t="s">
        <v>386</v>
      </c>
    </row>
    <row r="111" spans="1:6" ht="12.5">
      <c r="A111" s="48">
        <v>-2.2000000000000002</v>
      </c>
      <c r="B111" s="2">
        <v>0.2</v>
      </c>
      <c r="C111" s="2">
        <v>2</v>
      </c>
      <c r="D111" s="2" t="s">
        <v>399</v>
      </c>
      <c r="E111" s="2" t="s">
        <v>400</v>
      </c>
      <c r="F111" s="2" t="s">
        <v>386</v>
      </c>
    </row>
    <row r="112" spans="1:6" ht="12.5">
      <c r="A112" s="48">
        <v>-1.9</v>
      </c>
      <c r="B112" s="2">
        <v>0.2</v>
      </c>
      <c r="C112" s="2">
        <v>2</v>
      </c>
      <c r="D112" s="2" t="s">
        <v>399</v>
      </c>
      <c r="E112" s="2" t="s">
        <v>400</v>
      </c>
      <c r="F112" s="2" t="s">
        <v>386</v>
      </c>
    </row>
    <row r="113" spans="1:6" ht="12.5">
      <c r="A113" s="48">
        <v>-1.5</v>
      </c>
      <c r="B113" s="2">
        <v>0.2</v>
      </c>
      <c r="C113" s="2">
        <v>2</v>
      </c>
      <c r="D113" s="2" t="s">
        <v>399</v>
      </c>
      <c r="E113" s="2" t="s">
        <v>400</v>
      </c>
      <c r="F113" s="2" t="s">
        <v>386</v>
      </c>
    </row>
    <row r="114" spans="1:6" ht="12.5">
      <c r="A114" s="48">
        <v>-0.8</v>
      </c>
      <c r="B114" s="2">
        <v>0.2</v>
      </c>
      <c r="C114" s="2">
        <v>2</v>
      </c>
      <c r="D114" s="2" t="s">
        <v>399</v>
      </c>
      <c r="E114" s="2" t="s">
        <v>400</v>
      </c>
      <c r="F114" s="2" t="s">
        <v>386</v>
      </c>
    </row>
    <row r="115" spans="1:6" ht="12.5">
      <c r="A115" s="48">
        <v>-1.7</v>
      </c>
      <c r="B115" s="2">
        <v>0.2</v>
      </c>
      <c r="C115" s="2">
        <v>2</v>
      </c>
      <c r="D115" s="2" t="s">
        <v>399</v>
      </c>
      <c r="E115" s="2" t="s">
        <v>400</v>
      </c>
      <c r="F115" s="2" t="s">
        <v>386</v>
      </c>
    </row>
    <row r="116" spans="1:6" ht="12.5">
      <c r="A116" s="48">
        <v>-1.9</v>
      </c>
      <c r="B116" s="2">
        <v>0.2</v>
      </c>
      <c r="C116" s="2">
        <v>2</v>
      </c>
      <c r="D116" s="2" t="s">
        <v>399</v>
      </c>
      <c r="E116" s="2" t="s">
        <v>400</v>
      </c>
      <c r="F116" s="2" t="s">
        <v>386</v>
      </c>
    </row>
    <row r="117" spans="1:6" ht="12.5">
      <c r="A117" s="48">
        <v>-1.3</v>
      </c>
      <c r="B117" s="2">
        <v>0.2</v>
      </c>
      <c r="C117" s="2">
        <v>2</v>
      </c>
      <c r="D117" s="2" t="s">
        <v>399</v>
      </c>
      <c r="E117" s="2" t="s">
        <v>400</v>
      </c>
      <c r="F117" s="2" t="s">
        <v>386</v>
      </c>
    </row>
    <row r="118" spans="1:6" ht="12.5">
      <c r="A118" s="48">
        <v>-0.3</v>
      </c>
      <c r="B118" s="2">
        <v>0.2</v>
      </c>
      <c r="C118" s="2">
        <v>2</v>
      </c>
      <c r="D118" s="2" t="s">
        <v>399</v>
      </c>
      <c r="E118" s="2" t="s">
        <v>400</v>
      </c>
      <c r="F118" s="2" t="s">
        <v>386</v>
      </c>
    </row>
    <row r="119" spans="1:6" ht="12.5">
      <c r="A119" s="48">
        <v>-0.8</v>
      </c>
      <c r="B119" s="2">
        <v>0.2</v>
      </c>
      <c r="C119" s="2">
        <v>2</v>
      </c>
      <c r="D119" s="2" t="s">
        <v>399</v>
      </c>
      <c r="E119" s="2" t="s">
        <v>400</v>
      </c>
      <c r="F119" s="2" t="s">
        <v>386</v>
      </c>
    </row>
    <row r="120" spans="1:6" ht="12.5">
      <c r="A120" s="48">
        <v>-1.9</v>
      </c>
      <c r="B120" s="2">
        <v>0.2</v>
      </c>
      <c r="C120" s="2">
        <v>2</v>
      </c>
      <c r="D120" s="2" t="s">
        <v>399</v>
      </c>
      <c r="E120" s="2" t="s">
        <v>400</v>
      </c>
      <c r="F120" s="2" t="s">
        <v>386</v>
      </c>
    </row>
    <row r="121" spans="1:6" ht="12.5">
      <c r="A121" s="48">
        <v>-0.3</v>
      </c>
      <c r="B121" s="2">
        <v>0.1</v>
      </c>
      <c r="C121" s="2" t="s">
        <v>12</v>
      </c>
      <c r="D121" s="2" t="s">
        <v>401</v>
      </c>
      <c r="E121" s="2" t="s">
        <v>402</v>
      </c>
      <c r="F121" s="2" t="s">
        <v>386</v>
      </c>
    </row>
    <row r="122" spans="1:6" ht="12.5">
      <c r="A122" s="48">
        <v>-0.4</v>
      </c>
      <c r="B122" s="2">
        <v>0.1</v>
      </c>
      <c r="C122" s="2" t="s">
        <v>12</v>
      </c>
      <c r="D122" s="2" t="s">
        <v>401</v>
      </c>
      <c r="E122" s="2" t="s">
        <v>402</v>
      </c>
      <c r="F122" s="2" t="s">
        <v>386</v>
      </c>
    </row>
    <row r="123" spans="1:6" ht="12.5">
      <c r="A123" s="48">
        <v>0</v>
      </c>
      <c r="B123" s="2">
        <v>0.1</v>
      </c>
      <c r="C123" s="2" t="s">
        <v>12</v>
      </c>
      <c r="D123" s="2" t="s">
        <v>401</v>
      </c>
      <c r="E123" s="2" t="s">
        <v>402</v>
      </c>
      <c r="F123" s="2" t="s">
        <v>386</v>
      </c>
    </row>
    <row r="124" spans="1:6" ht="12.5">
      <c r="A124" s="48">
        <v>-0.3</v>
      </c>
      <c r="B124" s="2">
        <v>0.1</v>
      </c>
      <c r="C124" s="2" t="s">
        <v>12</v>
      </c>
      <c r="D124" s="2" t="s">
        <v>401</v>
      </c>
      <c r="E124" s="2" t="s">
        <v>402</v>
      </c>
      <c r="F124" s="2" t="s">
        <v>386</v>
      </c>
    </row>
    <row r="125" spans="1:6" ht="12.5">
      <c r="A125" s="48">
        <v>-0.41</v>
      </c>
      <c r="B125" s="2">
        <v>0.3</v>
      </c>
      <c r="C125" s="2">
        <v>2</v>
      </c>
      <c r="D125" s="2" t="s">
        <v>403</v>
      </c>
      <c r="E125" s="2" t="s">
        <v>404</v>
      </c>
      <c r="F125" s="2" t="s">
        <v>386</v>
      </c>
    </row>
    <row r="126" spans="1:6" ht="12.5">
      <c r="A126" s="48">
        <v>-1.41</v>
      </c>
      <c r="B126" s="2">
        <v>0.18</v>
      </c>
      <c r="C126" s="2">
        <v>2</v>
      </c>
      <c r="D126" s="2" t="s">
        <v>403</v>
      </c>
      <c r="E126" s="2" t="s">
        <v>404</v>
      </c>
      <c r="F126" s="2" t="s">
        <v>386</v>
      </c>
    </row>
    <row r="127" spans="1:6" ht="12.5">
      <c r="A127" s="48">
        <v>-0.31</v>
      </c>
      <c r="B127" s="2">
        <v>0.06</v>
      </c>
      <c r="C127" s="2">
        <v>2</v>
      </c>
      <c r="D127" s="2" t="s">
        <v>405</v>
      </c>
      <c r="E127" s="2" t="s">
        <v>406</v>
      </c>
      <c r="F127" s="2" t="s">
        <v>386</v>
      </c>
    </row>
    <row r="128" spans="1:6" ht="12.5">
      <c r="A128" s="48">
        <v>-0.25</v>
      </c>
      <c r="B128" s="2">
        <v>0.05</v>
      </c>
      <c r="C128" s="2">
        <v>2</v>
      </c>
      <c r="D128" s="2" t="s">
        <v>405</v>
      </c>
      <c r="E128" s="2" t="s">
        <v>406</v>
      </c>
      <c r="F128" s="2" t="s">
        <v>386</v>
      </c>
    </row>
    <row r="129" spans="1:6" ht="12.5">
      <c r="A129" s="48">
        <v>-0.92</v>
      </c>
      <c r="B129" s="2">
        <v>0.13</v>
      </c>
      <c r="C129" s="2">
        <v>2</v>
      </c>
      <c r="D129" s="2" t="s">
        <v>405</v>
      </c>
      <c r="E129" s="2" t="s">
        <v>406</v>
      </c>
      <c r="F129" s="2" t="s">
        <v>386</v>
      </c>
    </row>
    <row r="130" spans="1:6" ht="12.5">
      <c r="A130" s="48">
        <v>-0.81</v>
      </c>
      <c r="B130" s="2">
        <v>0.11</v>
      </c>
      <c r="C130" s="2">
        <v>2</v>
      </c>
      <c r="D130" s="2" t="s">
        <v>405</v>
      </c>
      <c r="E130" s="2" t="s">
        <v>406</v>
      </c>
      <c r="F130" s="2" t="s">
        <v>386</v>
      </c>
    </row>
    <row r="131" spans="1:6" ht="12.5">
      <c r="A131" s="48">
        <v>-1.44</v>
      </c>
      <c r="B131" s="2">
        <v>0.08</v>
      </c>
      <c r="C131" s="2">
        <v>2</v>
      </c>
      <c r="D131" s="2" t="s">
        <v>405</v>
      </c>
      <c r="E131" s="2" t="s">
        <v>406</v>
      </c>
      <c r="F131" s="2" t="s">
        <v>386</v>
      </c>
    </row>
    <row r="132" spans="1:6" ht="12.5">
      <c r="A132" s="48">
        <v>-1.53</v>
      </c>
      <c r="B132" s="2">
        <v>0.12</v>
      </c>
      <c r="C132" s="2">
        <v>2</v>
      </c>
      <c r="D132" s="2" t="s">
        <v>405</v>
      </c>
      <c r="E132" s="2" t="s">
        <v>406</v>
      </c>
      <c r="F132" s="2" t="s">
        <v>386</v>
      </c>
    </row>
    <row r="133" spans="1:6" ht="12.5">
      <c r="A133" s="48">
        <v>-0.65</v>
      </c>
      <c r="B133" s="2">
        <v>0.06</v>
      </c>
      <c r="C133" s="2">
        <v>2</v>
      </c>
      <c r="D133" s="2" t="s">
        <v>405</v>
      </c>
      <c r="E133" s="2" t="s">
        <v>406</v>
      </c>
      <c r="F133" s="2" t="s">
        <v>386</v>
      </c>
    </row>
    <row r="134" spans="1:6" ht="12.5">
      <c r="A134" s="48">
        <v>-0.37</v>
      </c>
      <c r="B134" s="2">
        <v>0.28999999999999998</v>
      </c>
      <c r="C134" s="2">
        <v>2</v>
      </c>
      <c r="D134" s="2" t="s">
        <v>407</v>
      </c>
      <c r="E134" s="2" t="s">
        <v>408</v>
      </c>
      <c r="F134" s="2" t="s">
        <v>386</v>
      </c>
    </row>
    <row r="135" spans="1:6" ht="12.5">
      <c r="A135" s="48">
        <v>-0.37</v>
      </c>
      <c r="B135" s="2">
        <v>0.25</v>
      </c>
      <c r="C135" s="2">
        <v>2</v>
      </c>
      <c r="D135" s="2" t="s">
        <v>407</v>
      </c>
      <c r="E135" s="2" t="s">
        <v>408</v>
      </c>
      <c r="F135" s="2" t="s">
        <v>386</v>
      </c>
    </row>
    <row r="136" spans="1:6" ht="12.5">
      <c r="A136" s="48">
        <v>-0.38</v>
      </c>
      <c r="B136" s="2">
        <v>0.21</v>
      </c>
      <c r="C136" s="2">
        <v>2</v>
      </c>
      <c r="D136" s="2" t="s">
        <v>407</v>
      </c>
      <c r="E136" s="2" t="s">
        <v>408</v>
      </c>
      <c r="F136" s="2" t="s">
        <v>386</v>
      </c>
    </row>
    <row r="137" spans="1:6" ht="12.5">
      <c r="A137" s="48">
        <v>-0.33</v>
      </c>
      <c r="B137" s="2">
        <v>0.17</v>
      </c>
      <c r="C137" s="2">
        <v>2</v>
      </c>
      <c r="D137" s="2" t="s">
        <v>407</v>
      </c>
      <c r="E137" s="2" t="s">
        <v>408</v>
      </c>
      <c r="F137" s="2" t="s">
        <v>386</v>
      </c>
    </row>
    <row r="138" spans="1:6" ht="12.5">
      <c r="A138" s="48">
        <v>-0.28999999999999998</v>
      </c>
      <c r="B138" s="2">
        <v>0.13</v>
      </c>
      <c r="C138" s="2">
        <v>2</v>
      </c>
      <c r="D138" s="2" t="s">
        <v>407</v>
      </c>
      <c r="E138" s="2" t="s">
        <v>408</v>
      </c>
      <c r="F138" s="2" t="s">
        <v>386</v>
      </c>
    </row>
    <row r="139" spans="1:6" ht="12.5">
      <c r="A139" s="48">
        <v>-0.32</v>
      </c>
      <c r="B139" s="2">
        <v>0.12</v>
      </c>
      <c r="C139" s="2">
        <v>2</v>
      </c>
      <c r="D139" s="2" t="s">
        <v>407</v>
      </c>
      <c r="E139" s="2" t="s">
        <v>408</v>
      </c>
      <c r="F139" s="2" t="s">
        <v>386</v>
      </c>
    </row>
    <row r="140" spans="1:6" ht="12.5">
      <c r="A140" s="48">
        <v>-0.86</v>
      </c>
      <c r="B140" s="2">
        <v>0.19</v>
      </c>
      <c r="C140" s="2">
        <v>2</v>
      </c>
      <c r="D140" s="2" t="s">
        <v>407</v>
      </c>
      <c r="E140" s="2" t="s">
        <v>408</v>
      </c>
      <c r="F140" s="2" t="s">
        <v>386</v>
      </c>
    </row>
    <row r="141" spans="1:6" ht="12.5">
      <c r="A141" s="48">
        <v>-1</v>
      </c>
      <c r="B141" s="2">
        <v>0.22</v>
      </c>
      <c r="C141" s="2">
        <v>2</v>
      </c>
      <c r="D141" s="2" t="s">
        <v>407</v>
      </c>
      <c r="E141" s="2" t="s">
        <v>408</v>
      </c>
      <c r="F141" s="2" t="s">
        <v>386</v>
      </c>
    </row>
    <row r="142" spans="1:6" ht="12.5">
      <c r="A142" s="48">
        <v>-0.12</v>
      </c>
      <c r="B142" s="2">
        <v>0.33</v>
      </c>
      <c r="C142" s="2">
        <v>2</v>
      </c>
      <c r="D142" s="2" t="s">
        <v>407</v>
      </c>
      <c r="E142" s="2" t="s">
        <v>408</v>
      </c>
      <c r="F142" s="2" t="s">
        <v>386</v>
      </c>
    </row>
    <row r="143" spans="1:6" ht="12.5">
      <c r="A143" s="48">
        <v>0.01</v>
      </c>
      <c r="B143" s="2">
        <v>0.25</v>
      </c>
      <c r="C143" s="2">
        <v>2</v>
      </c>
      <c r="D143" s="2" t="s">
        <v>407</v>
      </c>
      <c r="E143" s="2" t="s">
        <v>408</v>
      </c>
      <c r="F143" s="2" t="s">
        <v>386</v>
      </c>
    </row>
    <row r="144" spans="1:6" ht="12.5">
      <c r="A144" s="48">
        <v>-0.17</v>
      </c>
      <c r="B144" s="2">
        <v>0.24</v>
      </c>
      <c r="C144" s="2">
        <v>2</v>
      </c>
      <c r="D144" s="2" t="s">
        <v>407</v>
      </c>
      <c r="E144" s="2" t="s">
        <v>408</v>
      </c>
      <c r="F144" s="2" t="s">
        <v>386</v>
      </c>
    </row>
    <row r="145" spans="1:6" ht="12.5">
      <c r="A145" s="48">
        <v>0.05</v>
      </c>
      <c r="B145" s="2">
        <v>0.09</v>
      </c>
      <c r="C145" s="2">
        <v>2</v>
      </c>
      <c r="D145" s="2" t="s">
        <v>407</v>
      </c>
      <c r="E145" s="2" t="s">
        <v>408</v>
      </c>
      <c r="F145" s="2" t="s">
        <v>386</v>
      </c>
    </row>
    <row r="146" spans="1:6" ht="12.5">
      <c r="A146" s="48">
        <v>-1.4</v>
      </c>
      <c r="B146" s="2">
        <v>0.1</v>
      </c>
      <c r="C146" s="2" t="s">
        <v>12</v>
      </c>
      <c r="D146" s="2" t="s">
        <v>409</v>
      </c>
      <c r="E146" s="2" t="s">
        <v>400</v>
      </c>
      <c r="F146" s="2" t="s">
        <v>386</v>
      </c>
    </row>
    <row r="147" spans="1:6" ht="12.5">
      <c r="A147" s="48">
        <v>-0.5</v>
      </c>
      <c r="B147" s="2">
        <v>0.1</v>
      </c>
      <c r="C147" s="2" t="s">
        <v>12</v>
      </c>
      <c r="D147" s="2" t="s">
        <v>409</v>
      </c>
      <c r="E147" s="2" t="s">
        <v>400</v>
      </c>
      <c r="F147" s="2" t="s">
        <v>386</v>
      </c>
    </row>
    <row r="148" spans="1:6" ht="12.5">
      <c r="A148" s="48">
        <v>-0.4</v>
      </c>
      <c r="B148" s="2">
        <v>0.1</v>
      </c>
      <c r="C148" s="2" t="s">
        <v>12</v>
      </c>
      <c r="D148" s="2" t="s">
        <v>409</v>
      </c>
      <c r="E148" s="2" t="s">
        <v>400</v>
      </c>
      <c r="F148" s="2" t="s">
        <v>386</v>
      </c>
    </row>
    <row r="149" spans="1:6" ht="12.5">
      <c r="A149" s="48">
        <v>-0.4</v>
      </c>
      <c r="B149" s="2">
        <v>0.1</v>
      </c>
      <c r="C149" s="2" t="s">
        <v>12</v>
      </c>
      <c r="D149" s="2" t="s">
        <v>409</v>
      </c>
      <c r="E149" s="2" t="s">
        <v>400</v>
      </c>
      <c r="F149" s="2" t="s">
        <v>386</v>
      </c>
    </row>
    <row r="150" spans="1:6" ht="12.5">
      <c r="A150" s="48">
        <v>-0.5</v>
      </c>
      <c r="B150" s="2">
        <v>0.1</v>
      </c>
      <c r="C150" s="2" t="s">
        <v>12</v>
      </c>
      <c r="D150" s="2" t="s">
        <v>409</v>
      </c>
      <c r="E150" s="2" t="s">
        <v>400</v>
      </c>
      <c r="F150" s="2" t="s">
        <v>386</v>
      </c>
    </row>
    <row r="151" spans="1:6" ht="12.5">
      <c r="A151" s="48">
        <v>-0.5</v>
      </c>
      <c r="B151" s="2">
        <v>0.1</v>
      </c>
      <c r="C151" s="2" t="s">
        <v>12</v>
      </c>
      <c r="D151" s="2" t="s">
        <v>409</v>
      </c>
      <c r="E151" s="2" t="s">
        <v>400</v>
      </c>
      <c r="F151" s="2" t="s">
        <v>386</v>
      </c>
    </row>
    <row r="152" spans="1:6" ht="12.5">
      <c r="A152" s="48">
        <v>-0.5</v>
      </c>
      <c r="B152" s="2">
        <v>0.1</v>
      </c>
      <c r="C152" s="2" t="s">
        <v>12</v>
      </c>
      <c r="D152" s="2" t="s">
        <v>409</v>
      </c>
      <c r="E152" s="2" t="s">
        <v>400</v>
      </c>
      <c r="F152" s="2" t="s">
        <v>386</v>
      </c>
    </row>
    <row r="153" spans="1:6" ht="12.5">
      <c r="A153" s="48">
        <v>-0.5</v>
      </c>
      <c r="B153" s="2">
        <v>0.1</v>
      </c>
      <c r="C153" s="2" t="s">
        <v>12</v>
      </c>
      <c r="D153" s="2" t="s">
        <v>409</v>
      </c>
      <c r="E153" s="2" t="s">
        <v>400</v>
      </c>
      <c r="F153" s="2" t="s">
        <v>386</v>
      </c>
    </row>
    <row r="154" spans="1:6" ht="12.5">
      <c r="A154" s="48">
        <v>-0.6</v>
      </c>
      <c r="B154" s="2">
        <v>0.1</v>
      </c>
      <c r="C154" s="2" t="s">
        <v>12</v>
      </c>
      <c r="D154" s="2" t="s">
        <v>409</v>
      </c>
      <c r="E154" s="2" t="s">
        <v>400</v>
      </c>
      <c r="F154" s="2" t="s">
        <v>386</v>
      </c>
    </row>
    <row r="155" spans="1:6" ht="12.5">
      <c r="A155" s="48">
        <v>-0.2</v>
      </c>
      <c r="B155" s="2">
        <v>0.1</v>
      </c>
      <c r="C155" s="2" t="s">
        <v>12</v>
      </c>
      <c r="D155" s="2" t="s">
        <v>409</v>
      </c>
      <c r="E155" s="2" t="s">
        <v>400</v>
      </c>
      <c r="F155" s="2" t="s">
        <v>386</v>
      </c>
    </row>
    <row r="156" spans="1:6" ht="12.5">
      <c r="A156" s="48">
        <v>-0.7</v>
      </c>
      <c r="B156" s="2">
        <v>0.1</v>
      </c>
      <c r="C156" s="2" t="s">
        <v>12</v>
      </c>
      <c r="D156" s="2" t="s">
        <v>409</v>
      </c>
      <c r="E156" s="2" t="s">
        <v>400</v>
      </c>
      <c r="F156" s="2" t="s">
        <v>386</v>
      </c>
    </row>
    <row r="157" spans="1:6" ht="12.5">
      <c r="A157" s="48">
        <v>-0.5</v>
      </c>
      <c r="B157" s="2">
        <v>0.1</v>
      </c>
      <c r="C157" s="2" t="s">
        <v>12</v>
      </c>
      <c r="D157" s="2" t="s">
        <v>409</v>
      </c>
      <c r="E157" s="2" t="s">
        <v>400</v>
      </c>
      <c r="F157" s="2" t="s">
        <v>386</v>
      </c>
    </row>
    <row r="158" spans="1:6" ht="12.5">
      <c r="A158" s="48">
        <v>-0.3</v>
      </c>
      <c r="B158" s="2">
        <v>0.1</v>
      </c>
      <c r="C158" s="2" t="s">
        <v>12</v>
      </c>
      <c r="D158" s="2" t="s">
        <v>409</v>
      </c>
      <c r="E158" s="2" t="s">
        <v>400</v>
      </c>
      <c r="F158" s="2" t="s">
        <v>386</v>
      </c>
    </row>
    <row r="159" spans="1:6" ht="12.5">
      <c r="A159" s="48">
        <v>-0.9</v>
      </c>
      <c r="B159" s="2">
        <v>0.1</v>
      </c>
      <c r="C159" s="2" t="s">
        <v>12</v>
      </c>
      <c r="D159" s="2" t="s">
        <v>409</v>
      </c>
      <c r="E159" s="2" t="s">
        <v>400</v>
      </c>
      <c r="F159" s="2" t="s">
        <v>386</v>
      </c>
    </row>
    <row r="160" spans="1:6" ht="12.5">
      <c r="A160" s="48">
        <v>-0.6</v>
      </c>
      <c r="B160" s="2">
        <v>0.1</v>
      </c>
      <c r="C160" s="2" t="s">
        <v>12</v>
      </c>
      <c r="D160" s="2" t="s">
        <v>409</v>
      </c>
      <c r="E160" s="2" t="s">
        <v>400</v>
      </c>
      <c r="F160" s="2" t="s">
        <v>386</v>
      </c>
    </row>
    <row r="161" spans="1:6" ht="12.5">
      <c r="A161" s="48">
        <v>-0.7</v>
      </c>
      <c r="B161" s="2">
        <v>0.1</v>
      </c>
      <c r="C161" s="2" t="s">
        <v>12</v>
      </c>
      <c r="D161" s="2" t="s">
        <v>409</v>
      </c>
      <c r="E161" s="2" t="s">
        <v>400</v>
      </c>
      <c r="F161" s="2" t="s">
        <v>386</v>
      </c>
    </row>
    <row r="162" spans="1:6" ht="12.5">
      <c r="A162" s="48">
        <v>-1.1000000000000001</v>
      </c>
      <c r="B162" s="2">
        <v>0.1</v>
      </c>
      <c r="C162" s="2" t="s">
        <v>12</v>
      </c>
      <c r="D162" s="2" t="s">
        <v>409</v>
      </c>
      <c r="E162" s="2" t="s">
        <v>400</v>
      </c>
      <c r="F162" s="2" t="s">
        <v>386</v>
      </c>
    </row>
    <row r="163" spans="1:6" ht="12.5">
      <c r="A163" s="48">
        <v>-1</v>
      </c>
      <c r="B163" s="2">
        <v>0.1</v>
      </c>
      <c r="C163" s="2" t="s">
        <v>12</v>
      </c>
      <c r="D163" s="2" t="s">
        <v>409</v>
      </c>
      <c r="E163" s="2" t="s">
        <v>400</v>
      </c>
      <c r="F163" s="2" t="s">
        <v>386</v>
      </c>
    </row>
    <row r="164" spans="1:6" ht="12.5">
      <c r="A164" s="48">
        <v>-1</v>
      </c>
      <c r="B164" s="2">
        <v>0.1</v>
      </c>
      <c r="C164" s="2" t="s">
        <v>12</v>
      </c>
      <c r="D164" s="2" t="s">
        <v>409</v>
      </c>
      <c r="E164" s="2" t="s">
        <v>400</v>
      </c>
      <c r="F164" s="2" t="s">
        <v>386</v>
      </c>
    </row>
    <row r="165" spans="1:6" ht="12.5">
      <c r="A165" s="48">
        <v>-0.9</v>
      </c>
      <c r="B165" s="2">
        <v>0.1</v>
      </c>
      <c r="C165" s="2" t="s">
        <v>12</v>
      </c>
      <c r="D165" s="2" t="s">
        <v>409</v>
      </c>
      <c r="E165" s="2" t="s">
        <v>400</v>
      </c>
      <c r="F165" s="2" t="s">
        <v>386</v>
      </c>
    </row>
    <row r="166" spans="1:6" ht="12.5">
      <c r="A166" s="48">
        <v>-1</v>
      </c>
      <c r="B166" s="2">
        <v>0.1</v>
      </c>
      <c r="C166" s="2" t="s">
        <v>12</v>
      </c>
      <c r="D166" s="2" t="s">
        <v>409</v>
      </c>
      <c r="E166" s="2" t="s">
        <v>400</v>
      </c>
      <c r="F166" s="2" t="s">
        <v>386</v>
      </c>
    </row>
    <row r="167" spans="1:6" ht="12.5">
      <c r="A167" s="48">
        <v>-0.7</v>
      </c>
      <c r="B167" s="2">
        <v>0.1</v>
      </c>
      <c r="C167" s="2" t="s">
        <v>12</v>
      </c>
      <c r="D167" s="2" t="s">
        <v>409</v>
      </c>
      <c r="E167" s="2" t="s">
        <v>400</v>
      </c>
      <c r="F167" s="2" t="s">
        <v>386</v>
      </c>
    </row>
    <row r="168" spans="1:6" ht="12.5">
      <c r="A168" s="48">
        <v>-0.7</v>
      </c>
      <c r="B168" s="2">
        <v>0.1</v>
      </c>
      <c r="C168" s="2" t="s">
        <v>12</v>
      </c>
      <c r="D168" s="2" t="s">
        <v>409</v>
      </c>
      <c r="E168" s="2" t="s">
        <v>400</v>
      </c>
      <c r="F168" s="2" t="s">
        <v>386</v>
      </c>
    </row>
    <row r="169" spans="1:6" ht="15" customHeight="1">
      <c r="A169" s="48">
        <v>-0.7</v>
      </c>
      <c r="B169" s="2">
        <v>0.1</v>
      </c>
      <c r="C169" s="2" t="s">
        <v>12</v>
      </c>
      <c r="D169" s="2" t="s">
        <v>409</v>
      </c>
      <c r="E169" s="2" t="s">
        <v>400</v>
      </c>
      <c r="F169" s="2" t="s">
        <v>386</v>
      </c>
    </row>
    <row r="170" spans="1:6" ht="12.5">
      <c r="A170" s="48">
        <v>-0.8</v>
      </c>
      <c r="B170" s="2">
        <v>0.1</v>
      </c>
      <c r="C170" s="2" t="s">
        <v>12</v>
      </c>
      <c r="D170" s="2" t="s">
        <v>409</v>
      </c>
      <c r="E170" s="2" t="s">
        <v>400</v>
      </c>
      <c r="F170" s="2" t="s">
        <v>386</v>
      </c>
    </row>
    <row r="171" spans="1:6" ht="12.5">
      <c r="A171" s="48">
        <v>-0.3</v>
      </c>
      <c r="B171" s="2">
        <v>0.1</v>
      </c>
      <c r="C171" s="2" t="s">
        <v>12</v>
      </c>
      <c r="D171" s="2" t="s">
        <v>409</v>
      </c>
      <c r="E171" s="2" t="s">
        <v>400</v>
      </c>
      <c r="F171" s="2" t="s">
        <v>386</v>
      </c>
    </row>
    <row r="172" spans="1:6" ht="12.5">
      <c r="A172" s="48">
        <v>-0.4</v>
      </c>
      <c r="B172" s="2">
        <v>0.1</v>
      </c>
      <c r="C172" s="2" t="s">
        <v>12</v>
      </c>
      <c r="D172" s="2" t="s">
        <v>409</v>
      </c>
      <c r="E172" s="2" t="s">
        <v>400</v>
      </c>
      <c r="F172" s="2" t="s">
        <v>386</v>
      </c>
    </row>
    <row r="173" spans="1:6" ht="12.5">
      <c r="A173" s="48">
        <v>-0.4</v>
      </c>
      <c r="B173" s="2">
        <v>0.1</v>
      </c>
      <c r="C173" s="2" t="s">
        <v>12</v>
      </c>
      <c r="D173" s="2" t="s">
        <v>409</v>
      </c>
      <c r="E173" s="2" t="s">
        <v>400</v>
      </c>
      <c r="F173" s="2" t="s">
        <v>386</v>
      </c>
    </row>
    <row r="174" spans="1:6" ht="12.5">
      <c r="A174" s="48">
        <v>-0.5</v>
      </c>
      <c r="B174" s="2">
        <v>0.1</v>
      </c>
      <c r="C174" s="2" t="s">
        <v>12</v>
      </c>
      <c r="D174" s="2" t="s">
        <v>409</v>
      </c>
      <c r="E174" s="2" t="s">
        <v>400</v>
      </c>
      <c r="F174" s="2" t="s">
        <v>386</v>
      </c>
    </row>
    <row r="175" spans="1:6" ht="12.5">
      <c r="A175" s="48">
        <v>-0.6</v>
      </c>
      <c r="B175" s="2">
        <v>0.1</v>
      </c>
      <c r="C175" s="2" t="s">
        <v>12</v>
      </c>
      <c r="D175" s="2" t="s">
        <v>409</v>
      </c>
      <c r="E175" s="2" t="s">
        <v>400</v>
      </c>
      <c r="F175" s="2" t="s">
        <v>386</v>
      </c>
    </row>
    <row r="176" spans="1:6" ht="12.5">
      <c r="A176" s="48">
        <v>-0.9</v>
      </c>
      <c r="B176" s="2">
        <v>0.1</v>
      </c>
      <c r="C176" s="2" t="s">
        <v>12</v>
      </c>
      <c r="D176" s="2" t="s">
        <v>409</v>
      </c>
      <c r="E176" s="2" t="s">
        <v>400</v>
      </c>
      <c r="F176" s="2" t="s">
        <v>386</v>
      </c>
    </row>
    <row r="177" spans="1:6" ht="12.5">
      <c r="A177" s="48">
        <v>-1.2</v>
      </c>
      <c r="B177" s="2">
        <v>0.1</v>
      </c>
      <c r="C177" s="2" t="s">
        <v>12</v>
      </c>
      <c r="D177" s="2" t="s">
        <v>409</v>
      </c>
      <c r="E177" s="2" t="s">
        <v>400</v>
      </c>
      <c r="F177" s="2" t="s">
        <v>386</v>
      </c>
    </row>
    <row r="178" spans="1:6" ht="12.5">
      <c r="A178" s="48">
        <v>-0.6</v>
      </c>
      <c r="B178" s="2">
        <v>0.1</v>
      </c>
      <c r="C178" s="2" t="s">
        <v>12</v>
      </c>
      <c r="D178" s="2" t="s">
        <v>409</v>
      </c>
      <c r="E178" s="2" t="s">
        <v>400</v>
      </c>
      <c r="F178" s="2" t="s">
        <v>386</v>
      </c>
    </row>
    <row r="179" spans="1:6" ht="12.5">
      <c r="A179" s="48">
        <v>-1.3</v>
      </c>
      <c r="B179" s="2">
        <v>0.1</v>
      </c>
      <c r="C179" s="2" t="s">
        <v>12</v>
      </c>
      <c r="D179" s="2" t="s">
        <v>409</v>
      </c>
      <c r="E179" s="2" t="s">
        <v>400</v>
      </c>
      <c r="F179" s="2" t="s">
        <v>386</v>
      </c>
    </row>
    <row r="180" spans="1:6" ht="12.5">
      <c r="A180" s="48">
        <v>-0.5</v>
      </c>
      <c r="B180" s="2">
        <v>0.1</v>
      </c>
      <c r="C180" s="2" t="s">
        <v>12</v>
      </c>
      <c r="D180" s="2" t="s">
        <v>409</v>
      </c>
      <c r="E180" s="2" t="s">
        <v>400</v>
      </c>
      <c r="F180" s="2" t="s">
        <v>386</v>
      </c>
    </row>
    <row r="181" spans="1:6" ht="12.5">
      <c r="A181" s="48">
        <v>-1</v>
      </c>
      <c r="B181" s="2">
        <v>0.1</v>
      </c>
      <c r="C181" s="2" t="s">
        <v>12</v>
      </c>
      <c r="D181" s="2" t="s">
        <v>409</v>
      </c>
      <c r="E181" s="2" t="s">
        <v>400</v>
      </c>
      <c r="F181" s="2" t="s">
        <v>386</v>
      </c>
    </row>
    <row r="182" spans="1:6" ht="12.5">
      <c r="A182" s="48">
        <v>-1</v>
      </c>
      <c r="B182" s="2">
        <v>0.1</v>
      </c>
      <c r="C182" s="2" t="s">
        <v>12</v>
      </c>
      <c r="D182" s="2" t="s">
        <v>409</v>
      </c>
      <c r="E182" s="2" t="s">
        <v>400</v>
      </c>
      <c r="F182" s="2" t="s">
        <v>386</v>
      </c>
    </row>
    <row r="183" spans="1:6" ht="12.5">
      <c r="A183" s="48">
        <v>-0.3</v>
      </c>
      <c r="B183" s="2">
        <v>0.1</v>
      </c>
      <c r="C183" s="2" t="s">
        <v>12</v>
      </c>
      <c r="D183" s="2" t="s">
        <v>409</v>
      </c>
      <c r="E183" s="2" t="s">
        <v>400</v>
      </c>
      <c r="F183" s="2" t="s">
        <v>386</v>
      </c>
    </row>
    <row r="184" spans="1:6" ht="12.5">
      <c r="A184" s="48">
        <v>-1.8</v>
      </c>
      <c r="B184" s="2">
        <v>0.1</v>
      </c>
      <c r="C184" s="2" t="s">
        <v>12</v>
      </c>
      <c r="D184" s="2" t="s">
        <v>409</v>
      </c>
      <c r="E184" s="2" t="s">
        <v>400</v>
      </c>
      <c r="F184" s="2" t="s">
        <v>386</v>
      </c>
    </row>
    <row r="185" spans="1:6" ht="12.5">
      <c r="A185" s="48">
        <v>-1.9</v>
      </c>
      <c r="B185" s="2">
        <v>0.1</v>
      </c>
      <c r="C185" s="2" t="s">
        <v>12</v>
      </c>
      <c r="D185" s="2" t="s">
        <v>409</v>
      </c>
      <c r="E185" s="2" t="s">
        <v>400</v>
      </c>
      <c r="F185" s="2" t="s">
        <v>386</v>
      </c>
    </row>
    <row r="186" spans="1:6" ht="12.5">
      <c r="A186" s="48">
        <v>-2</v>
      </c>
      <c r="B186" s="2">
        <v>0.1</v>
      </c>
      <c r="C186" s="2" t="s">
        <v>12</v>
      </c>
      <c r="D186" s="2" t="s">
        <v>409</v>
      </c>
      <c r="E186" s="2" t="s">
        <v>400</v>
      </c>
      <c r="F186" s="2" t="s">
        <v>386</v>
      </c>
    </row>
    <row r="187" spans="1:6" ht="12.5">
      <c r="A187" s="48">
        <v>-1.5</v>
      </c>
      <c r="B187" s="2">
        <v>0.1</v>
      </c>
      <c r="C187" s="2" t="s">
        <v>12</v>
      </c>
      <c r="D187" s="2" t="s">
        <v>409</v>
      </c>
      <c r="E187" s="2" t="s">
        <v>400</v>
      </c>
      <c r="F187" s="2" t="s">
        <v>386</v>
      </c>
    </row>
    <row r="188" spans="1:6" ht="12.5">
      <c r="A188" s="48">
        <v>-0.7</v>
      </c>
      <c r="B188" s="2">
        <v>0.1</v>
      </c>
      <c r="C188" s="2" t="s">
        <v>12</v>
      </c>
      <c r="D188" s="2" t="s">
        <v>409</v>
      </c>
      <c r="E188" s="2" t="s">
        <v>400</v>
      </c>
      <c r="F188" s="2" t="s">
        <v>386</v>
      </c>
    </row>
    <row r="189" spans="1:6" ht="12.5">
      <c r="A189" s="48">
        <v>-1.4</v>
      </c>
      <c r="B189" s="2">
        <v>0.1</v>
      </c>
      <c r="C189" s="2" t="s">
        <v>12</v>
      </c>
      <c r="D189" s="2" t="s">
        <v>409</v>
      </c>
      <c r="E189" s="2" t="s">
        <v>400</v>
      </c>
      <c r="F189" s="2" t="s">
        <v>386</v>
      </c>
    </row>
    <row r="190" spans="1:6" ht="12.5">
      <c r="A190" s="48">
        <v>-1.5</v>
      </c>
      <c r="B190" s="2">
        <v>0.1</v>
      </c>
      <c r="C190" s="2" t="s">
        <v>12</v>
      </c>
      <c r="D190" s="2" t="s">
        <v>409</v>
      </c>
      <c r="E190" s="2" t="s">
        <v>400</v>
      </c>
      <c r="F190" s="2" t="s">
        <v>386</v>
      </c>
    </row>
    <row r="191" spans="1:6" ht="12.5">
      <c r="A191" s="48">
        <v>-1.1000000000000001</v>
      </c>
      <c r="B191" s="2">
        <v>0.1</v>
      </c>
      <c r="C191" s="2" t="s">
        <v>12</v>
      </c>
      <c r="D191" s="2" t="s">
        <v>409</v>
      </c>
      <c r="E191" s="2" t="s">
        <v>400</v>
      </c>
      <c r="F191" s="2" t="s">
        <v>386</v>
      </c>
    </row>
    <row r="192" spans="1:6" ht="12.5">
      <c r="A192" s="48">
        <v>-0.4</v>
      </c>
      <c r="B192" s="2">
        <v>0.1</v>
      </c>
      <c r="C192" s="2" t="s">
        <v>12</v>
      </c>
      <c r="D192" s="2" t="s">
        <v>409</v>
      </c>
      <c r="E192" s="2" t="s">
        <v>400</v>
      </c>
      <c r="F192" s="2" t="s">
        <v>386</v>
      </c>
    </row>
    <row r="193" spans="1:8" ht="12.5">
      <c r="A193" s="48">
        <v>-2.2999999999999998</v>
      </c>
      <c r="B193" s="2">
        <v>0.1</v>
      </c>
      <c r="C193" s="2" t="s">
        <v>12</v>
      </c>
      <c r="D193" s="2" t="s">
        <v>409</v>
      </c>
      <c r="E193" s="2" t="s">
        <v>400</v>
      </c>
      <c r="F193" s="2" t="s">
        <v>386</v>
      </c>
    </row>
    <row r="194" spans="1:8" ht="12.5">
      <c r="A194" s="48">
        <v>-2.5</v>
      </c>
      <c r="B194" s="2">
        <v>0.1</v>
      </c>
      <c r="C194" s="2" t="s">
        <v>12</v>
      </c>
      <c r="D194" s="2" t="s">
        <v>409</v>
      </c>
      <c r="E194" s="2" t="s">
        <v>400</v>
      </c>
      <c r="F194" s="2" t="s">
        <v>386</v>
      </c>
    </row>
    <row r="195" spans="1:8" ht="12.5">
      <c r="A195" s="48">
        <v>-2.6</v>
      </c>
      <c r="B195" s="2">
        <v>0.1</v>
      </c>
      <c r="C195" s="2" t="s">
        <v>12</v>
      </c>
      <c r="D195" s="2" t="s">
        <v>409</v>
      </c>
      <c r="E195" s="2" t="s">
        <v>400</v>
      </c>
      <c r="F195" s="2" t="s">
        <v>386</v>
      </c>
    </row>
    <row r="196" spans="1:8" ht="12.5">
      <c r="A196" s="48"/>
    </row>
    <row r="197" spans="1:8" ht="12.5">
      <c r="A197" s="48"/>
    </row>
    <row r="198" spans="1:8" ht="12.5">
      <c r="A198" s="48"/>
      <c r="H198">
        <f>194-14</f>
        <v>180</v>
      </c>
    </row>
    <row r="199" spans="1:8" ht="12.5">
      <c r="A199" s="48"/>
    </row>
    <row r="200" spans="1:8" ht="12.5">
      <c r="A200" s="48"/>
    </row>
    <row r="201" spans="1:8" ht="12.5">
      <c r="A201" s="48"/>
    </row>
    <row r="202" spans="1:8" ht="12.5">
      <c r="A202" s="48"/>
    </row>
    <row r="203" spans="1:8" ht="12.5">
      <c r="A203" s="48"/>
    </row>
    <row r="204" spans="1:8" ht="12.5">
      <c r="A204" s="48"/>
    </row>
    <row r="205" spans="1:8" ht="12.5">
      <c r="A205" s="48"/>
    </row>
    <row r="206" spans="1:8" ht="12.5">
      <c r="A206" s="48"/>
    </row>
    <row r="207" spans="1:8" ht="12.5">
      <c r="A207" s="48"/>
    </row>
    <row r="208" spans="1:8" ht="12.5">
      <c r="A208" s="48"/>
    </row>
    <row r="209" spans="1:1" ht="12.5">
      <c r="A209" s="48"/>
    </row>
    <row r="210" spans="1:1" ht="12.5">
      <c r="A210" s="48"/>
    </row>
    <row r="211" spans="1:1" ht="12.5">
      <c r="A211" s="48"/>
    </row>
    <row r="212" spans="1:1" ht="12.5">
      <c r="A212" s="48"/>
    </row>
    <row r="213" spans="1:1" ht="12.5">
      <c r="A213" s="48"/>
    </row>
    <row r="214" spans="1:1" ht="12.5">
      <c r="A214" s="48"/>
    </row>
    <row r="215" spans="1:1" ht="12.5">
      <c r="A215" s="48"/>
    </row>
    <row r="216" spans="1:1" ht="12.5">
      <c r="A216" s="48"/>
    </row>
    <row r="217" spans="1:1" ht="12.5">
      <c r="A217" s="48"/>
    </row>
    <row r="218" spans="1:1" ht="12.5">
      <c r="A218" s="48"/>
    </row>
    <row r="219" spans="1:1" ht="12.5">
      <c r="A219" s="48"/>
    </row>
    <row r="220" spans="1:1" ht="12.5">
      <c r="A220" s="48"/>
    </row>
    <row r="221" spans="1:1" ht="12.5">
      <c r="A221" s="48"/>
    </row>
    <row r="222" spans="1:1" ht="12.5">
      <c r="A222" s="48"/>
    </row>
    <row r="223" spans="1:1" ht="12.5">
      <c r="A223" s="48"/>
    </row>
    <row r="224" spans="1:1" ht="12.5">
      <c r="A224" s="48"/>
    </row>
    <row r="225" spans="1:1" ht="12.5">
      <c r="A225" s="48"/>
    </row>
    <row r="226" spans="1:1" ht="12.5">
      <c r="A226" s="48"/>
    </row>
    <row r="227" spans="1:1" ht="12.5">
      <c r="A227" s="48"/>
    </row>
    <row r="228" spans="1:1" ht="12.5">
      <c r="A228" s="48"/>
    </row>
    <row r="229" spans="1:1" ht="12.5">
      <c r="A229" s="48"/>
    </row>
    <row r="230" spans="1:1" ht="12.5">
      <c r="A230" s="48"/>
    </row>
    <row r="231" spans="1:1" ht="12.5">
      <c r="A231" s="48"/>
    </row>
    <row r="232" spans="1:1" ht="12.5">
      <c r="A232" s="48"/>
    </row>
    <row r="233" spans="1:1" ht="12.5">
      <c r="A233" s="48"/>
    </row>
    <row r="234" spans="1:1" ht="12.5">
      <c r="A234" s="48"/>
    </row>
    <row r="235" spans="1:1" ht="12.5">
      <c r="A235" s="48"/>
    </row>
    <row r="236" spans="1:1" ht="12.5">
      <c r="A236" s="48"/>
    </row>
    <row r="237" spans="1:1" ht="12.5">
      <c r="A237" s="48"/>
    </row>
    <row r="238" spans="1:1" ht="12.5">
      <c r="A238" s="48"/>
    </row>
    <row r="239" spans="1:1" ht="12.5">
      <c r="A239" s="48"/>
    </row>
    <row r="240" spans="1:1" ht="12.5">
      <c r="A240" s="48"/>
    </row>
    <row r="241" spans="1:1" ht="12.5">
      <c r="A241" s="48"/>
    </row>
    <row r="242" spans="1:1" ht="12.5">
      <c r="A242" s="48"/>
    </row>
    <row r="243" spans="1:1" ht="12.5">
      <c r="A243" s="48"/>
    </row>
    <row r="244" spans="1:1" ht="12.5">
      <c r="A244" s="48"/>
    </row>
    <row r="245" spans="1:1" ht="12.5">
      <c r="A245" s="48"/>
    </row>
    <row r="246" spans="1:1" ht="12.5">
      <c r="A246" s="48"/>
    </row>
    <row r="247" spans="1:1" ht="12.5">
      <c r="A247" s="48"/>
    </row>
    <row r="248" spans="1:1" ht="12.5">
      <c r="A248" s="48"/>
    </row>
    <row r="249" spans="1:1" ht="12.5">
      <c r="A249" s="48"/>
    </row>
    <row r="250" spans="1:1" ht="12.5">
      <c r="A250" s="48"/>
    </row>
    <row r="251" spans="1:1" ht="12.5">
      <c r="A251" s="48"/>
    </row>
    <row r="252" spans="1:1" ht="12.5">
      <c r="A252" s="48"/>
    </row>
    <row r="253" spans="1:1" ht="12.5">
      <c r="A253" s="48"/>
    </row>
    <row r="254" spans="1:1" ht="12.5">
      <c r="A254" s="48"/>
    </row>
    <row r="255" spans="1:1" ht="12.5">
      <c r="A255" s="48"/>
    </row>
    <row r="256" spans="1:1" ht="12.5">
      <c r="A256" s="48"/>
    </row>
    <row r="257" spans="1:1" ht="12.5">
      <c r="A257" s="48"/>
    </row>
    <row r="258" spans="1:1" ht="12.5">
      <c r="A258" s="48"/>
    </row>
    <row r="259" spans="1:1" ht="12.5">
      <c r="A259" s="48"/>
    </row>
    <row r="260" spans="1:1" ht="12.5">
      <c r="A260" s="48"/>
    </row>
    <row r="261" spans="1:1" ht="12.5">
      <c r="A261" s="48"/>
    </row>
    <row r="262" spans="1:1" ht="12.5">
      <c r="A262" s="48"/>
    </row>
    <row r="263" spans="1:1" ht="12.5">
      <c r="A263" s="48"/>
    </row>
    <row r="264" spans="1:1" ht="12.5">
      <c r="A264" s="48"/>
    </row>
    <row r="265" spans="1:1" ht="12.5">
      <c r="A265" s="48"/>
    </row>
    <row r="266" spans="1:1" ht="12.5">
      <c r="A266" s="48"/>
    </row>
    <row r="267" spans="1:1" ht="12.5">
      <c r="A267" s="48"/>
    </row>
    <row r="268" spans="1:1" ht="12.5">
      <c r="A268" s="48"/>
    </row>
    <row r="269" spans="1:1" ht="12.5">
      <c r="A269" s="48"/>
    </row>
    <row r="270" spans="1:1" ht="12.5">
      <c r="A270" s="48"/>
    </row>
    <row r="271" spans="1:1" ht="12.5">
      <c r="A271" s="48"/>
    </row>
    <row r="272" spans="1:1" ht="12.5">
      <c r="A272" s="48"/>
    </row>
    <row r="273" spans="1:1" ht="12.5">
      <c r="A273" s="48"/>
    </row>
    <row r="274" spans="1:1" ht="12.5">
      <c r="A274" s="48"/>
    </row>
    <row r="275" spans="1:1" ht="12.5">
      <c r="A275" s="48"/>
    </row>
    <row r="276" spans="1:1" ht="12.5">
      <c r="A276" s="48"/>
    </row>
    <row r="277" spans="1:1" ht="12.5">
      <c r="A277" s="48"/>
    </row>
    <row r="278" spans="1:1" ht="12.5">
      <c r="A278" s="48"/>
    </row>
    <row r="279" spans="1:1" ht="12.5">
      <c r="A279" s="48"/>
    </row>
    <row r="280" spans="1:1" ht="12.5">
      <c r="A280" s="48"/>
    </row>
    <row r="281" spans="1:1" ht="12.5">
      <c r="A281" s="48"/>
    </row>
    <row r="282" spans="1:1" ht="12.5">
      <c r="A282" s="48"/>
    </row>
    <row r="283" spans="1:1" ht="12.5">
      <c r="A283" s="48"/>
    </row>
    <row r="284" spans="1:1" ht="12.5">
      <c r="A284" s="48"/>
    </row>
    <row r="285" spans="1:1" ht="12.5">
      <c r="A285" s="48"/>
    </row>
    <row r="286" spans="1:1" ht="12.5">
      <c r="A286" s="48"/>
    </row>
    <row r="287" spans="1:1" ht="12.5">
      <c r="A287" s="48"/>
    </row>
    <row r="288" spans="1:1" ht="12.5">
      <c r="A288" s="48"/>
    </row>
    <row r="289" spans="1:1" ht="12.5">
      <c r="A289" s="48"/>
    </row>
    <row r="290" spans="1:1" ht="12.5">
      <c r="A290" s="48"/>
    </row>
    <row r="291" spans="1:1" ht="12.5">
      <c r="A291" s="48"/>
    </row>
    <row r="292" spans="1:1" ht="12.5">
      <c r="A292" s="48"/>
    </row>
    <row r="293" spans="1:1" ht="12.5">
      <c r="A293" s="48"/>
    </row>
    <row r="294" spans="1:1" ht="12.5">
      <c r="A294" s="48"/>
    </row>
    <row r="295" spans="1:1" ht="12.5">
      <c r="A295" s="48"/>
    </row>
    <row r="296" spans="1:1" ht="12.5">
      <c r="A296" s="48"/>
    </row>
    <row r="297" spans="1:1" ht="12.5">
      <c r="A297" s="48"/>
    </row>
    <row r="298" spans="1:1" ht="12.5">
      <c r="A298" s="48"/>
    </row>
    <row r="299" spans="1:1" ht="12.5">
      <c r="A299" s="48"/>
    </row>
    <row r="300" spans="1:1" ht="12.5">
      <c r="A300" s="48"/>
    </row>
    <row r="301" spans="1:1" ht="12.5">
      <c r="A301" s="48"/>
    </row>
    <row r="302" spans="1:1" ht="12.5">
      <c r="A302" s="48"/>
    </row>
    <row r="303" spans="1:1" ht="12.5">
      <c r="A303" s="48"/>
    </row>
    <row r="304" spans="1:1" ht="12.5">
      <c r="A304" s="48"/>
    </row>
    <row r="305" spans="1:1" ht="12.5">
      <c r="A305" s="48"/>
    </row>
    <row r="306" spans="1:1" ht="12.5">
      <c r="A306" s="48"/>
    </row>
    <row r="307" spans="1:1" ht="12.5">
      <c r="A307" s="48"/>
    </row>
    <row r="308" spans="1:1" ht="12.5">
      <c r="A308" s="48"/>
    </row>
    <row r="309" spans="1:1" ht="12.5">
      <c r="A309" s="48"/>
    </row>
    <row r="310" spans="1:1" ht="12.5">
      <c r="A310" s="48"/>
    </row>
    <row r="311" spans="1:1" ht="12.5">
      <c r="A311" s="48"/>
    </row>
    <row r="312" spans="1:1" ht="12.5">
      <c r="A312" s="48"/>
    </row>
    <row r="313" spans="1:1" ht="12.5">
      <c r="A313" s="48"/>
    </row>
    <row r="314" spans="1:1" ht="12.5">
      <c r="A314" s="48"/>
    </row>
    <row r="315" spans="1:1" ht="12.5">
      <c r="A315" s="48"/>
    </row>
    <row r="316" spans="1:1" ht="12.5">
      <c r="A316" s="48"/>
    </row>
    <row r="317" spans="1:1" ht="12.5">
      <c r="A317" s="48"/>
    </row>
    <row r="318" spans="1:1" ht="12.5">
      <c r="A318" s="48"/>
    </row>
    <row r="319" spans="1:1" ht="12.5">
      <c r="A319" s="48"/>
    </row>
    <row r="320" spans="1:1" ht="12.5">
      <c r="A320" s="48"/>
    </row>
    <row r="321" spans="1:1" ht="12.5">
      <c r="A321" s="48"/>
    </row>
    <row r="322" spans="1:1" ht="12.5">
      <c r="A322" s="48"/>
    </row>
    <row r="323" spans="1:1" ht="12.5">
      <c r="A323" s="48"/>
    </row>
    <row r="324" spans="1:1" ht="12.5">
      <c r="A324" s="48"/>
    </row>
    <row r="325" spans="1:1" ht="12.5">
      <c r="A325" s="48"/>
    </row>
    <row r="326" spans="1:1" ht="12.5">
      <c r="A326" s="48"/>
    </row>
    <row r="327" spans="1:1" ht="12.5">
      <c r="A327" s="48"/>
    </row>
    <row r="328" spans="1:1" ht="12.5">
      <c r="A328" s="48"/>
    </row>
    <row r="329" spans="1:1" ht="12.5">
      <c r="A329" s="48"/>
    </row>
    <row r="330" spans="1:1" ht="12.5">
      <c r="A330" s="48"/>
    </row>
    <row r="331" spans="1:1" ht="12.5">
      <c r="A331" s="48"/>
    </row>
    <row r="332" spans="1:1" ht="12.5">
      <c r="A332" s="48"/>
    </row>
    <row r="333" spans="1:1" ht="12.5">
      <c r="A333" s="48"/>
    </row>
    <row r="334" spans="1:1" ht="12.5">
      <c r="A334" s="48"/>
    </row>
    <row r="335" spans="1:1" ht="12.5">
      <c r="A335" s="48"/>
    </row>
    <row r="336" spans="1:1" ht="12.5">
      <c r="A336" s="48"/>
    </row>
    <row r="337" spans="1:1" ht="12.5">
      <c r="A337" s="48"/>
    </row>
    <row r="338" spans="1:1" ht="12.5">
      <c r="A338" s="48"/>
    </row>
    <row r="339" spans="1:1" ht="12.5">
      <c r="A339" s="48"/>
    </row>
    <row r="340" spans="1:1" ht="12.5">
      <c r="A340" s="48"/>
    </row>
    <row r="341" spans="1:1" ht="12.5">
      <c r="A341" s="48"/>
    </row>
    <row r="342" spans="1:1" ht="12.5">
      <c r="A342" s="48"/>
    </row>
    <row r="343" spans="1:1" ht="12.5">
      <c r="A343" s="48"/>
    </row>
    <row r="344" spans="1:1" ht="12.5">
      <c r="A344" s="48"/>
    </row>
    <row r="345" spans="1:1" ht="12.5">
      <c r="A345" s="48"/>
    </row>
    <row r="346" spans="1:1" ht="12.5">
      <c r="A346" s="48"/>
    </row>
    <row r="347" spans="1:1" ht="12.5">
      <c r="A347" s="48"/>
    </row>
    <row r="348" spans="1:1" ht="12.5">
      <c r="A348" s="48"/>
    </row>
    <row r="349" spans="1:1" ht="12.5">
      <c r="A349" s="48"/>
    </row>
    <row r="350" spans="1:1" ht="12.5">
      <c r="A350" s="48"/>
    </row>
    <row r="351" spans="1:1" ht="12.5">
      <c r="A351" s="48"/>
    </row>
    <row r="352" spans="1:1" ht="12.5">
      <c r="A352" s="48"/>
    </row>
    <row r="353" spans="1:1" ht="12.5">
      <c r="A353" s="48"/>
    </row>
    <row r="354" spans="1:1" ht="12.5">
      <c r="A354" s="48"/>
    </row>
    <row r="355" spans="1:1" ht="12.5">
      <c r="A355" s="48"/>
    </row>
    <row r="356" spans="1:1" ht="12.5">
      <c r="A356" s="48"/>
    </row>
    <row r="357" spans="1:1" ht="12.5">
      <c r="A357" s="48"/>
    </row>
    <row r="358" spans="1:1" ht="12.5">
      <c r="A358" s="48"/>
    </row>
    <row r="359" spans="1:1" ht="12.5">
      <c r="A359" s="48"/>
    </row>
    <row r="360" spans="1:1" ht="12.5">
      <c r="A360" s="48"/>
    </row>
    <row r="361" spans="1:1" ht="12.5">
      <c r="A361" s="48"/>
    </row>
    <row r="362" spans="1:1" ht="12.5">
      <c r="A362" s="48"/>
    </row>
    <row r="363" spans="1:1" ht="12.5">
      <c r="A363" s="48"/>
    </row>
    <row r="364" spans="1:1" ht="12.5">
      <c r="A364" s="48"/>
    </row>
    <row r="365" spans="1:1" ht="12.5">
      <c r="A365" s="48"/>
    </row>
    <row r="366" spans="1:1" ht="12.5">
      <c r="A366" s="48"/>
    </row>
    <row r="367" spans="1:1" ht="12.5">
      <c r="A367" s="48"/>
    </row>
    <row r="368" spans="1:1" ht="12.5">
      <c r="A368" s="48"/>
    </row>
    <row r="369" spans="1:1" ht="12.5">
      <c r="A369" s="48"/>
    </row>
    <row r="370" spans="1:1" ht="12.5">
      <c r="A370" s="48"/>
    </row>
    <row r="371" spans="1:1" ht="12.5">
      <c r="A371" s="48"/>
    </row>
    <row r="372" spans="1:1" ht="12.5">
      <c r="A372" s="48"/>
    </row>
    <row r="373" spans="1:1" ht="12.5">
      <c r="A373" s="48"/>
    </row>
    <row r="374" spans="1:1" ht="12.5">
      <c r="A374" s="48"/>
    </row>
    <row r="375" spans="1:1" ht="12.5">
      <c r="A375" s="48"/>
    </row>
    <row r="376" spans="1:1" ht="12.5">
      <c r="A376" s="48"/>
    </row>
    <row r="377" spans="1:1" ht="12.5">
      <c r="A377" s="48"/>
    </row>
    <row r="378" spans="1:1" ht="12.5">
      <c r="A378" s="48"/>
    </row>
    <row r="379" spans="1:1" ht="12.5">
      <c r="A379" s="48"/>
    </row>
    <row r="380" spans="1:1" ht="12.5">
      <c r="A380" s="48"/>
    </row>
    <row r="381" spans="1:1" ht="12.5">
      <c r="A381" s="48"/>
    </row>
    <row r="382" spans="1:1" ht="12.5">
      <c r="A382" s="48"/>
    </row>
    <row r="383" spans="1:1" ht="12.5">
      <c r="A383" s="48"/>
    </row>
    <row r="384" spans="1:1" ht="12.5">
      <c r="A384" s="48"/>
    </row>
    <row r="385" spans="1:1" ht="12.5">
      <c r="A385" s="48"/>
    </row>
    <row r="386" spans="1:1" ht="12.5">
      <c r="A386" s="48"/>
    </row>
    <row r="387" spans="1:1" ht="12.5">
      <c r="A387" s="48"/>
    </row>
    <row r="388" spans="1:1" ht="12.5">
      <c r="A388" s="48"/>
    </row>
    <row r="389" spans="1:1" ht="12.5">
      <c r="A389" s="48"/>
    </row>
    <row r="390" spans="1:1" ht="12.5">
      <c r="A390" s="48"/>
    </row>
    <row r="391" spans="1:1" ht="12.5">
      <c r="A391" s="48"/>
    </row>
    <row r="392" spans="1:1" ht="12.5">
      <c r="A392" s="48"/>
    </row>
    <row r="393" spans="1:1" ht="12.5">
      <c r="A393" s="48"/>
    </row>
    <row r="394" spans="1:1" ht="12.5">
      <c r="A394" s="48"/>
    </row>
    <row r="395" spans="1:1" ht="12.5">
      <c r="A395" s="48"/>
    </row>
    <row r="396" spans="1:1" ht="12.5">
      <c r="A396" s="48"/>
    </row>
    <row r="397" spans="1:1" ht="12.5">
      <c r="A397" s="48"/>
    </row>
    <row r="398" spans="1:1" ht="12.5">
      <c r="A398" s="48"/>
    </row>
    <row r="399" spans="1:1" ht="12.5">
      <c r="A399" s="48"/>
    </row>
    <row r="400" spans="1:1" ht="12.5">
      <c r="A400" s="48"/>
    </row>
    <row r="401" spans="1:1" ht="12.5">
      <c r="A401" s="48"/>
    </row>
    <row r="402" spans="1:1" ht="12.5">
      <c r="A402" s="48"/>
    </row>
    <row r="403" spans="1:1" ht="12.5">
      <c r="A403" s="48"/>
    </row>
    <row r="404" spans="1:1" ht="12.5">
      <c r="A404" s="48"/>
    </row>
    <row r="405" spans="1:1" ht="12.5">
      <c r="A405" s="48"/>
    </row>
    <row r="406" spans="1:1" ht="12.5">
      <c r="A406" s="48"/>
    </row>
    <row r="407" spans="1:1" ht="12.5">
      <c r="A407" s="48"/>
    </row>
    <row r="408" spans="1:1" ht="12.5">
      <c r="A408" s="48"/>
    </row>
    <row r="409" spans="1:1" ht="12.5">
      <c r="A409" s="48"/>
    </row>
    <row r="410" spans="1:1" ht="12.5">
      <c r="A410" s="48"/>
    </row>
    <row r="411" spans="1:1" ht="12.5">
      <c r="A411" s="48"/>
    </row>
    <row r="412" spans="1:1" ht="12.5">
      <c r="A412" s="48"/>
    </row>
    <row r="413" spans="1:1" ht="12.5">
      <c r="A413" s="48"/>
    </row>
    <row r="414" spans="1:1" ht="12.5">
      <c r="A414" s="48"/>
    </row>
    <row r="415" spans="1:1" ht="12.5">
      <c r="A415" s="48"/>
    </row>
    <row r="416" spans="1:1" ht="12.5">
      <c r="A416" s="48"/>
    </row>
    <row r="417" spans="1:1" ht="12.5">
      <c r="A417" s="48"/>
    </row>
    <row r="418" spans="1:1" ht="12.5">
      <c r="A418" s="48"/>
    </row>
    <row r="419" spans="1:1" ht="12.5">
      <c r="A419" s="48"/>
    </row>
    <row r="420" spans="1:1" ht="12.5">
      <c r="A420" s="48"/>
    </row>
    <row r="421" spans="1:1" ht="12.5">
      <c r="A421" s="48"/>
    </row>
    <row r="422" spans="1:1" ht="12.5">
      <c r="A422" s="48"/>
    </row>
    <row r="423" spans="1:1" ht="12.5">
      <c r="A423" s="48"/>
    </row>
    <row r="424" spans="1:1" ht="12.5">
      <c r="A424" s="48"/>
    </row>
    <row r="425" spans="1:1" ht="12.5">
      <c r="A425" s="48"/>
    </row>
    <row r="426" spans="1:1" ht="12.5">
      <c r="A426" s="48"/>
    </row>
    <row r="427" spans="1:1" ht="12.5">
      <c r="A427" s="48"/>
    </row>
    <row r="428" spans="1:1" ht="12.5">
      <c r="A428" s="48"/>
    </row>
    <row r="429" spans="1:1" ht="12.5">
      <c r="A429" s="48"/>
    </row>
    <row r="430" spans="1:1" ht="12.5">
      <c r="A430" s="48"/>
    </row>
    <row r="431" spans="1:1" ht="12.5">
      <c r="A431" s="48"/>
    </row>
    <row r="432" spans="1:1" ht="12.5">
      <c r="A432" s="48"/>
    </row>
    <row r="433" spans="1:1" ht="12.5">
      <c r="A433" s="48"/>
    </row>
    <row r="434" spans="1:1" ht="12.5">
      <c r="A434" s="48"/>
    </row>
    <row r="435" spans="1:1" ht="12.5">
      <c r="A435" s="48"/>
    </row>
    <row r="436" spans="1:1" ht="12.5">
      <c r="A436" s="48"/>
    </row>
    <row r="437" spans="1:1" ht="12.5">
      <c r="A437" s="48"/>
    </row>
    <row r="438" spans="1:1" ht="12.5">
      <c r="A438" s="48"/>
    </row>
    <row r="439" spans="1:1" ht="12.5">
      <c r="A439" s="48"/>
    </row>
    <row r="440" spans="1:1" ht="12.5">
      <c r="A440" s="48"/>
    </row>
    <row r="441" spans="1:1" ht="12.5">
      <c r="A441" s="48"/>
    </row>
    <row r="442" spans="1:1" ht="12.5">
      <c r="A442" s="48"/>
    </row>
    <row r="443" spans="1:1" ht="12.5">
      <c r="A443" s="48"/>
    </row>
    <row r="444" spans="1:1" ht="12.5">
      <c r="A444" s="48"/>
    </row>
    <row r="445" spans="1:1" ht="12.5">
      <c r="A445" s="48"/>
    </row>
    <row r="446" spans="1:1" ht="12.5">
      <c r="A446" s="48"/>
    </row>
    <row r="447" spans="1:1" ht="12.5">
      <c r="A447" s="48"/>
    </row>
    <row r="448" spans="1:1" ht="12.5">
      <c r="A448" s="48"/>
    </row>
    <row r="449" spans="1:1" ht="12.5">
      <c r="A449" s="48"/>
    </row>
    <row r="450" spans="1:1" ht="12.5">
      <c r="A450" s="48"/>
    </row>
    <row r="451" spans="1:1" ht="12.5">
      <c r="A451" s="48"/>
    </row>
    <row r="452" spans="1:1" ht="12.5">
      <c r="A452" s="48"/>
    </row>
    <row r="453" spans="1:1" ht="12.5">
      <c r="A453" s="48"/>
    </row>
    <row r="454" spans="1:1" ht="12.5">
      <c r="A454" s="48"/>
    </row>
    <row r="455" spans="1:1" ht="12.5">
      <c r="A455" s="48"/>
    </row>
    <row r="456" spans="1:1" ht="12.5">
      <c r="A456" s="48"/>
    </row>
    <row r="457" spans="1:1" ht="12.5">
      <c r="A457" s="48"/>
    </row>
    <row r="458" spans="1:1" ht="12.5">
      <c r="A458" s="48"/>
    </row>
    <row r="459" spans="1:1" ht="12.5">
      <c r="A459" s="48"/>
    </row>
    <row r="460" spans="1:1" ht="12.5">
      <c r="A460" s="48"/>
    </row>
    <row r="461" spans="1:1" ht="12.5">
      <c r="A461" s="48"/>
    </row>
    <row r="462" spans="1:1" ht="12.5">
      <c r="A462" s="48"/>
    </row>
    <row r="463" spans="1:1" ht="12.5">
      <c r="A463" s="48"/>
    </row>
    <row r="464" spans="1:1" ht="12.5">
      <c r="A464" s="48"/>
    </row>
    <row r="465" spans="1:1" ht="12.5">
      <c r="A465" s="48"/>
    </row>
    <row r="466" spans="1:1" ht="12.5">
      <c r="A466" s="48"/>
    </row>
    <row r="467" spans="1:1" ht="12.5">
      <c r="A467" s="48"/>
    </row>
    <row r="468" spans="1:1" ht="12.5">
      <c r="A468" s="48"/>
    </row>
    <row r="469" spans="1:1" ht="12.5">
      <c r="A469" s="48"/>
    </row>
    <row r="470" spans="1:1" ht="12.5">
      <c r="A470" s="48"/>
    </row>
    <row r="471" spans="1:1" ht="12.5">
      <c r="A471" s="48"/>
    </row>
    <row r="472" spans="1:1" ht="12.5">
      <c r="A472" s="48"/>
    </row>
    <row r="473" spans="1:1" ht="12.5">
      <c r="A473" s="48"/>
    </row>
    <row r="474" spans="1:1" ht="12.5">
      <c r="A474" s="48"/>
    </row>
    <row r="475" spans="1:1" ht="12.5">
      <c r="A475" s="48"/>
    </row>
    <row r="476" spans="1:1" ht="12.5">
      <c r="A476" s="48"/>
    </row>
    <row r="477" spans="1:1" ht="12.5">
      <c r="A477" s="48"/>
    </row>
    <row r="478" spans="1:1" ht="12.5">
      <c r="A478" s="48"/>
    </row>
    <row r="479" spans="1:1" ht="12.5">
      <c r="A479" s="48"/>
    </row>
    <row r="480" spans="1:1" ht="12.5">
      <c r="A480" s="48"/>
    </row>
    <row r="481" spans="1:1" ht="12.5">
      <c r="A481" s="48"/>
    </row>
    <row r="482" spans="1:1" ht="12.5">
      <c r="A482" s="48"/>
    </row>
    <row r="483" spans="1:1" ht="12.5">
      <c r="A483" s="48"/>
    </row>
    <row r="484" spans="1:1" ht="12.5">
      <c r="A484" s="48"/>
    </row>
    <row r="485" spans="1:1" ht="12.5">
      <c r="A485" s="48"/>
    </row>
    <row r="486" spans="1:1" ht="12.5">
      <c r="A486" s="48"/>
    </row>
    <row r="487" spans="1:1" ht="12.5">
      <c r="A487" s="48"/>
    </row>
    <row r="488" spans="1:1" ht="12.5">
      <c r="A488" s="48"/>
    </row>
    <row r="489" spans="1:1" ht="12.5">
      <c r="A489" s="48"/>
    </row>
    <row r="490" spans="1:1" ht="12.5">
      <c r="A490" s="48"/>
    </row>
    <row r="491" spans="1:1" ht="12.5">
      <c r="A491" s="48"/>
    </row>
    <row r="492" spans="1:1" ht="12.5">
      <c r="A492" s="48"/>
    </row>
    <row r="493" spans="1:1" ht="12.5">
      <c r="A493" s="48"/>
    </row>
    <row r="494" spans="1:1" ht="12.5">
      <c r="A494" s="48"/>
    </row>
    <row r="495" spans="1:1" ht="12.5">
      <c r="A495" s="48"/>
    </row>
    <row r="496" spans="1:1" ht="12.5">
      <c r="A496" s="48"/>
    </row>
    <row r="497" spans="1:1" ht="12.5">
      <c r="A497" s="48"/>
    </row>
    <row r="498" spans="1:1" ht="12.5">
      <c r="A498" s="48"/>
    </row>
    <row r="499" spans="1:1" ht="12.5">
      <c r="A499" s="48"/>
    </row>
    <row r="500" spans="1:1" ht="12.5">
      <c r="A500" s="48"/>
    </row>
    <row r="501" spans="1:1" ht="12.5">
      <c r="A501" s="48"/>
    </row>
    <row r="502" spans="1:1" ht="12.5">
      <c r="A502" s="48"/>
    </row>
    <row r="503" spans="1:1" ht="12.5">
      <c r="A503" s="48"/>
    </row>
    <row r="504" spans="1:1" ht="12.5">
      <c r="A504" s="48"/>
    </row>
    <row r="505" spans="1:1" ht="12.5">
      <c r="A505" s="48"/>
    </row>
    <row r="506" spans="1:1" ht="12.5">
      <c r="A506" s="48"/>
    </row>
    <row r="507" spans="1:1" ht="12.5">
      <c r="A507" s="48"/>
    </row>
    <row r="508" spans="1:1" ht="12.5">
      <c r="A508" s="48"/>
    </row>
    <row r="509" spans="1:1" ht="12.5">
      <c r="A509" s="48"/>
    </row>
    <row r="510" spans="1:1" ht="12.5">
      <c r="A510" s="48"/>
    </row>
    <row r="511" spans="1:1" ht="12.5">
      <c r="A511" s="48"/>
    </row>
    <row r="512" spans="1:1" ht="12.5">
      <c r="A512" s="48"/>
    </row>
    <row r="513" spans="1:1" ht="12.5">
      <c r="A513" s="48"/>
    </row>
    <row r="514" spans="1:1" ht="12.5">
      <c r="A514" s="48"/>
    </row>
    <row r="515" spans="1:1" ht="12.5">
      <c r="A515" s="48"/>
    </row>
    <row r="516" spans="1:1" ht="12.5">
      <c r="A516" s="48"/>
    </row>
    <row r="517" spans="1:1" ht="12.5">
      <c r="A517" s="48"/>
    </row>
    <row r="518" spans="1:1" ht="12.5">
      <c r="A518" s="48"/>
    </row>
    <row r="519" spans="1:1" ht="12.5">
      <c r="A519" s="48"/>
    </row>
    <row r="520" spans="1:1" ht="12.5">
      <c r="A520" s="48"/>
    </row>
    <row r="521" spans="1:1" ht="12.5">
      <c r="A521" s="48"/>
    </row>
    <row r="522" spans="1:1" ht="12.5">
      <c r="A522" s="48"/>
    </row>
    <row r="523" spans="1:1" ht="12.5">
      <c r="A523" s="48"/>
    </row>
    <row r="524" spans="1:1" ht="12.5">
      <c r="A524" s="48"/>
    </row>
    <row r="525" spans="1:1" ht="12.5">
      <c r="A525" s="48"/>
    </row>
    <row r="526" spans="1:1" ht="12.5">
      <c r="A526" s="48"/>
    </row>
    <row r="527" spans="1:1" ht="12.5">
      <c r="A527" s="48"/>
    </row>
    <row r="528" spans="1:1" ht="12.5">
      <c r="A528" s="48"/>
    </row>
    <row r="529" spans="1:1" ht="12.5">
      <c r="A529" s="48"/>
    </row>
    <row r="530" spans="1:1" ht="12.5">
      <c r="A530" s="48"/>
    </row>
    <row r="531" spans="1:1" ht="12.5">
      <c r="A531" s="48"/>
    </row>
    <row r="532" spans="1:1" ht="12.5">
      <c r="A532" s="48"/>
    </row>
    <row r="533" spans="1:1" ht="12.5">
      <c r="A533" s="48"/>
    </row>
    <row r="534" spans="1:1" ht="12.5">
      <c r="A534" s="48"/>
    </row>
    <row r="535" spans="1:1" ht="12.5">
      <c r="A535" s="48"/>
    </row>
    <row r="536" spans="1:1" ht="12.5">
      <c r="A536" s="48"/>
    </row>
    <row r="537" spans="1:1" ht="12.5">
      <c r="A537" s="48"/>
    </row>
    <row r="538" spans="1:1" ht="12.5">
      <c r="A538" s="48"/>
    </row>
    <row r="539" spans="1:1" ht="12.5">
      <c r="A539" s="48"/>
    </row>
    <row r="540" spans="1:1" ht="12.5">
      <c r="A540" s="48"/>
    </row>
    <row r="541" spans="1:1" ht="12.5">
      <c r="A541" s="48"/>
    </row>
    <row r="542" spans="1:1" ht="12.5">
      <c r="A542" s="48"/>
    </row>
    <row r="543" spans="1:1" ht="12.5">
      <c r="A543" s="48"/>
    </row>
    <row r="544" spans="1:1" ht="12.5">
      <c r="A544" s="48"/>
    </row>
    <row r="545" spans="1:1" ht="12.5">
      <c r="A545" s="48"/>
    </row>
    <row r="546" spans="1:1" ht="12.5">
      <c r="A546" s="48"/>
    </row>
    <row r="547" spans="1:1" ht="12.5">
      <c r="A547" s="48"/>
    </row>
    <row r="548" spans="1:1" ht="12.5">
      <c r="A548" s="48"/>
    </row>
    <row r="549" spans="1:1" ht="12.5">
      <c r="A549" s="48"/>
    </row>
    <row r="550" spans="1:1" ht="12.5">
      <c r="A550" s="48"/>
    </row>
    <row r="551" spans="1:1" ht="12.5">
      <c r="A551" s="48"/>
    </row>
    <row r="552" spans="1:1" ht="12.5">
      <c r="A552" s="48"/>
    </row>
    <row r="553" spans="1:1" ht="12.5">
      <c r="A553" s="48"/>
    </row>
    <row r="554" spans="1:1" ht="12.5">
      <c r="A554" s="48"/>
    </row>
    <row r="555" spans="1:1" ht="12.5">
      <c r="A555" s="48"/>
    </row>
    <row r="556" spans="1:1" ht="12.5">
      <c r="A556" s="48"/>
    </row>
    <row r="557" spans="1:1" ht="12.5">
      <c r="A557" s="48"/>
    </row>
    <row r="558" spans="1:1" ht="12.5">
      <c r="A558" s="48"/>
    </row>
    <row r="559" spans="1:1" ht="12.5">
      <c r="A559" s="48"/>
    </row>
    <row r="560" spans="1:1" ht="12.5">
      <c r="A560" s="48"/>
    </row>
    <row r="561" spans="1:1" ht="12.5">
      <c r="A561" s="48"/>
    </row>
    <row r="562" spans="1:1" ht="12.5">
      <c r="A562" s="48"/>
    </row>
    <row r="563" spans="1:1" ht="12.5">
      <c r="A563" s="48"/>
    </row>
    <row r="564" spans="1:1" ht="12.5">
      <c r="A564" s="48"/>
    </row>
    <row r="565" spans="1:1" ht="12.5">
      <c r="A565" s="48"/>
    </row>
    <row r="566" spans="1:1" ht="12.5">
      <c r="A566" s="48"/>
    </row>
    <row r="567" spans="1:1" ht="12.5">
      <c r="A567" s="48"/>
    </row>
    <row r="568" spans="1:1" ht="12.5">
      <c r="A568" s="48"/>
    </row>
    <row r="569" spans="1:1" ht="12.5">
      <c r="A569" s="48"/>
    </row>
    <row r="570" spans="1:1" ht="12.5">
      <c r="A570" s="48"/>
    </row>
    <row r="571" spans="1:1" ht="12.5">
      <c r="A571" s="48"/>
    </row>
    <row r="572" spans="1:1" ht="12.5">
      <c r="A572" s="48"/>
    </row>
    <row r="573" spans="1:1" ht="12.5">
      <c r="A573" s="48"/>
    </row>
    <row r="574" spans="1:1" ht="12.5">
      <c r="A574" s="48"/>
    </row>
    <row r="575" spans="1:1" ht="12.5">
      <c r="A575" s="48"/>
    </row>
    <row r="576" spans="1:1" ht="12.5">
      <c r="A576" s="48"/>
    </row>
    <row r="577" spans="1:1" ht="12.5">
      <c r="A577" s="48"/>
    </row>
    <row r="578" spans="1:1" ht="12.5">
      <c r="A578" s="48"/>
    </row>
    <row r="579" spans="1:1" ht="12.5">
      <c r="A579" s="48"/>
    </row>
    <row r="580" spans="1:1" ht="12.5">
      <c r="A580" s="48"/>
    </row>
    <row r="581" spans="1:1" ht="12.5">
      <c r="A581" s="48"/>
    </row>
    <row r="582" spans="1:1" ht="12.5">
      <c r="A582" s="48"/>
    </row>
    <row r="583" spans="1:1" ht="12.5">
      <c r="A583" s="48"/>
    </row>
    <row r="584" spans="1:1" ht="12.5">
      <c r="A584" s="48"/>
    </row>
    <row r="585" spans="1:1" ht="12.5">
      <c r="A585" s="48"/>
    </row>
    <row r="586" spans="1:1" ht="12.5">
      <c r="A586" s="48"/>
    </row>
    <row r="587" spans="1:1" ht="12.5">
      <c r="A587" s="48"/>
    </row>
    <row r="588" spans="1:1" ht="12.5">
      <c r="A588" s="48"/>
    </row>
    <row r="589" spans="1:1" ht="12.5">
      <c r="A589" s="48"/>
    </row>
    <row r="590" spans="1:1" ht="12.5">
      <c r="A590" s="48"/>
    </row>
    <row r="591" spans="1:1" ht="12.5">
      <c r="A591" s="48"/>
    </row>
    <row r="592" spans="1:1" ht="12.5">
      <c r="A592" s="48"/>
    </row>
    <row r="593" spans="1:1" ht="12.5">
      <c r="A593" s="48"/>
    </row>
    <row r="594" spans="1:1" ht="12.5">
      <c r="A594" s="48"/>
    </row>
    <row r="595" spans="1:1" ht="12.5">
      <c r="A595" s="48"/>
    </row>
    <row r="596" spans="1:1" ht="12.5">
      <c r="A596" s="48"/>
    </row>
    <row r="597" spans="1:1" ht="12.5">
      <c r="A597" s="48"/>
    </row>
    <row r="598" spans="1:1" ht="12.5">
      <c r="A598" s="48"/>
    </row>
    <row r="599" spans="1:1" ht="12.5">
      <c r="A599" s="48"/>
    </row>
    <row r="600" spans="1:1" ht="12.5">
      <c r="A600" s="48"/>
    </row>
    <row r="601" spans="1:1" ht="12.5">
      <c r="A601" s="48"/>
    </row>
    <row r="602" spans="1:1" ht="12.5">
      <c r="A602" s="48"/>
    </row>
    <row r="603" spans="1:1" ht="12.5">
      <c r="A603" s="48"/>
    </row>
    <row r="604" spans="1:1" ht="12.5">
      <c r="A604" s="48"/>
    </row>
    <row r="605" spans="1:1" ht="12.5">
      <c r="A605" s="48"/>
    </row>
    <row r="606" spans="1:1" ht="12.5">
      <c r="A606" s="48"/>
    </row>
    <row r="607" spans="1:1" ht="12.5">
      <c r="A607" s="48"/>
    </row>
    <row r="608" spans="1:1" ht="12.5">
      <c r="A608" s="48"/>
    </row>
    <row r="609" spans="1:1" ht="12.5">
      <c r="A609" s="48"/>
    </row>
    <row r="610" spans="1:1" ht="12.5">
      <c r="A610" s="48"/>
    </row>
    <row r="611" spans="1:1" ht="12.5">
      <c r="A611" s="48"/>
    </row>
    <row r="612" spans="1:1" ht="12.5">
      <c r="A612" s="48"/>
    </row>
    <row r="613" spans="1:1" ht="12.5">
      <c r="A613" s="48"/>
    </row>
    <row r="614" spans="1:1" ht="12.5">
      <c r="A614" s="48"/>
    </row>
    <row r="615" spans="1:1" ht="12.5">
      <c r="A615" s="48"/>
    </row>
    <row r="616" spans="1:1" ht="12.5">
      <c r="A616" s="48"/>
    </row>
    <row r="617" spans="1:1" ht="12.5">
      <c r="A617" s="48"/>
    </row>
    <row r="618" spans="1:1" ht="12.5">
      <c r="A618" s="48"/>
    </row>
    <row r="619" spans="1:1" ht="12.5">
      <c r="A619" s="48"/>
    </row>
    <row r="620" spans="1:1" ht="12.5">
      <c r="A620" s="48"/>
    </row>
    <row r="621" spans="1:1" ht="12.5">
      <c r="A621" s="48"/>
    </row>
    <row r="622" spans="1:1" ht="12.5">
      <c r="A622" s="48"/>
    </row>
    <row r="623" spans="1:1" ht="12.5">
      <c r="A623" s="48"/>
    </row>
    <row r="624" spans="1:1" ht="12.5">
      <c r="A624" s="48"/>
    </row>
    <row r="625" spans="1:1" ht="12.5">
      <c r="A625" s="48"/>
    </row>
    <row r="626" spans="1:1" ht="12.5">
      <c r="A626" s="48"/>
    </row>
    <row r="627" spans="1:1" ht="12.5">
      <c r="A627" s="48"/>
    </row>
    <row r="628" spans="1:1" ht="12.5">
      <c r="A628" s="48"/>
    </row>
    <row r="629" spans="1:1" ht="12.5">
      <c r="A629" s="48"/>
    </row>
    <row r="630" spans="1:1" ht="12.5">
      <c r="A630" s="48"/>
    </row>
    <row r="631" spans="1:1" ht="12.5">
      <c r="A631" s="48"/>
    </row>
    <row r="632" spans="1:1" ht="12.5">
      <c r="A632" s="48"/>
    </row>
    <row r="633" spans="1:1" ht="12.5">
      <c r="A633" s="48"/>
    </row>
    <row r="634" spans="1:1" ht="12.5">
      <c r="A634" s="48"/>
    </row>
    <row r="635" spans="1:1" ht="12.5">
      <c r="A635" s="48"/>
    </row>
    <row r="636" spans="1:1" ht="12.5">
      <c r="A636" s="48"/>
    </row>
    <row r="637" spans="1:1" ht="12.5">
      <c r="A637" s="48"/>
    </row>
    <row r="638" spans="1:1" ht="12.5">
      <c r="A638" s="48"/>
    </row>
    <row r="639" spans="1:1" ht="12.5">
      <c r="A639" s="48"/>
    </row>
    <row r="640" spans="1:1" ht="12.5">
      <c r="A640" s="48"/>
    </row>
    <row r="641" spans="1:1" ht="12.5">
      <c r="A641" s="48"/>
    </row>
    <row r="642" spans="1:1" ht="12.5">
      <c r="A642" s="48"/>
    </row>
    <row r="643" spans="1:1" ht="12.5">
      <c r="A643" s="48"/>
    </row>
    <row r="644" spans="1:1" ht="12.5">
      <c r="A644" s="48"/>
    </row>
    <row r="645" spans="1:1" ht="12.5">
      <c r="A645" s="48"/>
    </row>
    <row r="646" spans="1:1" ht="12.5">
      <c r="A646" s="48"/>
    </row>
    <row r="647" spans="1:1" ht="12.5">
      <c r="A647" s="48"/>
    </row>
    <row r="648" spans="1:1" ht="12.5">
      <c r="A648" s="48"/>
    </row>
    <row r="649" spans="1:1" ht="12.5">
      <c r="A649" s="48"/>
    </row>
    <row r="650" spans="1:1" ht="12.5">
      <c r="A650" s="48"/>
    </row>
    <row r="651" spans="1:1" ht="12.5">
      <c r="A651" s="48"/>
    </row>
    <row r="652" spans="1:1" ht="12.5">
      <c r="A652" s="48"/>
    </row>
    <row r="653" spans="1:1" ht="12.5">
      <c r="A653" s="48"/>
    </row>
    <row r="654" spans="1:1" ht="12.5">
      <c r="A654" s="48"/>
    </row>
    <row r="655" spans="1:1" ht="12.5">
      <c r="A655" s="48"/>
    </row>
    <row r="656" spans="1:1" ht="12.5">
      <c r="A656" s="48"/>
    </row>
    <row r="657" spans="1:1" ht="12.5">
      <c r="A657" s="48"/>
    </row>
    <row r="658" spans="1:1" ht="12.5">
      <c r="A658" s="48"/>
    </row>
    <row r="659" spans="1:1" ht="12.5">
      <c r="A659" s="48"/>
    </row>
    <row r="660" spans="1:1" ht="12.5">
      <c r="A660" s="48"/>
    </row>
    <row r="661" spans="1:1" ht="12.5">
      <c r="A661" s="48"/>
    </row>
    <row r="662" spans="1:1" ht="12.5">
      <c r="A662" s="48"/>
    </row>
    <row r="663" spans="1:1" ht="12.5">
      <c r="A663" s="48"/>
    </row>
    <row r="664" spans="1:1" ht="12.5">
      <c r="A664" s="48"/>
    </row>
    <row r="665" spans="1:1" ht="12.5">
      <c r="A665" s="48"/>
    </row>
    <row r="666" spans="1:1" ht="12.5">
      <c r="A666" s="48"/>
    </row>
    <row r="667" spans="1:1" ht="12.5">
      <c r="A667" s="48"/>
    </row>
    <row r="668" spans="1:1" ht="12.5">
      <c r="A668" s="48"/>
    </row>
    <row r="669" spans="1:1" ht="12.5">
      <c r="A669" s="48"/>
    </row>
    <row r="670" spans="1:1" ht="12.5">
      <c r="A670" s="48"/>
    </row>
    <row r="671" spans="1:1" ht="12.5">
      <c r="A671" s="48"/>
    </row>
    <row r="672" spans="1:1" ht="12.5">
      <c r="A672" s="48"/>
    </row>
    <row r="673" spans="1:1" ht="12.5">
      <c r="A673" s="48"/>
    </row>
    <row r="674" spans="1:1" ht="12.5">
      <c r="A674" s="48"/>
    </row>
    <row r="675" spans="1:1" ht="12.5">
      <c r="A675" s="48"/>
    </row>
    <row r="676" spans="1:1" ht="12.5">
      <c r="A676" s="48"/>
    </row>
    <row r="677" spans="1:1" ht="12.5">
      <c r="A677" s="48"/>
    </row>
    <row r="678" spans="1:1" ht="12.5">
      <c r="A678" s="48"/>
    </row>
    <row r="679" spans="1:1" ht="12.5">
      <c r="A679" s="48"/>
    </row>
    <row r="680" spans="1:1" ht="12.5">
      <c r="A680" s="48"/>
    </row>
    <row r="681" spans="1:1" ht="12.5">
      <c r="A681" s="48"/>
    </row>
    <row r="682" spans="1:1" ht="12.5">
      <c r="A682" s="48"/>
    </row>
    <row r="683" spans="1:1" ht="12.5">
      <c r="A683" s="48"/>
    </row>
    <row r="684" spans="1:1" ht="12.5">
      <c r="A684" s="48"/>
    </row>
    <row r="685" spans="1:1" ht="12.5">
      <c r="A685" s="48"/>
    </row>
    <row r="686" spans="1:1" ht="12.5">
      <c r="A686" s="48"/>
    </row>
    <row r="687" spans="1:1" ht="12.5">
      <c r="A687" s="48"/>
    </row>
    <row r="688" spans="1:1" ht="12.5">
      <c r="A688" s="48"/>
    </row>
    <row r="689" spans="1:1" ht="12.5">
      <c r="A689" s="48"/>
    </row>
    <row r="690" spans="1:1" ht="12.5">
      <c r="A690" s="48"/>
    </row>
    <row r="691" spans="1:1" ht="12.5">
      <c r="A691" s="48"/>
    </row>
    <row r="692" spans="1:1" ht="12.5">
      <c r="A692" s="48"/>
    </row>
    <row r="693" spans="1:1" ht="12.5">
      <c r="A693" s="48"/>
    </row>
    <row r="694" spans="1:1" ht="12.5">
      <c r="A694" s="48"/>
    </row>
    <row r="695" spans="1:1" ht="12.5">
      <c r="A695" s="48"/>
    </row>
    <row r="696" spans="1:1" ht="12.5">
      <c r="A696" s="48"/>
    </row>
    <row r="697" spans="1:1" ht="12.5">
      <c r="A697" s="48"/>
    </row>
    <row r="698" spans="1:1" ht="12.5">
      <c r="A698" s="48"/>
    </row>
    <row r="699" spans="1:1" ht="12.5">
      <c r="A699" s="48"/>
    </row>
    <row r="700" spans="1:1" ht="12.5">
      <c r="A700" s="48"/>
    </row>
    <row r="701" spans="1:1" ht="12.5">
      <c r="A701" s="48"/>
    </row>
    <row r="702" spans="1:1" ht="12.5">
      <c r="A702" s="48"/>
    </row>
    <row r="703" spans="1:1" ht="12.5">
      <c r="A703" s="48"/>
    </row>
    <row r="704" spans="1:1" ht="12.5">
      <c r="A704" s="48"/>
    </row>
    <row r="705" spans="1:1" ht="12.5">
      <c r="A705" s="48"/>
    </row>
    <row r="706" spans="1:1" ht="12.5">
      <c r="A706" s="48"/>
    </row>
    <row r="707" spans="1:1" ht="12.5">
      <c r="A707" s="48"/>
    </row>
    <row r="708" spans="1:1" ht="12.5">
      <c r="A708" s="48"/>
    </row>
    <row r="709" spans="1:1" ht="12.5">
      <c r="A709" s="48"/>
    </row>
    <row r="710" spans="1:1" ht="12.5">
      <c r="A710" s="48"/>
    </row>
    <row r="711" spans="1:1" ht="12.5">
      <c r="A711" s="48"/>
    </row>
    <row r="712" spans="1:1" ht="12.5">
      <c r="A712" s="48"/>
    </row>
    <row r="713" spans="1:1" ht="12.5">
      <c r="A713" s="48"/>
    </row>
    <row r="714" spans="1:1" ht="12.5">
      <c r="A714" s="48"/>
    </row>
    <row r="715" spans="1:1" ht="12.5">
      <c r="A715" s="48"/>
    </row>
    <row r="716" spans="1:1" ht="12.5">
      <c r="A716" s="48"/>
    </row>
    <row r="717" spans="1:1" ht="12.5">
      <c r="A717" s="48"/>
    </row>
    <row r="718" spans="1:1" ht="12.5">
      <c r="A718" s="48"/>
    </row>
    <row r="719" spans="1:1" ht="12.5">
      <c r="A719" s="48"/>
    </row>
    <row r="720" spans="1:1" ht="12.5">
      <c r="A720" s="48"/>
    </row>
    <row r="721" spans="1:1" ht="12.5">
      <c r="A721" s="48"/>
    </row>
    <row r="722" spans="1:1" ht="12.5">
      <c r="A722" s="48"/>
    </row>
    <row r="723" spans="1:1" ht="12.5">
      <c r="A723" s="48"/>
    </row>
    <row r="724" spans="1:1" ht="12.5">
      <c r="A724" s="48"/>
    </row>
    <row r="725" spans="1:1" ht="12.5">
      <c r="A725" s="48"/>
    </row>
    <row r="726" spans="1:1" ht="12.5">
      <c r="A726" s="48"/>
    </row>
    <row r="727" spans="1:1" ht="12.5">
      <c r="A727" s="48"/>
    </row>
    <row r="728" spans="1:1" ht="12.5">
      <c r="A728" s="48"/>
    </row>
    <row r="729" spans="1:1" ht="12.5">
      <c r="A729" s="48"/>
    </row>
    <row r="730" spans="1:1" ht="12.5">
      <c r="A730" s="48"/>
    </row>
    <row r="731" spans="1:1" ht="12.5">
      <c r="A731" s="48"/>
    </row>
    <row r="732" spans="1:1" ht="12.5">
      <c r="A732" s="48"/>
    </row>
    <row r="733" spans="1:1" ht="12.5">
      <c r="A733" s="48"/>
    </row>
    <row r="734" spans="1:1" ht="12.5">
      <c r="A734" s="48"/>
    </row>
    <row r="735" spans="1:1" ht="12.5">
      <c r="A735" s="48"/>
    </row>
    <row r="736" spans="1:1" ht="12.5">
      <c r="A736" s="48"/>
    </row>
    <row r="737" spans="1:1" ht="12.5">
      <c r="A737" s="48"/>
    </row>
    <row r="738" spans="1:1" ht="12.5">
      <c r="A738" s="48"/>
    </row>
    <row r="739" spans="1:1" ht="12.5">
      <c r="A739" s="48"/>
    </row>
    <row r="740" spans="1:1" ht="12.5">
      <c r="A740" s="48"/>
    </row>
    <row r="741" spans="1:1" ht="12.5">
      <c r="A741" s="48"/>
    </row>
    <row r="742" spans="1:1" ht="12.5">
      <c r="A742" s="48"/>
    </row>
    <row r="743" spans="1:1" ht="12.5">
      <c r="A743" s="48"/>
    </row>
    <row r="744" spans="1:1" ht="12.5">
      <c r="A744" s="48"/>
    </row>
    <row r="745" spans="1:1" ht="12.5">
      <c r="A745" s="48"/>
    </row>
    <row r="746" spans="1:1" ht="12.5">
      <c r="A746" s="48"/>
    </row>
    <row r="747" spans="1:1" ht="12.5">
      <c r="A747" s="48"/>
    </row>
    <row r="748" spans="1:1" ht="12.5">
      <c r="A748" s="48"/>
    </row>
    <row r="749" spans="1:1" ht="12.5">
      <c r="A749" s="48"/>
    </row>
    <row r="750" spans="1:1" ht="12.5">
      <c r="A750" s="48"/>
    </row>
    <row r="751" spans="1:1" ht="12.5">
      <c r="A751" s="48"/>
    </row>
    <row r="752" spans="1:1" ht="12.5">
      <c r="A752" s="48"/>
    </row>
    <row r="753" spans="1:1" ht="12.5">
      <c r="A753" s="48"/>
    </row>
    <row r="754" spans="1:1" ht="12.5">
      <c r="A754" s="48"/>
    </row>
    <row r="755" spans="1:1" ht="12.5">
      <c r="A755" s="48"/>
    </row>
    <row r="756" spans="1:1" ht="12.5">
      <c r="A756" s="48"/>
    </row>
    <row r="757" spans="1:1" ht="12.5">
      <c r="A757" s="48"/>
    </row>
    <row r="758" spans="1:1" ht="12.5">
      <c r="A758" s="48"/>
    </row>
    <row r="759" spans="1:1" ht="12.5">
      <c r="A759" s="48"/>
    </row>
    <row r="760" spans="1:1" ht="12.5">
      <c r="A760" s="48"/>
    </row>
    <row r="761" spans="1:1" ht="12.5">
      <c r="A761" s="48"/>
    </row>
    <row r="762" spans="1:1" ht="12.5">
      <c r="A762" s="48"/>
    </row>
    <row r="763" spans="1:1" ht="12.5">
      <c r="A763" s="48"/>
    </row>
    <row r="764" spans="1:1" ht="12.5">
      <c r="A764" s="48"/>
    </row>
    <row r="765" spans="1:1" ht="12.5">
      <c r="A765" s="48"/>
    </row>
    <row r="766" spans="1:1" ht="12.5">
      <c r="A766" s="48"/>
    </row>
    <row r="767" spans="1:1" ht="12.5">
      <c r="A767" s="48"/>
    </row>
    <row r="768" spans="1:1" ht="12.5">
      <c r="A768" s="48"/>
    </row>
    <row r="769" spans="1:1" ht="12.5">
      <c r="A769" s="48"/>
    </row>
    <row r="770" spans="1:1" ht="12.5">
      <c r="A770" s="48"/>
    </row>
    <row r="771" spans="1:1" ht="12.5">
      <c r="A771" s="48"/>
    </row>
    <row r="772" spans="1:1" ht="12.5">
      <c r="A772" s="48"/>
    </row>
    <row r="773" spans="1:1" ht="12.5">
      <c r="A773" s="48"/>
    </row>
    <row r="774" spans="1:1" ht="12.5">
      <c r="A774" s="48"/>
    </row>
    <row r="775" spans="1:1" ht="12.5">
      <c r="A775" s="48"/>
    </row>
    <row r="776" spans="1:1" ht="12.5">
      <c r="A776" s="48"/>
    </row>
    <row r="777" spans="1:1" ht="12.5">
      <c r="A777" s="48"/>
    </row>
    <row r="778" spans="1:1" ht="12.5">
      <c r="A778" s="48"/>
    </row>
    <row r="779" spans="1:1" ht="12.5">
      <c r="A779" s="48"/>
    </row>
    <row r="780" spans="1:1" ht="12.5">
      <c r="A780" s="48"/>
    </row>
    <row r="781" spans="1:1" ht="12.5">
      <c r="A781" s="48"/>
    </row>
    <row r="782" spans="1:1" ht="12.5">
      <c r="A782" s="48"/>
    </row>
    <row r="783" spans="1:1" ht="12.5">
      <c r="A783" s="48"/>
    </row>
    <row r="784" spans="1:1" ht="12.5">
      <c r="A784" s="48"/>
    </row>
    <row r="785" spans="1:1" ht="12.5">
      <c r="A785" s="48"/>
    </row>
    <row r="786" spans="1:1" ht="12.5">
      <c r="A786" s="48"/>
    </row>
    <row r="787" spans="1:1" ht="12.5">
      <c r="A787" s="48"/>
    </row>
    <row r="788" spans="1:1" ht="12.5">
      <c r="A788" s="48"/>
    </row>
    <row r="789" spans="1:1" ht="12.5">
      <c r="A789" s="48"/>
    </row>
    <row r="790" spans="1:1" ht="12.5">
      <c r="A790" s="48"/>
    </row>
    <row r="791" spans="1:1" ht="12.5">
      <c r="A791" s="48"/>
    </row>
    <row r="792" spans="1:1" ht="12.5">
      <c r="A792" s="48"/>
    </row>
    <row r="793" spans="1:1" ht="12.5">
      <c r="A793" s="48"/>
    </row>
    <row r="794" spans="1:1" ht="12.5">
      <c r="A794" s="48"/>
    </row>
    <row r="795" spans="1:1" ht="12.5">
      <c r="A795" s="48"/>
    </row>
    <row r="796" spans="1:1" ht="12.5">
      <c r="A796" s="48"/>
    </row>
    <row r="797" spans="1:1" ht="12.5">
      <c r="A797" s="48"/>
    </row>
    <row r="798" spans="1:1" ht="12.5">
      <c r="A798" s="48"/>
    </row>
    <row r="799" spans="1:1" ht="12.5">
      <c r="A799" s="48"/>
    </row>
    <row r="800" spans="1:1" ht="12.5">
      <c r="A800" s="48"/>
    </row>
    <row r="801" spans="1:1" ht="12.5">
      <c r="A801" s="48"/>
    </row>
    <row r="802" spans="1:1" ht="12.5">
      <c r="A802" s="48"/>
    </row>
    <row r="803" spans="1:1" ht="12.5">
      <c r="A803" s="48"/>
    </row>
    <row r="804" spans="1:1" ht="12.5">
      <c r="A804" s="48"/>
    </row>
    <row r="805" spans="1:1" ht="12.5">
      <c r="A805" s="48"/>
    </row>
    <row r="806" spans="1:1" ht="12.5">
      <c r="A806" s="48"/>
    </row>
    <row r="807" spans="1:1" ht="12.5">
      <c r="A807" s="48"/>
    </row>
    <row r="808" spans="1:1" ht="12.5">
      <c r="A808" s="48"/>
    </row>
    <row r="809" spans="1:1" ht="12.5">
      <c r="A809" s="48"/>
    </row>
    <row r="810" spans="1:1" ht="12.5">
      <c r="A810" s="48"/>
    </row>
    <row r="811" spans="1:1" ht="12.5">
      <c r="A811" s="48"/>
    </row>
    <row r="812" spans="1:1" ht="12.5">
      <c r="A812" s="48"/>
    </row>
    <row r="813" spans="1:1" ht="12.5">
      <c r="A813" s="48"/>
    </row>
    <row r="814" spans="1:1" ht="12.5">
      <c r="A814" s="48"/>
    </row>
    <row r="815" spans="1:1" ht="12.5">
      <c r="A815" s="48"/>
    </row>
    <row r="816" spans="1:1" ht="12.5">
      <c r="A816" s="48"/>
    </row>
    <row r="817" spans="1:1" ht="12.5">
      <c r="A817" s="48"/>
    </row>
    <row r="818" spans="1:1" ht="12.5">
      <c r="A818" s="48"/>
    </row>
    <row r="819" spans="1:1" ht="12.5">
      <c r="A819" s="48"/>
    </row>
    <row r="820" spans="1:1" ht="12.5">
      <c r="A820" s="48"/>
    </row>
    <row r="821" spans="1:1" ht="12.5">
      <c r="A821" s="48"/>
    </row>
    <row r="822" spans="1:1" ht="12.5">
      <c r="A822" s="48"/>
    </row>
    <row r="823" spans="1:1" ht="12.5">
      <c r="A823" s="48"/>
    </row>
    <row r="824" spans="1:1" ht="12.5">
      <c r="A824" s="48"/>
    </row>
    <row r="825" spans="1:1" ht="12.5">
      <c r="A825" s="48"/>
    </row>
    <row r="826" spans="1:1" ht="12.5">
      <c r="A826" s="48"/>
    </row>
    <row r="827" spans="1:1" ht="12.5">
      <c r="A827" s="48"/>
    </row>
    <row r="828" spans="1:1" ht="12.5">
      <c r="A828" s="48"/>
    </row>
    <row r="829" spans="1:1" ht="12.5">
      <c r="A829" s="48"/>
    </row>
    <row r="830" spans="1:1" ht="12.5">
      <c r="A830" s="48"/>
    </row>
    <row r="831" spans="1:1" ht="12.5">
      <c r="A831" s="48"/>
    </row>
    <row r="832" spans="1:1" ht="12.5">
      <c r="A832" s="48"/>
    </row>
    <row r="833" spans="1:1" ht="12.5">
      <c r="A833" s="48"/>
    </row>
    <row r="834" spans="1:1" ht="12.5">
      <c r="A834" s="48"/>
    </row>
    <row r="835" spans="1:1" ht="12.5">
      <c r="A835" s="48"/>
    </row>
    <row r="836" spans="1:1" ht="12.5">
      <c r="A836" s="48"/>
    </row>
    <row r="837" spans="1:1" ht="12.5">
      <c r="A837" s="48"/>
    </row>
    <row r="838" spans="1:1" ht="12.5">
      <c r="A838" s="48"/>
    </row>
    <row r="839" spans="1:1" ht="12.5">
      <c r="A839" s="48"/>
    </row>
    <row r="840" spans="1:1" ht="12.5">
      <c r="A840" s="48"/>
    </row>
    <row r="841" spans="1:1" ht="12.5">
      <c r="A841" s="48"/>
    </row>
    <row r="842" spans="1:1" ht="12.5">
      <c r="A842" s="48"/>
    </row>
    <row r="843" spans="1:1" ht="12.5">
      <c r="A843" s="48"/>
    </row>
    <row r="844" spans="1:1" ht="12.5">
      <c r="A844" s="48"/>
    </row>
    <row r="845" spans="1:1" ht="12.5">
      <c r="A845" s="48"/>
    </row>
    <row r="846" spans="1:1" ht="12.5">
      <c r="A846" s="48"/>
    </row>
    <row r="847" spans="1:1" ht="12.5">
      <c r="A847" s="48"/>
    </row>
    <row r="848" spans="1:1" ht="12.5">
      <c r="A848" s="48"/>
    </row>
    <row r="849" spans="1:1" ht="12.5">
      <c r="A849" s="48"/>
    </row>
    <row r="850" spans="1:1" ht="12.5">
      <c r="A850" s="48"/>
    </row>
    <row r="851" spans="1:1" ht="12.5">
      <c r="A851" s="48"/>
    </row>
    <row r="852" spans="1:1" ht="12.5">
      <c r="A852" s="48"/>
    </row>
    <row r="853" spans="1:1" ht="12.5">
      <c r="A853" s="48"/>
    </row>
    <row r="854" spans="1:1" ht="12.5">
      <c r="A854" s="48"/>
    </row>
    <row r="855" spans="1:1" ht="12.5">
      <c r="A855" s="48"/>
    </row>
    <row r="856" spans="1:1" ht="12.5">
      <c r="A856" s="48"/>
    </row>
    <row r="857" spans="1:1" ht="12.5">
      <c r="A857" s="48"/>
    </row>
    <row r="858" spans="1:1" ht="12.5">
      <c r="A858" s="48"/>
    </row>
    <row r="859" spans="1:1" ht="12.5">
      <c r="A859" s="48"/>
    </row>
    <row r="860" spans="1:1" ht="12.5">
      <c r="A860" s="48"/>
    </row>
    <row r="861" spans="1:1" ht="12.5">
      <c r="A861" s="48"/>
    </row>
    <row r="862" spans="1:1" ht="12.5">
      <c r="A862" s="48"/>
    </row>
    <row r="863" spans="1:1" ht="12.5">
      <c r="A863" s="48"/>
    </row>
    <row r="864" spans="1:1" ht="12.5">
      <c r="A864" s="48"/>
    </row>
    <row r="865" spans="1:1" ht="12.5">
      <c r="A865" s="48"/>
    </row>
    <row r="866" spans="1:1" ht="12.5">
      <c r="A866" s="48"/>
    </row>
    <row r="867" spans="1:1" ht="12.5">
      <c r="A867" s="48"/>
    </row>
    <row r="868" spans="1:1" ht="12.5">
      <c r="A868" s="48"/>
    </row>
    <row r="869" spans="1:1" ht="12.5">
      <c r="A869" s="48"/>
    </row>
    <row r="870" spans="1:1" ht="12.5">
      <c r="A870" s="48"/>
    </row>
    <row r="871" spans="1:1" ht="12.5">
      <c r="A871" s="48"/>
    </row>
    <row r="872" spans="1:1" ht="12.5">
      <c r="A872" s="48"/>
    </row>
    <row r="873" spans="1:1" ht="12.5">
      <c r="A873" s="48"/>
    </row>
    <row r="874" spans="1:1" ht="12.5">
      <c r="A874" s="48"/>
    </row>
    <row r="875" spans="1:1" ht="12.5">
      <c r="A875" s="48"/>
    </row>
    <row r="876" spans="1:1" ht="12.5">
      <c r="A876" s="48"/>
    </row>
    <row r="877" spans="1:1" ht="12.5">
      <c r="A877" s="48"/>
    </row>
    <row r="878" spans="1:1" ht="12.5">
      <c r="A878" s="48"/>
    </row>
    <row r="879" spans="1:1" ht="12.5">
      <c r="A879" s="48"/>
    </row>
    <row r="880" spans="1:1" ht="12.5">
      <c r="A880" s="48"/>
    </row>
    <row r="881" spans="1:1" ht="12.5">
      <c r="A881" s="48"/>
    </row>
    <row r="882" spans="1:1" ht="12.5">
      <c r="A882" s="48"/>
    </row>
    <row r="883" spans="1:1" ht="12.5">
      <c r="A883" s="48"/>
    </row>
    <row r="884" spans="1:1" ht="12.5">
      <c r="A884" s="48"/>
    </row>
    <row r="885" spans="1:1" ht="12.5">
      <c r="A885" s="48"/>
    </row>
    <row r="886" spans="1:1" ht="12.5">
      <c r="A886" s="48"/>
    </row>
    <row r="887" spans="1:1" ht="12.5">
      <c r="A887" s="48"/>
    </row>
    <row r="888" spans="1:1" ht="12.5">
      <c r="A888" s="48"/>
    </row>
    <row r="889" spans="1:1" ht="12.5">
      <c r="A889" s="48"/>
    </row>
    <row r="890" spans="1:1" ht="12.5">
      <c r="A890" s="48"/>
    </row>
    <row r="891" spans="1:1" ht="12.5">
      <c r="A891" s="48"/>
    </row>
    <row r="892" spans="1:1" ht="12.5">
      <c r="A892" s="48"/>
    </row>
    <row r="893" spans="1:1" ht="12.5">
      <c r="A893" s="48"/>
    </row>
    <row r="894" spans="1:1" ht="12.5">
      <c r="A894" s="48"/>
    </row>
    <row r="895" spans="1:1" ht="12.5">
      <c r="A895" s="48"/>
    </row>
    <row r="896" spans="1:1" ht="12.5">
      <c r="A896" s="48"/>
    </row>
    <row r="897" spans="1:1" ht="12.5">
      <c r="A897" s="48"/>
    </row>
    <row r="898" spans="1:1" ht="12.5">
      <c r="A898" s="48"/>
    </row>
    <row r="899" spans="1:1" ht="12.5">
      <c r="A899" s="48"/>
    </row>
    <row r="900" spans="1:1" ht="12.5">
      <c r="A900" s="48"/>
    </row>
    <row r="901" spans="1:1" ht="12.5">
      <c r="A901" s="48"/>
    </row>
    <row r="902" spans="1:1" ht="12.5">
      <c r="A902" s="48"/>
    </row>
    <row r="903" spans="1:1" ht="12.5">
      <c r="A903" s="48"/>
    </row>
    <row r="904" spans="1:1" ht="12.5">
      <c r="A904" s="48"/>
    </row>
    <row r="905" spans="1:1" ht="12.5">
      <c r="A905" s="48"/>
    </row>
    <row r="906" spans="1:1" ht="12.5">
      <c r="A906" s="48"/>
    </row>
    <row r="907" spans="1:1" ht="12.5">
      <c r="A907" s="48"/>
    </row>
    <row r="908" spans="1:1" ht="12.5">
      <c r="A908" s="48"/>
    </row>
    <row r="909" spans="1:1" ht="12.5">
      <c r="A909" s="48"/>
    </row>
    <row r="910" spans="1:1" ht="12.5">
      <c r="A910" s="48"/>
    </row>
    <row r="911" spans="1:1" ht="12.5">
      <c r="A911" s="48"/>
    </row>
    <row r="912" spans="1:1" ht="12.5">
      <c r="A912" s="48"/>
    </row>
    <row r="913" spans="1:1" ht="12.5">
      <c r="A913" s="48"/>
    </row>
    <row r="914" spans="1:1" ht="12.5">
      <c r="A914" s="48"/>
    </row>
    <row r="915" spans="1:1" ht="12.5">
      <c r="A915" s="48"/>
    </row>
    <row r="916" spans="1:1" ht="12.5">
      <c r="A916" s="48"/>
    </row>
    <row r="917" spans="1:1" ht="12.5">
      <c r="A917" s="48"/>
    </row>
    <row r="918" spans="1:1" ht="12.5">
      <c r="A918" s="48"/>
    </row>
    <row r="919" spans="1:1" ht="12.5">
      <c r="A919" s="48"/>
    </row>
    <row r="920" spans="1:1" ht="12.5">
      <c r="A920" s="48"/>
    </row>
    <row r="921" spans="1:1" ht="12.5">
      <c r="A921" s="48"/>
    </row>
    <row r="922" spans="1:1" ht="12.5">
      <c r="A922" s="48"/>
    </row>
    <row r="923" spans="1:1" ht="12.5">
      <c r="A923" s="48"/>
    </row>
    <row r="924" spans="1:1" ht="12.5">
      <c r="A924" s="48"/>
    </row>
    <row r="925" spans="1:1" ht="12.5">
      <c r="A925" s="48"/>
    </row>
    <row r="926" spans="1:1" ht="12.5">
      <c r="A926" s="48"/>
    </row>
    <row r="927" spans="1:1" ht="12.5">
      <c r="A927" s="48"/>
    </row>
    <row r="928" spans="1:1" ht="12.5">
      <c r="A928" s="48"/>
    </row>
    <row r="929" spans="1:1" ht="12.5">
      <c r="A929" s="48"/>
    </row>
    <row r="930" spans="1:1" ht="12.5">
      <c r="A930" s="48"/>
    </row>
    <row r="931" spans="1:1" ht="12.5">
      <c r="A931" s="48"/>
    </row>
    <row r="932" spans="1:1" ht="12.5">
      <c r="A932" s="48"/>
    </row>
    <row r="933" spans="1:1" ht="12.5">
      <c r="A933" s="48"/>
    </row>
    <row r="934" spans="1:1" ht="12.5">
      <c r="A934" s="48"/>
    </row>
    <row r="935" spans="1:1" ht="12.5">
      <c r="A935" s="48"/>
    </row>
    <row r="936" spans="1:1" ht="12.5">
      <c r="A936" s="48"/>
    </row>
    <row r="937" spans="1:1" ht="12.5">
      <c r="A937" s="48"/>
    </row>
    <row r="938" spans="1:1" ht="12.5">
      <c r="A938" s="48"/>
    </row>
    <row r="939" spans="1:1" ht="12.5">
      <c r="A939" s="48"/>
    </row>
    <row r="940" spans="1:1" ht="12.5">
      <c r="A940" s="48"/>
    </row>
    <row r="941" spans="1:1" ht="12.5">
      <c r="A941" s="48"/>
    </row>
    <row r="942" spans="1:1" ht="12.5">
      <c r="A942" s="48"/>
    </row>
    <row r="943" spans="1:1" ht="12.5">
      <c r="A943" s="48"/>
    </row>
    <row r="944" spans="1:1" ht="12.5">
      <c r="A944" s="48"/>
    </row>
    <row r="945" spans="1:1" ht="12.5">
      <c r="A945" s="48"/>
    </row>
    <row r="946" spans="1:1" ht="12.5">
      <c r="A946" s="48"/>
    </row>
    <row r="947" spans="1:1" ht="12.5">
      <c r="A947" s="48"/>
    </row>
    <row r="948" spans="1:1" ht="12.5">
      <c r="A948" s="48"/>
    </row>
    <row r="949" spans="1:1" ht="12.5">
      <c r="A949" s="48"/>
    </row>
    <row r="950" spans="1:1" ht="12.5">
      <c r="A950" s="48"/>
    </row>
    <row r="951" spans="1:1" ht="12.5">
      <c r="A951" s="48"/>
    </row>
    <row r="952" spans="1:1" ht="12.5">
      <c r="A952" s="48"/>
    </row>
    <row r="953" spans="1:1" ht="12.5">
      <c r="A953" s="48"/>
    </row>
    <row r="954" spans="1:1" ht="12.5">
      <c r="A954" s="48"/>
    </row>
    <row r="955" spans="1:1" ht="12.5">
      <c r="A955" s="48"/>
    </row>
    <row r="956" spans="1:1" ht="12.5">
      <c r="A956" s="48"/>
    </row>
    <row r="957" spans="1:1" ht="12.5">
      <c r="A957" s="48"/>
    </row>
    <row r="958" spans="1:1" ht="12.5">
      <c r="A958" s="48"/>
    </row>
    <row r="959" spans="1:1" ht="12.5">
      <c r="A959" s="48"/>
    </row>
    <row r="960" spans="1:1" ht="12.5">
      <c r="A960" s="48"/>
    </row>
    <row r="961" spans="1:1" ht="12.5">
      <c r="A961" s="48"/>
    </row>
    <row r="962" spans="1:1" ht="12.5">
      <c r="A962" s="48"/>
    </row>
    <row r="963" spans="1:1" ht="12.5">
      <c r="A963" s="48"/>
    </row>
    <row r="964" spans="1:1" ht="12.5">
      <c r="A964" s="48"/>
    </row>
    <row r="965" spans="1:1" ht="12.5">
      <c r="A965" s="48"/>
    </row>
    <row r="966" spans="1:1" ht="12.5">
      <c r="A966" s="48"/>
    </row>
    <row r="967" spans="1:1" ht="12.5">
      <c r="A967" s="48"/>
    </row>
    <row r="968" spans="1:1" ht="12.5">
      <c r="A968" s="48"/>
    </row>
    <row r="969" spans="1:1" ht="12.5">
      <c r="A969" s="48"/>
    </row>
    <row r="970" spans="1:1" ht="12.5">
      <c r="A970" s="48"/>
    </row>
    <row r="971" spans="1:1" ht="12.5">
      <c r="A971" s="48"/>
    </row>
    <row r="972" spans="1:1" ht="12.5">
      <c r="A972" s="48"/>
    </row>
    <row r="973" spans="1:1" ht="12.5">
      <c r="A973" s="48"/>
    </row>
    <row r="974" spans="1:1" ht="12.5">
      <c r="A974" s="48"/>
    </row>
    <row r="975" spans="1:1" ht="12.5">
      <c r="A975" s="48"/>
    </row>
    <row r="976" spans="1:1" ht="12.5">
      <c r="A976" s="48"/>
    </row>
    <row r="977" spans="1:1" ht="12.5">
      <c r="A977" s="48"/>
    </row>
    <row r="978" spans="1:1" ht="12.5">
      <c r="A978" s="48"/>
    </row>
    <row r="979" spans="1:1" ht="12.5">
      <c r="A979" s="48"/>
    </row>
    <row r="980" spans="1:1" ht="12.5">
      <c r="A980" s="48"/>
    </row>
    <row r="981" spans="1:1" ht="12.5">
      <c r="A981" s="48"/>
    </row>
    <row r="982" spans="1:1" ht="12.5">
      <c r="A982" s="48"/>
    </row>
    <row r="983" spans="1:1" ht="12.5">
      <c r="A983" s="48"/>
    </row>
    <row r="984" spans="1:1" ht="12.5">
      <c r="A984" s="48"/>
    </row>
    <row r="985" spans="1:1" ht="12.5">
      <c r="A985" s="48"/>
    </row>
    <row r="986" spans="1:1" ht="12.5">
      <c r="A986" s="48"/>
    </row>
    <row r="987" spans="1:1" ht="12.5">
      <c r="A987" s="48"/>
    </row>
    <row r="988" spans="1:1" ht="12.5">
      <c r="A988" s="48"/>
    </row>
    <row r="989" spans="1:1" ht="12.5">
      <c r="A989" s="48"/>
    </row>
    <row r="990" spans="1:1" ht="12.5">
      <c r="A990" s="48"/>
    </row>
    <row r="991" spans="1:1" ht="12.5">
      <c r="A991" s="48"/>
    </row>
    <row r="992" spans="1:1" ht="12.5">
      <c r="A992" s="48"/>
    </row>
    <row r="993" spans="1:1" ht="12.5">
      <c r="A993" s="48"/>
    </row>
    <row r="994" spans="1:1" ht="12.5">
      <c r="A99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SEAWATER</vt:lpstr>
      <vt:lpstr>SEAWATER_noBCO-DMO</vt:lpstr>
      <vt:lpstr>F_B diatoms</vt:lpstr>
      <vt:lpstr>F_B diatoms_sediment</vt:lpstr>
      <vt:lpstr>F_porewater_marine</vt:lpstr>
      <vt:lpstr>F_B radiolarians</vt:lpstr>
      <vt:lpstr>F_sp sponges</vt:lpstr>
      <vt:lpstr>F_RW reverse weathering</vt:lpstr>
      <vt:lpstr>F_A dust</vt:lpstr>
      <vt:lpstr>F_H hydrothermal</vt:lpstr>
      <vt:lpstr>F_R rivers</vt:lpstr>
      <vt:lpstr>F_GW groundwater</vt:lpstr>
      <vt:lpstr>F_R river_aSi</vt:lpstr>
      <vt:lpstr>F_W lowT silicate weathering</vt:lpstr>
      <vt:lpstr>F_ISMW ice sheet meltwaters</vt:lpstr>
      <vt:lpstr>clay-silicate weathering</vt:lpstr>
      <vt:lpstr>phytoliths</vt:lpstr>
      <vt:lpstr>freshwater diatoms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Lizzy Trower</cp:lastModifiedBy>
  <dcterms:created xsi:type="dcterms:W3CDTF">2022-11-23T20:07:32Z</dcterms:created>
  <dcterms:modified xsi:type="dcterms:W3CDTF">2023-04-06T19:22:29Z</dcterms:modified>
</cp:coreProperties>
</file>